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28" tabRatio="808" activeTab="4"/>
  </bookViews>
  <sheets>
    <sheet name="форма 5 " sheetId="1" r:id="rId1"/>
    <sheet name="форма 5" sheetId="2" state="hidden" r:id="rId2"/>
    <sheet name="Форма 6" sheetId="3" state="hidden" r:id="rId3"/>
    <sheet name="Форма 6 " sheetId="4" r:id="rId4"/>
    <sheet name="форма 7" sheetId="5" r:id="rId5"/>
    <sheet name="Лист2" sheetId="6" r:id="rId6"/>
  </sheets>
  <externalReferences>
    <externalReference r:id="rId9"/>
  </externalReferences>
  <definedNames>
    <definedName name="_xlnm.Print_Area" localSheetId="1">'форма 5'!$A$1:$L$37</definedName>
    <definedName name="_xlnm.Print_Area" localSheetId="0">'форма 5 '!$A$1:$K$69</definedName>
    <definedName name="_xlnm.Print_Area" localSheetId="2">'Форма 6'!$A$1:$J$17</definedName>
    <definedName name="_xlnm.Print_Area" localSheetId="3">'Форма 6 '!$A$1:$N$13</definedName>
    <definedName name="ОИВ">#REF!</definedName>
  </definedNames>
  <calcPr fullCalcOnLoad="1"/>
</workbook>
</file>

<file path=xl/sharedStrings.xml><?xml version="1.0" encoding="utf-8"?>
<sst xmlns="http://schemas.openxmlformats.org/spreadsheetml/2006/main" count="591" uniqueCount="380">
  <si>
    <t>в том числе:</t>
  </si>
  <si>
    <t>Примечания:</t>
  </si>
  <si>
    <t>1.</t>
  </si>
  <si>
    <t>ИТОГО:</t>
  </si>
  <si>
    <t>2.</t>
  </si>
  <si>
    <t>3.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</si>
  <si>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</si>
  <si>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</si>
  <si>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</si>
  <si>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</si>
  <si>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</si>
  <si>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</si>
  <si>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…</t>
  </si>
  <si>
    <t>III. Мероприятия по энергосбережению и повышению энергетической эффективности …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</si>
  <si>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</si>
  <si>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</si>
  <si>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</si>
  <si>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</si>
  <si>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</si>
  <si>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</si>
  <si>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Объем финансирования средств по мероприятиям в бюджетной сфере</t>
  </si>
  <si>
    <t>муниципальный  бюджет</t>
  </si>
  <si>
    <t>внебюджетные средства</t>
  </si>
  <si>
    <t>Объем финансирования средств по мероприятиям в жилищном фонде</t>
  </si>
  <si>
    <t>Объем финансирования средств по мероприятиям …</t>
  </si>
  <si>
    <t>I. Мероприятия по энергосбережению и повышению энергетической эффективности в жилищном фонде</t>
  </si>
  <si>
    <t>II. Мероприятия по энергосбережению и повышению энергетической эффективности в бюджетных учереждениях</t>
  </si>
  <si>
    <t>Мероприятия группировать по годам реализации мероприятий.</t>
  </si>
  <si>
    <t>ФОРМА №5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</si>
  <si>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</si>
  <si>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_____________________________________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</si>
  <si>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</si>
  <si>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</si>
  <si>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</si>
  <si>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</si>
  <si>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</si>
  <si>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</si>
  <si>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</si>
  <si>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</si>
  <si>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2015 год (план)</t>
  </si>
  <si>
    <t xml:space="preserve">2015 год (факт)       </t>
  </si>
  <si>
    <t>2016 год (план)</t>
  </si>
  <si>
    <t>2017 год (план)</t>
  </si>
  <si>
    <r>
      <rPr>
        <b/>
        <sz val="20"/>
        <color indexed="8"/>
        <rFont val="Times New Roman"/>
        <family val="1"/>
      </rPr>
      <t>Общий объем финансирования программы (подпрограммы)</t>
    </r>
    <r>
      <rPr>
        <sz val="18"/>
        <color indexed="8"/>
        <rFont val="Times New Roman"/>
        <family val="1"/>
      </rPr>
      <t xml:space="preserve"> "Энергосбережение …", тыс. руб.</t>
    </r>
  </si>
  <si>
    <t>Наименование МО</t>
  </si>
  <si>
    <t>Наименование муниципальной программы</t>
  </si>
  <si>
    <t>Наименование муниципальной программы (подпрограммы) "Энергосбережение …"</t>
  </si>
  <si>
    <t>Программа (подпрограмма) "Энергосбережение…" утверждена МПА</t>
  </si>
  <si>
    <t>Период реализации муниципальной программы (подпрограммы) "Энергосбережение …"</t>
  </si>
  <si>
    <t>План мероприятий по реализации муниципальной программы (подпрограммы) "Энергосбережение…", утвержденный МПА</t>
  </si>
  <si>
    <t xml:space="preserve">2016 год (факт)       </t>
  </si>
  <si>
    <t>2017 год (факт)</t>
  </si>
  <si>
    <t>на 1 января 2019 г.</t>
  </si>
  <si>
    <t>Запланировано финансирование на 2014-2018 год</t>
  </si>
  <si>
    <t>Выполнено мероприятий за 2014-2018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</si>
  <si>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</si>
  <si>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Консультации по телефону 8 (8212) 39-19-48, Максименко Оксана Игоревна, Осипов Владислав Николаевич</t>
  </si>
  <si>
    <t>2018 год (план)</t>
  </si>
  <si>
    <t>2018 год (факт)</t>
  </si>
  <si>
    <t>2019 год (план)</t>
  </si>
  <si>
    <t>2019 год (факт)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</si>
  <si>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</si>
  <si>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</si>
  <si>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</si>
  <si>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</si>
  <si>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</si>
  <si>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</si>
  <si>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</si>
  <si>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</si>
  <si>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</si>
  <si>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</si>
  <si>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МО МР "Печора"</t>
  </si>
  <si>
    <t>«Энергосбережение и повышение энергетической эффективности на территории муниципального района «Печора»</t>
  </si>
  <si>
    <t xml:space="preserve">  Мероприятия по энергоснабжению и повышению энергетической эффективности жилищного фонда</t>
  </si>
  <si>
    <t xml:space="preserve">2010 - 2021 годы.
</t>
  </si>
  <si>
    <t xml:space="preserve">851 259,3 тыс. руб., </t>
  </si>
  <si>
    <t xml:space="preserve">610 552,4 тыс. руб., </t>
  </si>
  <si>
    <t>240 706,9  тыс. руб.</t>
  </si>
  <si>
    <t>366 266,8тыс. руб</t>
  </si>
  <si>
    <t>Мероприятия        по энергосбережению    и повышению энергетической   эффективности       в отношении      общего имущества собственников помещений           в многоквартирных домах</t>
  </si>
  <si>
    <t xml:space="preserve">Мероприятия, направленные на повышение уровня оснащенности  общедомовыми и поквартирными  приборами учета используемых  энергетических  ресурсов  и  воды,  в том  числе информирование  потребителей        о требованиях по оснащению приборами учета,  автоматизация расчетов за потребляемые энергетические  ресурсы, внедрение        систем дистанционного снятия показаний приборов учета используемых энергетических ресурсов  </t>
  </si>
  <si>
    <t>Утепление многоквартирных домов,   квартир    и площади  мест  общего пользования         в многоквартирных  домах, не  подлежащих капитальному ремонту, а   также   внедрение систем  регулирования потребления энергетических   ресурсов</t>
  </si>
  <si>
    <t xml:space="preserve">Мероприятия        по повышению   энергетической  эффективности  систем освещения,    включая мероприятия по замене ламп  накаливания  на энергоэффективные осветительные устройства  в многоквартирных домах,     перекладка электрических   сетей для  снижения  потерь электроэнергии       </t>
  </si>
  <si>
    <t xml:space="preserve">Повышение эффективности  использования       и сокращение     потерь воды                 </t>
  </si>
  <si>
    <t xml:space="preserve">Тепловая     изоляция трубопроводов       и повышение  энергетической  эффективности оборудования тепловых пунктов,   разводящих трубопроводов    отопления и  горячего водоснабжения        </t>
  </si>
  <si>
    <t>II. Мероприятия по энергосбережению и повышению энергетической эффективности систем коммунальной инфраструктуры</t>
  </si>
  <si>
    <t>Проведение энергетического аудита</t>
  </si>
  <si>
    <t>Оптимизация режимов работы энергоисточников, количества котельных и их установленной мощности с учетом корректировок схем  энергосбережения, местных условий и видов топлива</t>
  </si>
  <si>
    <t>Модернизация котельных, в том числе с использованием энергоэффективного оборудования с высоким коэффициентом полезного действия</t>
  </si>
  <si>
    <t>Строительство котельных с использованием энергоэффективных технологий с высоким коэффициентом полезного действия</t>
  </si>
  <si>
    <t>Снижение энергопотребления на собственные нужды котельных</t>
  </si>
  <si>
    <t xml:space="preserve">Замена тепловых сетей с использованием энергоэффективного оборудования, применение эффективных технологий по тепловой изоляции вновь строящихся тепловых сетей при восстановлении разрушенной тепловой изоляции </t>
  </si>
  <si>
    <t>Установка регулируемого привода в системах водоснабжения и водоотведения</t>
  </si>
  <si>
    <t xml:space="preserve">Внедрение частотно-регулируемого привода электродвигателей тягодутьевых машин и насосного оборудования, работающего с переменной нагрузкой </t>
  </si>
  <si>
    <t>Мероприятия по сокращению потерь воды, внедрение систем оборотного водоснабжения</t>
  </si>
  <si>
    <t xml:space="preserve">Проведение мероприятий по повышению энергетической эффективности объектов наружного освещения и рекламы, в том числе направленных на замену светильников уличного освещения на энергоэффективные; замену неизолированных проводов на самонесущие изолированные провода, кабель-ные линии; установку светодиодных ламп  </t>
  </si>
  <si>
    <t>Мероприятия по сокращению объемов электрической энергии, используемой при передаче (транспортировке)  воды</t>
  </si>
  <si>
    <t>Мероприятия по сокращению объемов электрической энергии, используемой при  водоотведении  и  очистки сточных вод</t>
  </si>
  <si>
    <t>Оснащение зданий, строений, сооружений приборами учета используемых энергетических ресурсов</t>
  </si>
  <si>
    <t>14.</t>
  </si>
  <si>
    <t>Повышение тепловой защиты зданий, строений, сооружений при капитальном ремонте, утепление зданий, строений, сооружений</t>
  </si>
  <si>
    <t>III. Мероприятия по энергосбережению в организациях с участием муниципального образования и повышению энергетической эффективности этих организаций</t>
  </si>
  <si>
    <t xml:space="preserve"> Проведение энергетического обследования зданий, строений, сооружений</t>
  </si>
  <si>
    <t xml:space="preserve"> Оснащение зданий, строений сооружений приборами учета тепловой энергии (поверка)</t>
  </si>
  <si>
    <t>Установка (замена) прибора учета холодного водоснабжения</t>
  </si>
  <si>
    <t xml:space="preserve"> Установка энергосберегающих окон</t>
  </si>
  <si>
    <t>Замена энергосберегающих ламп (светильников)</t>
  </si>
  <si>
    <t>Содержание в исправном состоянии запорно-регулирующей арматуры систем отопления, горячего и холодного водоснабжения</t>
  </si>
  <si>
    <t xml:space="preserve"> Промывка систем централизованного отопления</t>
  </si>
  <si>
    <t>Установка светильников с отражающей поверхностью</t>
  </si>
  <si>
    <t xml:space="preserve"> Регулярная очистка окон</t>
  </si>
  <si>
    <t>Установка электроконвекторов</t>
  </si>
  <si>
    <t>Ремонт (замена) системы отопления</t>
  </si>
  <si>
    <t>Утепление наружных ограждающих конструкций (ремонт фасада)</t>
  </si>
  <si>
    <t>Замер сопротивления изоляции электропроводки</t>
  </si>
  <si>
    <t xml:space="preserve"> Обучение сотрудников организации на ответственного по тепловым энергоустановкам</t>
  </si>
  <si>
    <t>15.</t>
  </si>
  <si>
    <t xml:space="preserve">Подготовка проектной документации по установке теплосчетчиков </t>
  </si>
  <si>
    <t>16.</t>
  </si>
  <si>
    <t xml:space="preserve"> Работы по заземлению контура здания</t>
  </si>
  <si>
    <t>17.</t>
  </si>
  <si>
    <t>Ремонт помещений</t>
  </si>
  <si>
    <t>18.</t>
  </si>
  <si>
    <t>Замена светильников   уличного освещения на энергоэффективные</t>
  </si>
  <si>
    <t>19.</t>
  </si>
  <si>
    <t>Замена проводов в сетях уличного освещения</t>
  </si>
  <si>
    <t>20.</t>
  </si>
  <si>
    <t>Замена окна в помещении специалиста пгт. Изъяю</t>
  </si>
  <si>
    <t>21.</t>
  </si>
  <si>
    <t>Капитальный ремонт уличного освещения СП  "Приуральское"</t>
  </si>
  <si>
    <t>Объем финансирования средств по Мероприятию по энергоснабжению и повышению энергетической эффективности жилищного фонда</t>
  </si>
  <si>
    <t>Объем финансирования средств по Мероприятию по энергосбережению и повышению энергетической эффективности систем коммунальной инфраструктуры</t>
  </si>
  <si>
    <t>Объем финансирования средств по мероприятияю по энергосбережению в организациях с участием муниципального образования и повышению энергетической эффективности этих организаций</t>
  </si>
  <si>
    <t>постановление администрации  МР "Печора" от 24.12.2013 №2521</t>
  </si>
  <si>
    <t>Выполнено мероприятий за 2020 год</t>
  </si>
  <si>
    <r>
      <t xml:space="preserve">Процент выполнения (отношение </t>
    </r>
    <r>
      <rPr>
        <b/>
        <u val="single"/>
        <sz val="18"/>
        <rFont val="Times New Roman"/>
        <family val="1"/>
      </rPr>
      <t>выполнено</t>
    </r>
    <r>
      <rPr>
        <b/>
        <sz val="18"/>
        <rFont val="Times New Roman"/>
        <family val="1"/>
      </rPr>
      <t xml:space="preserve">  за  2020 к запланированному на 2020 )</t>
    </r>
  </si>
  <si>
    <t>Запланировано финансирование на 2020 год</t>
  </si>
  <si>
    <t>2020 год (план)</t>
  </si>
  <si>
    <t>2020 год (факт)</t>
  </si>
  <si>
    <t xml:space="preserve">                                                                                              </t>
  </si>
  <si>
    <t>МО МР "Печора"</t>
  </si>
  <si>
    <t xml:space="preserve">Основание: </t>
  </si>
  <si>
    <t>1. Постановление Правительства от 15.07.2014 №593 (внесение изменений в ПП РФ от 31.12.2009 №1225 «О требованиях к региональным и муниципальным программам в области энергосбережения и повышения энергетической эффективности»)</t>
  </si>
  <si>
    <t xml:space="preserve">2. Приказ Минэнерго РФ от 30 июня 2014 года №399 об утверждении «Методики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условиях» (раздел III. Расчет значений целевых показателей муниципальных программ в области энергосбережения и повышения энергетической эффективности) </t>
  </si>
  <si>
    <t>Наименование целевых показателей</t>
  </si>
  <si>
    <t>Обозначение</t>
  </si>
  <si>
    <t>Единица измерения</t>
  </si>
  <si>
    <t>Расчетная формула</t>
  </si>
  <si>
    <t>Расчет планового показателя</t>
  </si>
  <si>
    <t>Расчет фактического показателя</t>
  </si>
  <si>
    <t>Наименование показателей (индикаторов)</t>
  </si>
  <si>
    <t>Значение планового индикатора</t>
  </si>
  <si>
    <t>Значение фактического индикатора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</si>
  <si>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</si>
  <si>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</si>
  <si>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</si>
  <si>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</si>
  <si>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%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</si>
  <si>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</si>
  <si>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</si>
  <si>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</si>
  <si>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r>
      <t>ОП</t>
    </r>
    <r>
      <rPr>
        <vertAlign val="subscript"/>
        <sz val="11"/>
        <color indexed="8"/>
        <rFont val="Times New Roman"/>
        <family val="1"/>
      </rPr>
      <t>мо.ээ.учет</t>
    </r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</si>
  <si>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</si>
  <si>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</si>
  <si>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</si>
  <si>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</si>
  <si>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r>
      <t>(ОП</t>
    </r>
    <r>
      <rPr>
        <vertAlign val="subscript"/>
        <sz val="11"/>
        <color indexed="8"/>
        <rFont val="Times New Roman"/>
        <family val="1"/>
      </rPr>
      <t>мо.тэ.учет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</si>
  <si>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</si>
  <si>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</si>
  <si>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</si>
  <si>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</si>
  <si>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</si>
  <si>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</si>
  <si>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</si>
  <si>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r>
      <t>(ОП</t>
    </r>
    <r>
      <rPr>
        <vertAlign val="subscript"/>
        <sz val="11"/>
        <color indexed="8"/>
        <rFont val="Times New Roman"/>
        <family val="1"/>
      </rPr>
      <t>мо.хвс.учет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мо.вс.общий</t>
    </r>
    <r>
      <rPr>
        <sz val="11"/>
        <color indexed="8"/>
        <rFont val="Times New Roman"/>
        <family val="1"/>
      </rPr>
      <t>)×100%</t>
    </r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</si>
  <si>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</si>
  <si>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</si>
  <si>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r>
      <t>ОП</t>
    </r>
    <r>
      <rPr>
        <vertAlign val="subscript"/>
        <sz val="11"/>
        <color indexed="8"/>
        <rFont val="Times New Roman"/>
        <family val="1"/>
      </rPr>
      <t>мо.хвс.учет</t>
    </r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</si>
  <si>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</si>
  <si>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</si>
  <si>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</si>
  <si>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</si>
  <si>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r>
      <t>(ОП</t>
    </r>
    <r>
      <rPr>
        <vertAlign val="subscript"/>
        <sz val="11"/>
        <color indexed="8"/>
        <rFont val="Times New Roman"/>
        <family val="1"/>
      </rPr>
      <t>мо.гвс.учет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</si>
  <si>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</si>
  <si>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мо.гвс.учет</t>
    </r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</si>
  <si>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</si>
  <si>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</si>
  <si>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</si>
  <si>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</si>
  <si>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r>
      <t>(ОП</t>
    </r>
    <r>
      <rPr>
        <vertAlign val="subscript"/>
        <sz val="11"/>
        <color indexed="8"/>
        <rFont val="Times New Roman"/>
        <family val="1"/>
      </rPr>
      <t>мо.газ.учет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мо.газ.общий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</si>
  <si>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</si>
  <si>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мо.газ.учет</t>
    </r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</si>
  <si>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</si>
  <si>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</si>
  <si>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</si>
  <si>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</si>
  <si>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r>
      <rPr>
        <sz val="11"/>
        <color indexed="8"/>
        <rFont val="Times New Roman"/>
        <family val="1"/>
      </rPr>
      <t>(ОП</t>
    </r>
    <r>
      <rPr>
        <vertAlign val="subscript"/>
        <sz val="11"/>
        <color indexed="8"/>
        <rFont val="Times New Roman"/>
        <family val="1"/>
      </rPr>
      <t>мо.эр.воз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мо.эр.общий</t>
    </r>
    <r>
      <rPr>
        <sz val="11"/>
        <color indexed="8"/>
        <rFont val="Times New Roman"/>
        <family val="1"/>
      </rPr>
      <t>)×100%</t>
    </r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</si>
  <si>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</si>
  <si>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</si>
  <si>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r>
      <t>ОП</t>
    </r>
    <r>
      <rPr>
        <vertAlign val="subscript"/>
        <sz val="11"/>
        <color indexed="8"/>
        <rFont val="Times New Roman"/>
        <family val="1"/>
      </rPr>
      <t>мо.эр.воз</t>
    </r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</si>
  <si>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</si>
  <si>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</si>
  <si>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</si>
  <si>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</si>
  <si>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</si>
  <si>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</si>
  <si>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</si>
  <si>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</si>
  <si>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</si>
  <si>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r>
      <t>ОП</t>
    </r>
    <r>
      <rPr>
        <vertAlign val="subscript"/>
        <sz val="11"/>
        <color indexed="8"/>
        <rFont val="Times New Roman"/>
        <family val="1"/>
      </rPr>
      <t>ээ.мо</t>
    </r>
    <r>
      <rPr>
        <sz val="11"/>
        <color indexed="8"/>
        <rFont val="Times New Roman"/>
        <family val="1"/>
      </rPr>
      <t xml:space="preserve"> </t>
    </r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</si>
  <si>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</si>
  <si>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</si>
  <si>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</si>
  <si>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</si>
  <si>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</si>
  <si>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</si>
  <si>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r>
      <t>ОП</t>
    </r>
    <r>
      <rPr>
        <vertAlign val="subscript"/>
        <sz val="11"/>
        <color indexed="8"/>
        <rFont val="Times New Roman"/>
        <family val="1"/>
      </rPr>
      <t>тэ.мо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</t>
    </r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</si>
  <si>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</si>
  <si>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</si>
  <si>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</si>
  <si>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</si>
  <si>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</si>
  <si>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r>
      <t>ОП</t>
    </r>
    <r>
      <rPr>
        <vertAlign val="subscript"/>
        <sz val="11"/>
        <color indexed="8"/>
        <rFont val="Times New Roman"/>
        <family val="1"/>
      </rPr>
      <t>хвс.мо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</si>
  <si>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</si>
  <si>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</si>
  <si>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</si>
  <si>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</si>
  <si>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</si>
  <si>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</si>
  <si>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</si>
  <si>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</si>
  <si>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r>
      <t>ОП</t>
    </r>
    <r>
      <rPr>
        <vertAlign val="subscript"/>
        <sz val="11"/>
        <color indexed="8"/>
        <rFont val="Times New Roman"/>
        <family val="1"/>
      </rPr>
      <t>гвс.мо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</si>
  <si>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горячей воды в органах местного самоуправления и муниципальных учреждениях</t>
  </si>
  <si>
    <r>
      <t>ОП</t>
    </r>
    <r>
      <rPr>
        <vertAlign val="subscript"/>
        <sz val="11"/>
        <color indexed="8"/>
        <rFont val="Times New Roman"/>
        <family val="1"/>
      </rPr>
      <t>гвс.мо</t>
    </r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</si>
  <si>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</si>
  <si>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</si>
  <si>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</si>
  <si>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</si>
  <si>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</si>
  <si>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</si>
  <si>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r>
      <t>(ПЛАН</t>
    </r>
    <r>
      <rPr>
        <vertAlign val="subscript"/>
        <sz val="11"/>
        <color indexed="8"/>
        <rFont val="Times New Roman"/>
        <family val="1"/>
      </rPr>
      <t>эконом.мо</t>
    </r>
    <r>
      <rPr>
        <sz val="11"/>
        <color indexed="8"/>
        <rFont val="Times New Roman"/>
        <family val="1"/>
      </rPr>
      <t>/МП</t>
    </r>
    <r>
      <rPr>
        <vertAlign val="subscript"/>
        <sz val="11"/>
        <color indexed="8"/>
        <rFont val="Times New Roman"/>
        <family val="1"/>
      </rPr>
      <t>ба</t>
    </r>
    <r>
      <rPr>
        <sz val="11"/>
        <color indexed="8"/>
        <rFont val="Times New Roman"/>
        <family val="1"/>
      </rPr>
      <t>)×    100%</t>
    </r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</si>
  <si>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</si>
  <si>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</si>
  <si>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</si>
  <si>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</si>
  <si>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</si>
  <si>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</si>
  <si>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</si>
  <si>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</si>
  <si>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</si>
  <si>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</si>
  <si>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r>
      <t>3.3.1.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</si>
  <si>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t>Умо.тэ.мкд</t>
  </si>
  <si>
    <r>
      <t>ОП</t>
    </r>
    <r>
      <rPr>
        <vertAlign val="subscript"/>
        <sz val="11"/>
        <color indexed="8"/>
        <rFont val="Times New Roman"/>
        <family val="1"/>
      </rPr>
      <t>мо.тэ.мкд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</si>
  <si>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</si>
  <si>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</si>
  <si>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</si>
  <si>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</si>
  <si>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</si>
  <si>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</si>
  <si>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r>
      <t>ОП</t>
    </r>
    <r>
      <rPr>
        <vertAlign val="subscript"/>
        <sz val="11"/>
        <color indexed="8"/>
        <rFont val="Times New Roman"/>
        <family val="1"/>
      </rPr>
      <t>мо.хвс.мкд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</si>
  <si>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</si>
  <si>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</si>
  <si>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</si>
  <si>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</si>
  <si>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</si>
  <si>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</si>
  <si>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r>
      <t>ОП</t>
    </r>
    <r>
      <rPr>
        <vertAlign val="subscript"/>
        <sz val="11"/>
        <color indexed="8"/>
        <rFont val="Times New Roman"/>
        <family val="1"/>
      </rPr>
      <t>мо.гвс.мкд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</si>
  <si>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</si>
  <si>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</si>
  <si>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</si>
  <si>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</si>
  <si>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</si>
  <si>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r>
      <t>ОП</t>
    </r>
    <r>
      <rPr>
        <vertAlign val="subscript"/>
        <sz val="11"/>
        <color indexed="8"/>
        <rFont val="Times New Roman"/>
        <family val="1"/>
      </rPr>
      <t>мо.ээ.мкд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</si>
  <si>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</si>
  <si>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</si>
  <si>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</si>
  <si>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</si>
  <si>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</si>
  <si>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r>
      <t>ОП</t>
    </r>
    <r>
      <rPr>
        <vertAlign val="subscript"/>
        <sz val="11"/>
        <color indexed="8"/>
        <rFont val="Times New Roman"/>
        <family val="1"/>
      </rPr>
      <t>мо.газ.учет.мкд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мо.газ.учет.мкд</t>
    </r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</si>
  <si>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</si>
  <si>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</si>
  <si>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</si>
  <si>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</si>
  <si>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</si>
  <si>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</si>
  <si>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</si>
  <si>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r>
      <t>ОП</t>
    </r>
    <r>
      <rPr>
        <vertAlign val="subscript"/>
        <sz val="11"/>
        <color indexed="8"/>
        <rFont val="Times New Roman"/>
        <family val="1"/>
      </rPr>
      <t>мо.газ.мкд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мо.газ.мкд</t>
    </r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</si>
  <si>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</si>
  <si>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</si>
  <si>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</si>
  <si>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</si>
  <si>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</si>
  <si>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</si>
  <si>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</si>
  <si>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r>
      <t>ОП</t>
    </r>
    <r>
      <rPr>
        <vertAlign val="subscript"/>
        <sz val="11"/>
        <color indexed="8"/>
        <rFont val="Times New Roman"/>
        <family val="1"/>
      </rPr>
      <t>мо.сумм.мкд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</si>
  <si>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</si>
  <si>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</si>
  <si>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</si>
  <si>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</si>
  <si>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r>
      <t>3.4.1.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</si>
  <si>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t>Умо.тэс.тэ</t>
  </si>
  <si>
    <t>т.у.т./млн. Гкал</t>
  </si>
  <si>
    <r>
      <t>ОП</t>
    </r>
    <r>
      <rPr>
        <vertAlign val="subscript"/>
        <sz val="11"/>
        <color indexed="8"/>
        <rFont val="Times New Roman"/>
        <family val="1"/>
      </rPr>
      <t>мо.тэс.тэ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мо.тэс.тэ</t>
    </r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</si>
  <si>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</si>
  <si>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</si>
  <si>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</si>
  <si>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</si>
  <si>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</si>
  <si>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</si>
  <si>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</si>
  <si>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</si>
  <si>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r>
      <t>ОП</t>
    </r>
    <r>
      <rPr>
        <vertAlign val="subscript"/>
        <sz val="11"/>
        <color indexed="8"/>
        <rFont val="Times New Roman"/>
        <family val="1"/>
      </rPr>
      <t>мо.к.тэ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мо.к.тэ</t>
    </r>
  </si>
  <si>
    <t>Объем потребления топлива на выработку тепловой энергии котельными на территории муниципального образования</t>
  </si>
  <si>
    <t>тыс. м3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</si>
  <si>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</si>
  <si>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</si>
  <si>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</si>
  <si>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</si>
  <si>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</si>
  <si>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кВт.ч/тыс.куб.м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</si>
  <si>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 тэ</t>
    </r>
    <r>
      <rPr>
        <sz val="11"/>
        <color indexed="8"/>
        <rFont val="Times New Roman"/>
        <family val="1"/>
      </rPr>
      <t>/ОТ</t>
    </r>
    <r>
      <rPr>
        <vertAlign val="subscript"/>
        <sz val="11"/>
        <color indexed="8"/>
        <rFont val="Times New Roman"/>
        <family val="1"/>
      </rPr>
      <t>мо.тн</t>
    </r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</si>
  <si>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</si>
  <si>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</si>
  <si>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</si>
  <si>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</si>
  <si>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</si>
  <si>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</si>
  <si>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</si>
  <si>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r>
      <t>(О</t>
    </r>
    <r>
      <rPr>
        <vertAlign val="subscript"/>
        <sz val="11"/>
        <color indexed="8"/>
        <rFont val="Times New Roman"/>
        <family val="1"/>
      </rPr>
      <t>мо.тэ.потери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</si>
  <si>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</si>
  <si>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</si>
  <si>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</si>
  <si>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</si>
  <si>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</si>
  <si>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r>
      <t>(ОП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мо.хвс.общий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 xml:space="preserve">))×100% </t>
    </r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</si>
  <si>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</si>
  <si>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</si>
  <si>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</si>
  <si>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</si>
  <si>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</si>
  <si>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</si>
  <si>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</si>
  <si>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</si>
  <si>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мо.ээ.передача.вс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 xml:space="preserve">мо.гвс.общий </t>
    </r>
    <r>
      <rPr>
        <sz val="11"/>
        <color indexed="8"/>
        <rFont val="Times New Roman"/>
        <family val="1"/>
      </rPr>
      <t>+ ОП</t>
    </r>
    <r>
      <rPr>
        <vertAlign val="subscript"/>
        <sz val="11"/>
        <color indexed="8"/>
        <rFont val="Times New Roman"/>
        <family val="1"/>
      </rPr>
      <t xml:space="preserve">мо.хвс.общий 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)</t>
    </r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</si>
  <si>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</si>
  <si>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</si>
  <si>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</si>
  <si>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</si>
  <si>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</si>
  <si>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</si>
  <si>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</si>
  <si>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r>
      <t>ОП</t>
    </r>
    <r>
      <rPr>
        <vertAlign val="subscript"/>
        <sz val="11"/>
        <color indexed="8"/>
        <rFont val="Times New Roman"/>
        <family val="1"/>
      </rPr>
      <t>мо.ээ.водоотведение</t>
    </r>
    <r>
      <rPr>
        <sz val="11"/>
        <color indexed="8"/>
        <rFont val="Times New Roman"/>
        <family val="1"/>
      </rPr>
      <t>/О</t>
    </r>
    <r>
      <rPr>
        <vertAlign val="subscript"/>
        <sz val="11"/>
        <color indexed="8"/>
        <rFont val="Times New Roman"/>
        <family val="1"/>
      </rPr>
      <t>мо.вс.отведение</t>
    </r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</si>
  <si>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</si>
  <si>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</si>
  <si>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</si>
  <si>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</si>
  <si>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</si>
  <si>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</si>
  <si>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r>
      <t>ОП</t>
    </r>
    <r>
      <rPr>
        <vertAlign val="subscript"/>
        <sz val="11"/>
        <color indexed="8"/>
        <rFont val="Times New Roman"/>
        <family val="1"/>
      </rPr>
      <t>мо.ээ.освещение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мо.освещение</t>
    </r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</si>
  <si>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</si>
  <si>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</si>
  <si>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</si>
  <si>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</si>
  <si>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</si>
  <si>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</si>
  <si>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</si>
  <si>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</si>
  <si>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</si>
  <si>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</si>
  <si>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</si>
  <si>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</si>
  <si>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</si>
  <si>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</si>
  <si>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</si>
  <si>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</si>
  <si>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</si>
  <si>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на 1 января 2021 года</t>
  </si>
  <si>
    <t>Расчет значений целевых показателей в области энергосбережения и повышения энергетической эффективности  за 2020 год</t>
  </si>
  <si>
    <r>
      <t>ОП</t>
    </r>
    <r>
      <rPr>
        <vertAlign val="subscript"/>
        <sz val="11"/>
        <rFont val="Times New Roman"/>
        <family val="1"/>
      </rPr>
      <t>газ.мо</t>
    </r>
    <r>
      <rPr>
        <sz val="11"/>
        <rFont val="Times New Roman"/>
        <family val="1"/>
      </rPr>
      <t>/К</t>
    </r>
    <r>
      <rPr>
        <vertAlign val="subscript"/>
        <sz val="11"/>
        <rFont val="Times New Roman"/>
        <family val="1"/>
      </rPr>
      <t>мо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</si>
</sst>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0.000"/>
    <numFmt numFmtId="183" formatCode="#,##0.0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0"/>
    <numFmt numFmtId="191" formatCode="_-* #,##0.0_р_._-;\-* #,##0.0_р_._-;_-* &quot;-&quot;??_р_._-;_-@_-"/>
    <numFmt numFmtId="192" formatCode="_-* #,##0_р_._-;\-* #,##0_р_._-;_-* &quot;-&quot;??_р_._-;_-@_-"/>
    <numFmt numFmtId="193" formatCode="0.0%"/>
    <numFmt numFmtId="194" formatCode="0.0000000"/>
    <numFmt numFmtId="195" formatCode="0.000000"/>
    <numFmt numFmtId="196" formatCode="0.00000"/>
    <numFmt numFmtId="197" formatCode="0.00000000"/>
    <numFmt numFmtId="198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184" fontId="54" fillId="0" borderId="0">
      <alignment/>
      <protection/>
    </xf>
    <xf numFmtId="0" fontId="1" fillId="0" borderId="0">
      <alignment/>
      <protection/>
    </xf>
    <xf numFmtId="171" fontId="2" fillId="0" borderId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ill="0" applyBorder="0" applyAlignment="0" applyProtection="0"/>
    <xf numFmtId="171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2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9" fontId="3" fillId="0" borderId="18" xfId="68" applyFont="1" applyFill="1" applyBorder="1" applyAlignment="1" applyProtection="1">
      <alignment horizontal="center" vertical="center" wrapText="1"/>
      <protection/>
    </xf>
    <xf numFmtId="9" fontId="3" fillId="0" borderId="16" xfId="68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Fill="1">
      <alignment/>
      <protection/>
    </xf>
    <xf numFmtId="0" fontId="73" fillId="0" borderId="0" xfId="0" applyFont="1" applyAlignment="1">
      <alignment horizontal="center" vertical="center" wrapText="1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4" fillId="0" borderId="22" xfId="0" applyNumberFormat="1" applyFont="1" applyBorder="1" applyAlignment="1">
      <alignment horizontal="center" vertical="center"/>
    </xf>
    <xf numFmtId="0" fontId="74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68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68" applyFont="1" applyFill="1" applyBorder="1" applyAlignment="1" applyProtection="1">
      <alignment horizontal="center" vertical="center" wrapText="1"/>
      <protection/>
    </xf>
    <xf numFmtId="0" fontId="72" fillId="0" borderId="14" xfId="0" applyNumberFormat="1" applyFont="1" applyBorder="1" applyAlignment="1">
      <alignment horizontal="left" vertical="center"/>
    </xf>
    <xf numFmtId="0" fontId="72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74" fillId="0" borderId="14" xfId="0" applyNumberFormat="1" applyFont="1" applyBorder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9" fontId="7" fillId="33" borderId="35" xfId="68" applyFont="1" applyFill="1" applyBorder="1" applyAlignment="1" applyProtection="1">
      <alignment horizontal="center" vertical="center" wrapText="1"/>
      <protection/>
    </xf>
    <xf numFmtId="9" fontId="7" fillId="33" borderId="28" xfId="68" applyFont="1" applyFill="1" applyBorder="1" applyAlignment="1" applyProtection="1">
      <alignment horizontal="center" vertical="center" wrapText="1"/>
      <protection/>
    </xf>
    <xf numFmtId="9" fontId="7" fillId="33" borderId="29" xfId="68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 vertical="center" wrapText="1"/>
    </xf>
    <xf numFmtId="0" fontId="3" fillId="0" borderId="0" xfId="59" applyFont="1" applyAlignment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Alignment="1">
      <alignment/>
      <protection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7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83" fontId="3" fillId="13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83" fontId="3" fillId="15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183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10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0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3" fillId="33" borderId="37" xfId="0" applyNumberFormat="1" applyFont="1" applyFill="1" applyBorder="1" applyAlignment="1">
      <alignment horizontal="center" vertical="center"/>
    </xf>
    <xf numFmtId="0" fontId="73" fillId="33" borderId="16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73" fillId="33" borderId="38" xfId="0" applyNumberFormat="1" applyFont="1" applyFill="1" applyBorder="1" applyAlignment="1">
      <alignment horizontal="center" vertical="center"/>
    </xf>
    <xf numFmtId="0" fontId="75" fillId="33" borderId="16" xfId="0" applyNumberFormat="1" applyFont="1" applyFill="1" applyBorder="1" applyAlignment="1">
      <alignment horizontal="left" vertical="center"/>
    </xf>
    <xf numFmtId="0" fontId="73" fillId="33" borderId="39" xfId="0" applyNumberFormat="1" applyFont="1" applyFill="1" applyBorder="1" applyAlignment="1">
      <alignment horizontal="center" vertical="center"/>
    </xf>
    <xf numFmtId="0" fontId="75" fillId="33" borderId="16" xfId="0" applyNumberFormat="1" applyFont="1" applyFill="1" applyBorder="1" applyAlignment="1">
      <alignment horizontal="left" vertical="center" wrapText="1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73" fillId="7" borderId="39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73" fillId="33" borderId="17" xfId="0" applyNumberFormat="1" applyFont="1" applyFill="1" applyBorder="1" applyAlignment="1">
      <alignment horizontal="center" vertical="center"/>
    </xf>
    <xf numFmtId="0" fontId="73" fillId="33" borderId="40" xfId="0" applyNumberFormat="1" applyFont="1" applyFill="1" applyBorder="1" applyAlignment="1">
      <alignment horizontal="center" vertical="center"/>
    </xf>
    <xf numFmtId="0" fontId="73" fillId="33" borderId="41" xfId="0" applyNumberFormat="1" applyFont="1" applyFill="1" applyBorder="1" applyAlignment="1">
      <alignment horizontal="center" vertical="center"/>
    </xf>
    <xf numFmtId="0" fontId="73" fillId="33" borderId="42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left" vertical="center" wrapText="1"/>
      <protection locked="0"/>
    </xf>
    <xf numFmtId="0" fontId="73" fillId="33" borderId="40" xfId="0" applyNumberFormat="1" applyFont="1" applyFill="1" applyBorder="1" applyAlignment="1">
      <alignment horizontal="left" vertical="center" wrapText="1"/>
    </xf>
    <xf numFmtId="0" fontId="73" fillId="33" borderId="43" xfId="0" applyNumberFormat="1" applyFont="1" applyFill="1" applyBorder="1" applyAlignment="1">
      <alignment horizontal="left" vertical="center" wrapText="1"/>
    </xf>
    <xf numFmtId="0" fontId="73" fillId="33" borderId="23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73" fillId="34" borderId="23" xfId="0" applyNumberFormat="1" applyFont="1" applyFill="1" applyBorder="1" applyAlignment="1">
      <alignment horizontal="center" vertical="center"/>
    </xf>
    <xf numFmtId="0" fontId="73" fillId="34" borderId="16" xfId="0" applyNumberFormat="1" applyFont="1" applyFill="1" applyBorder="1" applyAlignment="1">
      <alignment horizontal="left" vertical="center" wrapText="1"/>
    </xf>
    <xf numFmtId="3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10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73" fillId="34" borderId="39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3" fontId="15" fillId="16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16" borderId="16" xfId="0" applyNumberFormat="1" applyFont="1" applyFill="1" applyBorder="1" applyAlignment="1" applyProtection="1">
      <alignment horizontal="center" vertical="center" wrapText="1"/>
      <protection/>
    </xf>
    <xf numFmtId="10" fontId="15" fillId="16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59" applyNumberFormat="1" applyFont="1" applyFill="1" applyAlignment="1">
      <alignment horizontal="left"/>
      <protection/>
    </xf>
    <xf numFmtId="14" fontId="3" fillId="0" borderId="0" xfId="59" applyNumberFormat="1" applyFont="1" applyFill="1">
      <alignment/>
      <protection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83" fontId="3" fillId="13" borderId="41" xfId="0" applyNumberFormat="1" applyFont="1" applyFill="1" applyBorder="1" applyAlignment="1" applyProtection="1">
      <alignment horizontal="center" vertical="center" wrapText="1"/>
      <protection locked="0"/>
    </xf>
    <xf numFmtId="183" fontId="3" fillId="33" borderId="41" xfId="0" applyNumberFormat="1" applyFont="1" applyFill="1" applyBorder="1" applyAlignment="1" applyProtection="1">
      <alignment horizontal="center" vertical="center" wrapText="1"/>
      <protection locked="0"/>
    </xf>
    <xf numFmtId="183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183" fontId="3" fillId="13" borderId="36" xfId="0" applyNumberFormat="1" applyFont="1" applyFill="1" applyBorder="1" applyAlignment="1" applyProtection="1">
      <alignment horizontal="center" vertical="center" wrapText="1"/>
      <protection locked="0"/>
    </xf>
    <xf numFmtId="183" fontId="3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6" xfId="0" applyNumberFormat="1" applyFont="1" applyFill="1" applyBorder="1" applyAlignment="1">
      <alignment horizontal="left" vertical="center" wrapText="1"/>
    </xf>
    <xf numFmtId="3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" fontId="3" fillId="13" borderId="47" xfId="0" applyNumberFormat="1" applyFont="1" applyFill="1" applyBorder="1" applyAlignment="1" applyProtection="1">
      <alignment horizontal="center" vertical="center"/>
      <protection locked="0"/>
    </xf>
    <xf numFmtId="4" fontId="3" fillId="13" borderId="34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3" fontId="3" fillId="13" borderId="33" xfId="0" applyNumberFormat="1" applyFont="1" applyFill="1" applyBorder="1" applyAlignment="1" applyProtection="1">
      <alignment horizontal="center" vertical="center"/>
      <protection locked="0"/>
    </xf>
    <xf numFmtId="3" fontId="3" fillId="13" borderId="46" xfId="0" applyNumberFormat="1" applyFont="1" applyFill="1" applyBorder="1" applyAlignment="1" applyProtection="1">
      <alignment horizontal="center" vertical="center"/>
      <protection locked="0"/>
    </xf>
    <xf numFmtId="0" fontId="3" fillId="15" borderId="34" xfId="0" applyFont="1" applyFill="1" applyBorder="1" applyAlignment="1" applyProtection="1">
      <alignment horizontal="center" vertical="center"/>
      <protection locked="0"/>
    </xf>
    <xf numFmtId="3" fontId="3" fillId="15" borderId="34" xfId="0" applyNumberFormat="1" applyFont="1" applyFill="1" applyBorder="1" applyAlignment="1" applyProtection="1">
      <alignment horizontal="center" vertical="center"/>
      <protection locked="0"/>
    </xf>
    <xf numFmtId="4" fontId="3" fillId="15" borderId="34" xfId="0" applyNumberFormat="1" applyFont="1" applyFill="1" applyBorder="1" applyAlignment="1" applyProtection="1">
      <alignment horizontal="center" vertical="center"/>
      <protection locked="0"/>
    </xf>
    <xf numFmtId="4" fontId="3" fillId="4" borderId="47" xfId="0" applyNumberFormat="1" applyFont="1" applyFill="1" applyBorder="1" applyAlignment="1" applyProtection="1">
      <alignment horizontal="center" vertical="center"/>
      <protection locked="0"/>
    </xf>
    <xf numFmtId="3" fontId="3" fillId="4" borderId="47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left" vertical="center"/>
    </xf>
    <xf numFmtId="0" fontId="23" fillId="35" borderId="16" xfId="0" applyFont="1" applyFill="1" applyBorder="1" applyAlignment="1">
      <alignment horizontal="left" vertical="center" wrapText="1"/>
    </xf>
    <xf numFmtId="0" fontId="77" fillId="35" borderId="16" xfId="0" applyFont="1" applyFill="1" applyBorder="1" applyAlignment="1">
      <alignment horizontal="center" vertical="top" wrapText="1"/>
    </xf>
    <xf numFmtId="0" fontId="23" fillId="36" borderId="16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7" fillId="33" borderId="16" xfId="0" applyNumberFormat="1" applyFont="1" applyFill="1" applyBorder="1" applyAlignment="1">
      <alignment horizontal="center" vertical="center"/>
    </xf>
    <xf numFmtId="182" fontId="23" fillId="0" borderId="28" xfId="0" applyNumberFormat="1" applyFont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center" wrapText="1"/>
    </xf>
    <xf numFmtId="4" fontId="77" fillId="0" borderId="16" xfId="0" applyNumberFormat="1" applyFont="1" applyBorder="1" applyAlignment="1">
      <alignment horizontal="center" vertical="center"/>
    </xf>
    <xf numFmtId="0" fontId="77" fillId="36" borderId="16" xfId="0" applyFont="1" applyFill="1" applyBorder="1" applyAlignment="1">
      <alignment horizontal="center" vertical="top" wrapText="1"/>
    </xf>
    <xf numFmtId="182" fontId="77" fillId="35" borderId="16" xfId="0" applyNumberFormat="1" applyFont="1" applyFill="1" applyBorder="1" applyAlignment="1">
      <alignment horizontal="center" vertical="top" wrapText="1"/>
    </xf>
    <xf numFmtId="4" fontId="0" fillId="35" borderId="16" xfId="0" applyNumberFormat="1" applyFont="1" applyFill="1" applyBorder="1" applyAlignment="1">
      <alignment/>
    </xf>
    <xf numFmtId="0" fontId="77" fillId="36" borderId="16" xfId="0" applyFont="1" applyFill="1" applyBorder="1" applyAlignment="1">
      <alignment vertical="top" wrapText="1"/>
    </xf>
    <xf numFmtId="0" fontId="77" fillId="0" borderId="16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/>
    </xf>
    <xf numFmtId="0" fontId="77" fillId="0" borderId="16" xfId="0" applyFont="1" applyBorder="1" applyAlignment="1">
      <alignment horizontal="left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 indent="1"/>
    </xf>
    <xf numFmtId="0" fontId="19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4" fontId="77" fillId="33" borderId="16" xfId="0" applyNumberFormat="1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6" xfId="0" applyFont="1" applyFill="1" applyBorder="1" applyAlignment="1">
      <alignment horizontal="center" vertical="center" wrapText="1"/>
    </xf>
    <xf numFmtId="182" fontId="19" fillId="35" borderId="16" xfId="0" applyNumberFormat="1" applyFont="1" applyFill="1" applyBorder="1" applyAlignment="1">
      <alignment/>
    </xf>
    <xf numFmtId="0" fontId="77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center"/>
    </xf>
    <xf numFmtId="182" fontId="19" fillId="0" borderId="16" xfId="0" applyNumberFormat="1" applyFont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left" vertical="center" wrapText="1" indent="1"/>
    </xf>
    <xf numFmtId="0" fontId="77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3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23" fillId="36" borderId="16" xfId="0" applyFont="1" applyFill="1" applyBorder="1" applyAlignment="1">
      <alignment vertical="top" wrapText="1"/>
    </xf>
    <xf numFmtId="2" fontId="23" fillId="33" borderId="16" xfId="62" applyNumberFormat="1" applyFont="1" applyFill="1" applyBorder="1" applyAlignment="1">
      <alignment horizontal="center" vertical="center"/>
      <protection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0" fillId="33" borderId="48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78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73" fillId="33" borderId="16" xfId="0" applyFont="1" applyFill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10" fillId="0" borderId="16" xfId="0" applyFont="1" applyBorder="1" applyAlignment="1" applyProtection="1">
      <alignment horizontal="left" vertical="center"/>
      <protection locked="0"/>
    </xf>
    <xf numFmtId="0" fontId="73" fillId="33" borderId="1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75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7" fillId="35" borderId="41" xfId="0" applyFont="1" applyFill="1" applyBorder="1" applyAlignment="1" applyProtection="1">
      <alignment horizontal="center" vertical="center" wrapText="1"/>
      <protection locked="0"/>
    </xf>
    <xf numFmtId="0" fontId="7" fillId="35" borderId="53" xfId="0" applyFont="1" applyFill="1" applyBorder="1" applyAlignment="1" applyProtection="1">
      <alignment horizontal="center" vertical="center" wrapText="1"/>
      <protection locked="0"/>
    </xf>
    <xf numFmtId="0" fontId="81" fillId="35" borderId="54" xfId="0" applyFont="1" applyFill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81" fillId="0" borderId="5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3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3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6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82" fontId="23" fillId="0" borderId="48" xfId="0" applyNumberFormat="1" applyFont="1" applyBorder="1" applyAlignment="1">
      <alignment horizontal="center" vertical="center" wrapText="1"/>
    </xf>
    <xf numFmtId="182" fontId="23" fillId="0" borderId="28" xfId="0" applyNumberFormat="1" applyFont="1" applyBorder="1" applyAlignment="1">
      <alignment horizontal="center" vertical="center" wrapText="1"/>
    </xf>
    <xf numFmtId="182" fontId="77" fillId="0" borderId="48" xfId="0" applyNumberFormat="1" applyFont="1" applyBorder="1" applyAlignment="1">
      <alignment horizontal="center" vertical="center" wrapText="1"/>
    </xf>
    <xf numFmtId="182" fontId="77" fillId="0" borderId="58" xfId="0" applyNumberFormat="1" applyFont="1" applyBorder="1" applyAlignment="1">
      <alignment horizontal="center" vertical="center" wrapText="1"/>
    </xf>
    <xf numFmtId="182" fontId="77" fillId="0" borderId="28" xfId="0" applyNumberFormat="1" applyFont="1" applyBorder="1" applyAlignment="1">
      <alignment horizontal="center" vertical="center" wrapText="1"/>
    </xf>
    <xf numFmtId="182" fontId="77" fillId="0" borderId="16" xfId="0" applyNumberFormat="1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82" fontId="23" fillId="0" borderId="48" xfId="0" applyNumberFormat="1" applyFont="1" applyFill="1" applyBorder="1" applyAlignment="1">
      <alignment horizontal="center" vertical="center" wrapText="1"/>
    </xf>
    <xf numFmtId="182" fontId="23" fillId="0" borderId="28" xfId="0" applyNumberFormat="1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left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182" fontId="23" fillId="33" borderId="48" xfId="0" applyNumberFormat="1" applyFont="1" applyFill="1" applyBorder="1" applyAlignment="1">
      <alignment horizontal="center" vertical="center" wrapText="1"/>
    </xf>
    <xf numFmtId="182" fontId="23" fillId="33" borderId="28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2" fontId="23" fillId="0" borderId="48" xfId="68" applyNumberFormat="1" applyFont="1" applyBorder="1" applyAlignment="1">
      <alignment horizontal="center" vertical="center" wrapText="1"/>
    </xf>
    <xf numFmtId="182" fontId="23" fillId="0" borderId="28" xfId="68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3 2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3 2" xfId="79"/>
    <cellStyle name="Финансовый 4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  <sheetName val="Форма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zoomScale="42" zoomScaleNormal="42" zoomScalePageLayoutView="40" workbookViewId="0" topLeftCell="A32">
      <selection activeCell="H25" sqref="H25"/>
    </sheetView>
  </sheetViews>
  <sheetFormatPr defaultColWidth="15.140625" defaultRowHeight="15"/>
  <cols>
    <col min="1" max="1" width="5.57421875" style="1" customWidth="1"/>
    <col min="2" max="2" width="58.28125" style="1" customWidth="1"/>
    <col min="3" max="3" width="18.57421875" style="2" customWidth="1"/>
    <col min="4" max="4" width="21.28125" style="2" customWidth="1"/>
    <col min="5" max="5" width="23.57421875" style="1" customWidth="1"/>
    <col min="6" max="6" width="17.57421875" style="1" customWidth="1"/>
    <col min="7" max="7" width="21.00390625" style="1" customWidth="1"/>
    <col min="8" max="8" width="23.57421875" style="1" customWidth="1"/>
    <col min="9" max="9" width="21.7109375" style="1" customWidth="1"/>
    <col min="10" max="10" width="22.8515625" style="1" customWidth="1"/>
    <col min="11" max="11" width="24.57421875" style="1" customWidth="1"/>
    <col min="12" max="12" width="9.140625" style="33" customWidth="1"/>
    <col min="13" max="16" width="9.140625" style="1" customWidth="1"/>
    <col min="17" max="17" width="18.28125" style="1" customWidth="1"/>
    <col min="18" max="18" width="14.140625" style="1" customWidth="1"/>
    <col min="19" max="19" width="9.140625" style="1" customWidth="1"/>
    <col min="20" max="20" width="17.8515625" style="1" customWidth="1"/>
    <col min="21" max="240" width="9.140625" style="1" customWidth="1"/>
    <col min="241" max="241" width="8.140625" style="1" customWidth="1"/>
    <col min="242" max="242" width="13.421875" style="1" customWidth="1"/>
    <col min="243" max="243" width="32.00390625" style="1" customWidth="1"/>
    <col min="244" max="244" width="17.8515625" style="1" customWidth="1"/>
    <col min="245" max="245" width="14.140625" style="1" customWidth="1"/>
    <col min="246" max="246" width="17.140625" style="1" customWidth="1"/>
    <col min="247" max="247" width="12.421875" style="1" customWidth="1"/>
    <col min="248" max="16384" width="15.140625" style="1" customWidth="1"/>
  </cols>
  <sheetData>
    <row r="1" ht="23.25" customHeight="1"/>
    <row r="2" spans="1:11" ht="50.25" customHeight="1">
      <c r="A2" s="214" t="s">
        <v>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0.75" customHeight="1">
      <c r="A3" s="218" t="s">
        <v>44</v>
      </c>
      <c r="B3" s="218"/>
      <c r="C3" s="218"/>
      <c r="D3" s="218"/>
      <c r="E3" s="218"/>
      <c r="F3" s="216"/>
      <c r="G3" s="216"/>
      <c r="H3" s="216"/>
      <c r="I3" s="216"/>
      <c r="J3" s="216"/>
      <c r="K3" s="216"/>
    </row>
    <row r="4" spans="1:11" ht="60" customHeight="1">
      <c r="A4" s="218" t="s">
        <v>45</v>
      </c>
      <c r="B4" s="218"/>
      <c r="C4" s="218"/>
      <c r="D4" s="218"/>
      <c r="E4" s="218"/>
      <c r="F4" s="216" t="s">
        <v>72</v>
      </c>
      <c r="G4" s="216"/>
      <c r="H4" s="216"/>
      <c r="I4" s="216"/>
      <c r="J4" s="216"/>
      <c r="K4" s="216"/>
    </row>
    <row r="5" spans="1:11" ht="60.75" customHeight="1">
      <c r="A5" s="218" t="s">
        <v>46</v>
      </c>
      <c r="B5" s="218"/>
      <c r="C5" s="218"/>
      <c r="D5" s="218"/>
      <c r="E5" s="218"/>
      <c r="F5" s="216" t="s">
        <v>73</v>
      </c>
      <c r="G5" s="216"/>
      <c r="H5" s="216"/>
      <c r="I5" s="216"/>
      <c r="J5" s="216"/>
      <c r="K5" s="216"/>
    </row>
    <row r="6" spans="1:11" ht="42" customHeight="1">
      <c r="A6" s="217" t="s">
        <v>47</v>
      </c>
      <c r="B6" s="217"/>
      <c r="C6" s="217"/>
      <c r="D6" s="217"/>
      <c r="E6" s="217"/>
      <c r="F6" s="216" t="s">
        <v>133</v>
      </c>
      <c r="G6" s="216"/>
      <c r="H6" s="216"/>
      <c r="I6" s="216"/>
      <c r="J6" s="216"/>
      <c r="K6" s="216"/>
    </row>
    <row r="7" spans="1:11" ht="68.25" customHeight="1">
      <c r="A7" s="218" t="s">
        <v>48</v>
      </c>
      <c r="B7" s="218"/>
      <c r="C7" s="218"/>
      <c r="D7" s="218"/>
      <c r="E7" s="218"/>
      <c r="F7" s="216" t="s">
        <v>74</v>
      </c>
      <c r="G7" s="216"/>
      <c r="H7" s="216"/>
      <c r="I7" s="216"/>
      <c r="J7" s="216"/>
      <c r="K7" s="216"/>
    </row>
    <row r="8" spans="1:11" ht="71.25" customHeight="1">
      <c r="A8" s="218" t="s">
        <v>43</v>
      </c>
      <c r="B8" s="218"/>
      <c r="C8" s="218"/>
      <c r="D8" s="218"/>
      <c r="E8" s="218"/>
      <c r="F8" s="220" t="s">
        <v>75</v>
      </c>
      <c r="G8" s="220"/>
      <c r="H8" s="66"/>
      <c r="I8" s="67"/>
      <c r="J8" s="67"/>
      <c r="K8" s="66"/>
    </row>
    <row r="9" spans="1:11" ht="27" customHeight="1">
      <c r="A9" s="217" t="s">
        <v>0</v>
      </c>
      <c r="B9" s="217"/>
      <c r="C9" s="217"/>
      <c r="D9" s="217"/>
      <c r="E9" s="217"/>
      <c r="F9" s="66"/>
      <c r="G9" s="66"/>
      <c r="H9" s="66"/>
      <c r="I9" s="67"/>
      <c r="J9" s="67"/>
      <c r="K9" s="66"/>
    </row>
    <row r="10" spans="1:11" ht="39" customHeight="1">
      <c r="A10" s="218" t="s">
        <v>31</v>
      </c>
      <c r="B10" s="218"/>
      <c r="C10" s="218"/>
      <c r="D10" s="218"/>
      <c r="E10" s="218"/>
      <c r="F10" s="220" t="s">
        <v>76</v>
      </c>
      <c r="G10" s="220"/>
      <c r="H10" s="69"/>
      <c r="I10" s="67"/>
      <c r="J10" s="67"/>
      <c r="K10" s="66"/>
    </row>
    <row r="11" spans="1:11" ht="27" customHeight="1">
      <c r="A11" s="224" t="s">
        <v>32</v>
      </c>
      <c r="B11" s="224"/>
      <c r="C11" s="224"/>
      <c r="D11" s="224"/>
      <c r="E11" s="224"/>
      <c r="F11" s="220" t="s">
        <v>77</v>
      </c>
      <c r="G11" s="220"/>
      <c r="H11" s="69"/>
      <c r="I11" s="67"/>
      <c r="J11" s="67"/>
      <c r="K11" s="66"/>
    </row>
    <row r="12" spans="1:11" ht="35.25" customHeight="1">
      <c r="A12" s="219" t="s">
        <v>33</v>
      </c>
      <c r="B12" s="219"/>
      <c r="C12" s="219"/>
      <c r="D12" s="219"/>
      <c r="E12" s="219"/>
      <c r="F12" s="220" t="s">
        <v>78</v>
      </c>
      <c r="G12" s="220"/>
      <c r="H12" s="69"/>
      <c r="I12" s="67"/>
      <c r="J12" s="67"/>
      <c r="K12" s="70"/>
    </row>
    <row r="13" spans="1:11" ht="64.5" customHeight="1">
      <c r="A13" s="215" t="s">
        <v>49</v>
      </c>
      <c r="B13" s="215"/>
      <c r="C13" s="215"/>
      <c r="D13" s="215"/>
      <c r="E13" s="215"/>
      <c r="F13" s="216"/>
      <c r="G13" s="216"/>
      <c r="H13" s="216"/>
      <c r="I13" s="216"/>
      <c r="J13" s="216"/>
      <c r="K13" s="216"/>
    </row>
    <row r="14" spans="1:11" ht="27" customHeight="1" thickBot="1">
      <c r="A14" s="32"/>
      <c r="B14" s="118">
        <v>44197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2" ht="117.75" customHeight="1">
      <c r="A15" s="221" t="s">
        <v>6</v>
      </c>
      <c r="B15" s="211" t="s">
        <v>7</v>
      </c>
      <c r="C15" s="211" t="s">
        <v>136</v>
      </c>
      <c r="D15" s="211"/>
      <c r="E15" s="212"/>
      <c r="F15" s="211" t="s">
        <v>134</v>
      </c>
      <c r="G15" s="211"/>
      <c r="H15" s="212"/>
      <c r="I15" s="211" t="s">
        <v>135</v>
      </c>
      <c r="J15" s="211"/>
      <c r="K15" s="212"/>
      <c r="L15" s="105"/>
    </row>
    <row r="16" spans="1:12" ht="46.5" customHeight="1">
      <c r="A16" s="222"/>
      <c r="B16" s="211"/>
      <c r="C16" s="209" t="s">
        <v>10</v>
      </c>
      <c r="D16" s="209" t="s">
        <v>8</v>
      </c>
      <c r="E16" s="213" t="s">
        <v>9</v>
      </c>
      <c r="F16" s="209" t="s">
        <v>10</v>
      </c>
      <c r="G16" s="209" t="s">
        <v>8</v>
      </c>
      <c r="H16" s="213" t="s">
        <v>9</v>
      </c>
      <c r="I16" s="209" t="s">
        <v>35</v>
      </c>
      <c r="J16" s="209" t="s">
        <v>8</v>
      </c>
      <c r="K16" s="213" t="s">
        <v>9</v>
      </c>
      <c r="L16" s="105"/>
    </row>
    <row r="17" spans="1:12" ht="48.75" customHeight="1" thickBot="1">
      <c r="A17" s="223"/>
      <c r="B17" s="211"/>
      <c r="C17" s="210"/>
      <c r="D17" s="210"/>
      <c r="E17" s="213"/>
      <c r="F17" s="210"/>
      <c r="G17" s="210"/>
      <c r="H17" s="213"/>
      <c r="I17" s="210"/>
      <c r="J17" s="210"/>
      <c r="K17" s="213"/>
      <c r="L17" s="105"/>
    </row>
    <row r="18" spans="1:14" ht="24.75" customHeight="1" thickBot="1">
      <c r="A18" s="85">
        <v>1</v>
      </c>
      <c r="B18" s="79">
        <v>2</v>
      </c>
      <c r="C18" s="79">
        <v>3</v>
      </c>
      <c r="D18" s="79">
        <v>4</v>
      </c>
      <c r="E18" s="79">
        <v>5</v>
      </c>
      <c r="F18" s="79">
        <v>6</v>
      </c>
      <c r="G18" s="79">
        <v>7</v>
      </c>
      <c r="H18" s="79">
        <v>8</v>
      </c>
      <c r="I18" s="79">
        <v>9</v>
      </c>
      <c r="J18" s="79">
        <v>10</v>
      </c>
      <c r="K18" s="79">
        <v>11</v>
      </c>
      <c r="L18" s="106"/>
      <c r="M18" s="86"/>
      <c r="N18" s="86"/>
    </row>
    <row r="19" spans="1:22" s="7" customFormat="1" ht="31.5" customHeight="1" thickBot="1">
      <c r="A19" s="87"/>
      <c r="B19" s="88" t="s">
        <v>3</v>
      </c>
      <c r="C19" s="115">
        <f aca="true" t="shared" si="0" ref="C19:H19">C20+C28+C46</f>
        <v>41418.399999999994</v>
      </c>
      <c r="D19" s="80">
        <f t="shared" si="0"/>
        <v>16174.199999999999</v>
      </c>
      <c r="E19" s="80">
        <f>E20+E28+E46</f>
        <v>25244.199999999997</v>
      </c>
      <c r="F19" s="115">
        <f t="shared" si="0"/>
        <v>11401.199999999999</v>
      </c>
      <c r="G19" s="80">
        <f t="shared" si="0"/>
        <v>2772.5</v>
      </c>
      <c r="H19" s="80">
        <f t="shared" si="0"/>
        <v>8628.7</v>
      </c>
      <c r="I19" s="117">
        <f aca="true" t="shared" si="1" ref="I19:K20">F19/C19</f>
        <v>0.2752689625866765</v>
      </c>
      <c r="J19" s="81">
        <f t="shared" si="1"/>
        <v>0.171414969519358</v>
      </c>
      <c r="K19" s="81">
        <f t="shared" si="1"/>
        <v>0.3418092076595813</v>
      </c>
      <c r="L19" s="107"/>
      <c r="M19" s="89"/>
      <c r="N19" s="89"/>
      <c r="Q19" s="133"/>
      <c r="S19" s="89"/>
      <c r="V19" s="134"/>
    </row>
    <row r="20" spans="1:14" ht="162" customHeight="1" thickBot="1">
      <c r="A20" s="108"/>
      <c r="B20" s="131" t="s">
        <v>25</v>
      </c>
      <c r="C20" s="115">
        <f>D20+E20</f>
        <v>5495.6</v>
      </c>
      <c r="D20" s="110">
        <f>D23</f>
        <v>50</v>
      </c>
      <c r="E20" s="110">
        <f>E23</f>
        <v>5445.6</v>
      </c>
      <c r="F20" s="115">
        <f>G20+H20</f>
        <v>5311.7</v>
      </c>
      <c r="G20" s="110">
        <f>G23</f>
        <v>17.7</v>
      </c>
      <c r="H20" s="110">
        <f>H23+H24+H25</f>
        <v>5294</v>
      </c>
      <c r="I20" s="117">
        <f t="shared" si="1"/>
        <v>0.9665368658563214</v>
      </c>
      <c r="J20" s="111">
        <f t="shared" si="1"/>
        <v>0.354</v>
      </c>
      <c r="K20" s="111">
        <f t="shared" si="1"/>
        <v>0.9721610107242544</v>
      </c>
      <c r="L20" s="106"/>
      <c r="M20" s="86"/>
      <c r="N20" s="86"/>
    </row>
    <row r="21" spans="1:14" ht="73.5" customHeight="1">
      <c r="A21" s="90"/>
      <c r="B21" s="91" t="s">
        <v>0</v>
      </c>
      <c r="C21" s="115"/>
      <c r="D21" s="71"/>
      <c r="E21" s="71"/>
      <c r="F21" s="115"/>
      <c r="G21" s="71"/>
      <c r="H21" s="71"/>
      <c r="I21" s="117"/>
      <c r="J21" s="81"/>
      <c r="K21" s="81"/>
      <c r="L21" s="106"/>
      <c r="M21" s="86"/>
      <c r="N21" s="86"/>
    </row>
    <row r="22" spans="1:14" s="68" customFormat="1" ht="168" customHeight="1">
      <c r="A22" s="92" t="s">
        <v>2</v>
      </c>
      <c r="B22" s="93" t="s">
        <v>79</v>
      </c>
      <c r="C22" s="115">
        <f aca="true" t="shared" si="2" ref="C22:C27">D22+E22</f>
        <v>0</v>
      </c>
      <c r="D22" s="71">
        <v>0</v>
      </c>
      <c r="E22" s="71">
        <v>0</v>
      </c>
      <c r="F22" s="115">
        <f>G22+H22</f>
        <v>0</v>
      </c>
      <c r="G22" s="71">
        <v>0</v>
      </c>
      <c r="H22" s="71">
        <v>0</v>
      </c>
      <c r="I22" s="117">
        <v>0</v>
      </c>
      <c r="J22" s="81">
        <v>0</v>
      </c>
      <c r="K22" s="81">
        <v>0</v>
      </c>
      <c r="L22" s="106"/>
      <c r="M22" s="112"/>
      <c r="N22" s="112"/>
    </row>
    <row r="23" spans="1:14" s="68" customFormat="1" ht="295.5" customHeight="1">
      <c r="A23" s="92" t="s">
        <v>4</v>
      </c>
      <c r="B23" s="93" t="s">
        <v>80</v>
      </c>
      <c r="C23" s="115">
        <f t="shared" si="2"/>
        <v>5495.6</v>
      </c>
      <c r="D23" s="71">
        <v>50</v>
      </c>
      <c r="E23" s="71">
        <v>5445.6</v>
      </c>
      <c r="F23" s="115">
        <f>G23+H23</f>
        <v>5311.7</v>
      </c>
      <c r="G23" s="71">
        <v>17.7</v>
      </c>
      <c r="H23" s="71">
        <v>5294</v>
      </c>
      <c r="I23" s="117">
        <f>F23/C23</f>
        <v>0.9665368658563214</v>
      </c>
      <c r="J23" s="81">
        <f>G23/D23</f>
        <v>0.354</v>
      </c>
      <c r="K23" s="81">
        <f>H23/E23</f>
        <v>0.9721610107242544</v>
      </c>
      <c r="L23" s="106"/>
      <c r="M23" s="112"/>
      <c r="N23" s="112"/>
    </row>
    <row r="24" spans="1:14" ht="177.75" customHeight="1">
      <c r="A24" s="87" t="s">
        <v>5</v>
      </c>
      <c r="B24" s="93" t="s">
        <v>81</v>
      </c>
      <c r="C24" s="115">
        <f t="shared" si="2"/>
        <v>0</v>
      </c>
      <c r="D24" s="71">
        <v>0</v>
      </c>
      <c r="E24" s="71">
        <v>0</v>
      </c>
      <c r="F24" s="115">
        <v>0</v>
      </c>
      <c r="G24" s="71">
        <v>0</v>
      </c>
      <c r="H24" s="132">
        <v>0</v>
      </c>
      <c r="I24" s="117">
        <v>0</v>
      </c>
      <c r="J24" s="81">
        <v>0</v>
      </c>
      <c r="K24" s="81">
        <v>0</v>
      </c>
      <c r="L24" s="106"/>
      <c r="M24" s="86"/>
      <c r="N24" s="86"/>
    </row>
    <row r="25" spans="1:14" ht="225.75" customHeight="1">
      <c r="A25" s="87" t="s">
        <v>61</v>
      </c>
      <c r="B25" s="93" t="s">
        <v>82</v>
      </c>
      <c r="C25" s="115">
        <f t="shared" si="2"/>
        <v>0</v>
      </c>
      <c r="D25" s="71">
        <v>0</v>
      </c>
      <c r="E25" s="71">
        <v>0</v>
      </c>
      <c r="F25" s="115">
        <v>0</v>
      </c>
      <c r="G25" s="71">
        <v>0</v>
      </c>
      <c r="H25" s="71">
        <v>0</v>
      </c>
      <c r="I25" s="117">
        <v>0</v>
      </c>
      <c r="J25" s="81">
        <v>0</v>
      </c>
      <c r="K25" s="81">
        <v>0</v>
      </c>
      <c r="L25" s="106"/>
      <c r="M25" s="86"/>
      <c r="N25" s="86"/>
    </row>
    <row r="26" spans="1:14" ht="87.75" customHeight="1">
      <c r="A26" s="87" t="s">
        <v>62</v>
      </c>
      <c r="B26" s="93" t="s">
        <v>83</v>
      </c>
      <c r="C26" s="115">
        <f t="shared" si="2"/>
        <v>0</v>
      </c>
      <c r="D26" s="71">
        <v>0</v>
      </c>
      <c r="E26" s="71">
        <v>0</v>
      </c>
      <c r="F26" s="115"/>
      <c r="G26" s="71">
        <v>0</v>
      </c>
      <c r="H26" s="71">
        <v>0</v>
      </c>
      <c r="I26" s="117">
        <v>0</v>
      </c>
      <c r="J26" s="81">
        <v>0</v>
      </c>
      <c r="K26" s="81">
        <v>0</v>
      </c>
      <c r="L26" s="106"/>
      <c r="M26" s="86"/>
      <c r="N26" s="86"/>
    </row>
    <row r="27" spans="1:14" ht="162" customHeight="1" thickBot="1">
      <c r="A27" s="87" t="s">
        <v>63</v>
      </c>
      <c r="B27" s="93" t="s">
        <v>84</v>
      </c>
      <c r="C27" s="115">
        <f t="shared" si="2"/>
        <v>0</v>
      </c>
      <c r="D27" s="71">
        <v>0</v>
      </c>
      <c r="E27" s="71">
        <v>0</v>
      </c>
      <c r="F27" s="115"/>
      <c r="G27" s="71">
        <v>0</v>
      </c>
      <c r="H27" s="71">
        <v>0</v>
      </c>
      <c r="I27" s="117">
        <v>0</v>
      </c>
      <c r="J27" s="81">
        <v>0</v>
      </c>
      <c r="K27" s="81">
        <v>0</v>
      </c>
      <c r="L27" s="106"/>
      <c r="M27" s="86"/>
      <c r="N27" s="86"/>
    </row>
    <row r="28" spans="1:14" ht="117.75" customHeight="1" thickBot="1">
      <c r="A28" s="114"/>
      <c r="B28" s="131" t="s">
        <v>85</v>
      </c>
      <c r="C28" s="115">
        <f>D28+E28</f>
        <v>27280.599999999995</v>
      </c>
      <c r="D28" s="110">
        <f>D32+D36</f>
        <v>7630</v>
      </c>
      <c r="E28" s="110">
        <f>E34+E36+E38+E39+E40+E41+E42+E43+E44+E45</f>
        <v>19650.599999999995</v>
      </c>
      <c r="F28" s="115">
        <f>G28+H28</f>
        <v>5924.7</v>
      </c>
      <c r="G28" s="110">
        <f>G32</f>
        <v>2600</v>
      </c>
      <c r="H28" s="110">
        <f>H36+H40+H41</f>
        <v>3324.7</v>
      </c>
      <c r="I28" s="117">
        <f>F28/C28</f>
        <v>0.217176308438964</v>
      </c>
      <c r="J28" s="111">
        <f>G28/D28</f>
        <v>0.34076015727391873</v>
      </c>
      <c r="K28" s="111">
        <f>H28/E28</f>
        <v>0.16919076262302427</v>
      </c>
      <c r="L28" s="106"/>
      <c r="M28" s="86"/>
      <c r="N28" s="86"/>
    </row>
    <row r="29" spans="1:14" ht="24.75" customHeight="1">
      <c r="A29" s="94"/>
      <c r="B29" s="91" t="s">
        <v>0</v>
      </c>
      <c r="C29" s="115"/>
      <c r="D29" s="71"/>
      <c r="E29" s="71" t="s">
        <v>139</v>
      </c>
      <c r="F29" s="115"/>
      <c r="G29" s="71"/>
      <c r="H29" s="71"/>
      <c r="I29" s="117"/>
      <c r="J29" s="81"/>
      <c r="K29" s="81"/>
      <c r="L29" s="106"/>
      <c r="M29" s="86"/>
      <c r="N29" s="86"/>
    </row>
    <row r="30" spans="1:14" ht="56.25" customHeight="1">
      <c r="A30" s="92" t="s">
        <v>2</v>
      </c>
      <c r="B30" s="93" t="s">
        <v>86</v>
      </c>
      <c r="C30" s="115">
        <f>D30+E30</f>
        <v>0</v>
      </c>
      <c r="D30" s="71">
        <v>0</v>
      </c>
      <c r="E30" s="71">
        <v>0</v>
      </c>
      <c r="F30" s="115"/>
      <c r="G30" s="71">
        <v>0</v>
      </c>
      <c r="H30" s="71">
        <v>0</v>
      </c>
      <c r="I30" s="117">
        <v>0</v>
      </c>
      <c r="J30" s="81">
        <v>0</v>
      </c>
      <c r="K30" s="81">
        <v>0</v>
      </c>
      <c r="L30" s="106"/>
      <c r="M30" s="86"/>
      <c r="N30" s="86"/>
    </row>
    <row r="31" spans="1:14" ht="111" customHeight="1">
      <c r="A31" s="92" t="s">
        <v>4</v>
      </c>
      <c r="B31" s="93" t="s">
        <v>87</v>
      </c>
      <c r="C31" s="115">
        <f>D31+E31</f>
        <v>0</v>
      </c>
      <c r="D31" s="71">
        <v>0</v>
      </c>
      <c r="E31" s="71">
        <v>0</v>
      </c>
      <c r="F31" s="115">
        <f>G31+H31</f>
        <v>0</v>
      </c>
      <c r="G31" s="71">
        <v>0</v>
      </c>
      <c r="H31" s="71">
        <v>0</v>
      </c>
      <c r="I31" s="117">
        <v>0</v>
      </c>
      <c r="J31" s="81">
        <v>0</v>
      </c>
      <c r="K31" s="81">
        <v>0</v>
      </c>
      <c r="L31" s="106"/>
      <c r="M31" s="86"/>
      <c r="N31" s="86"/>
    </row>
    <row r="32" spans="1:14" ht="149.25" customHeight="1">
      <c r="A32" s="92" t="s">
        <v>5</v>
      </c>
      <c r="B32" s="93" t="s">
        <v>88</v>
      </c>
      <c r="C32" s="115">
        <f aca="true" t="shared" si="3" ref="C32:C45">D32+E32</f>
        <v>2630</v>
      </c>
      <c r="D32" s="71">
        <v>2630</v>
      </c>
      <c r="E32" s="71">
        <v>0</v>
      </c>
      <c r="F32" s="115"/>
      <c r="G32" s="71">
        <v>2600</v>
      </c>
      <c r="H32" s="71">
        <v>0</v>
      </c>
      <c r="I32" s="117">
        <f>J32+K32</f>
        <v>0.9885931558935361</v>
      </c>
      <c r="J32" s="81">
        <f>G32/D32</f>
        <v>0.9885931558935361</v>
      </c>
      <c r="K32" s="81">
        <v>0</v>
      </c>
      <c r="L32" s="106"/>
      <c r="M32" s="86"/>
      <c r="N32" s="86"/>
    </row>
    <row r="33" spans="1:14" s="18" customFormat="1" ht="100.5" customHeight="1">
      <c r="A33" s="92" t="s">
        <v>61</v>
      </c>
      <c r="B33" s="93" t="s">
        <v>89</v>
      </c>
      <c r="C33" s="115">
        <f t="shared" si="3"/>
        <v>0</v>
      </c>
      <c r="D33" s="71">
        <v>0</v>
      </c>
      <c r="E33" s="71">
        <v>0</v>
      </c>
      <c r="F33" s="115">
        <v>0</v>
      </c>
      <c r="G33" s="71">
        <v>0</v>
      </c>
      <c r="H33" s="71">
        <v>0</v>
      </c>
      <c r="I33" s="117">
        <v>0</v>
      </c>
      <c r="J33" s="81">
        <v>0</v>
      </c>
      <c r="K33" s="81">
        <v>0</v>
      </c>
      <c r="L33" s="106"/>
      <c r="M33" s="86"/>
      <c r="N33" s="86"/>
    </row>
    <row r="34" spans="1:14" s="68" customFormat="1" ht="153" customHeight="1">
      <c r="A34" s="92" t="s">
        <v>62</v>
      </c>
      <c r="B34" s="93" t="s">
        <v>90</v>
      </c>
      <c r="C34" s="115">
        <f t="shared" si="3"/>
        <v>3101.3</v>
      </c>
      <c r="D34" s="71">
        <v>0</v>
      </c>
      <c r="E34" s="71">
        <v>3101.3</v>
      </c>
      <c r="F34" s="115"/>
      <c r="G34" s="71">
        <v>0</v>
      </c>
      <c r="H34" s="71">
        <v>0</v>
      </c>
      <c r="I34" s="117">
        <f aca="true" t="shared" si="4" ref="I34:I65">F34/C34</f>
        <v>0</v>
      </c>
      <c r="J34" s="81">
        <v>0</v>
      </c>
      <c r="K34" s="81">
        <f>H34/E34</f>
        <v>0</v>
      </c>
      <c r="L34" s="106"/>
      <c r="M34" s="112"/>
      <c r="N34" s="112"/>
    </row>
    <row r="35" spans="1:14" s="18" customFormat="1" ht="100.5" customHeight="1">
      <c r="A35" s="92">
        <v>6</v>
      </c>
      <c r="B35" s="93" t="s">
        <v>89</v>
      </c>
      <c r="C35" s="115">
        <f>D35+E35</f>
        <v>0</v>
      </c>
      <c r="D35" s="71">
        <v>0</v>
      </c>
      <c r="E35" s="71">
        <v>0</v>
      </c>
      <c r="F35" s="115">
        <v>0</v>
      </c>
      <c r="G35" s="71">
        <v>0</v>
      </c>
      <c r="H35" s="71">
        <v>0</v>
      </c>
      <c r="I35" s="117">
        <v>0</v>
      </c>
      <c r="J35" s="81">
        <v>0</v>
      </c>
      <c r="K35" s="81">
        <v>0</v>
      </c>
      <c r="L35" s="106"/>
      <c r="M35" s="86"/>
      <c r="N35" s="86"/>
    </row>
    <row r="36" spans="1:14" s="18" customFormat="1" ht="135" customHeight="1">
      <c r="A36" s="92">
        <v>7</v>
      </c>
      <c r="B36" s="93" t="s">
        <v>91</v>
      </c>
      <c r="C36" s="115">
        <f t="shared" si="3"/>
        <v>17559.3</v>
      </c>
      <c r="D36" s="71">
        <v>5000</v>
      </c>
      <c r="E36" s="71">
        <v>12559.3</v>
      </c>
      <c r="F36" s="115">
        <f>H36</f>
        <v>2853.6</v>
      </c>
      <c r="G36" s="71">
        <v>0</v>
      </c>
      <c r="H36" s="71">
        <v>2853.6</v>
      </c>
      <c r="I36" s="117">
        <f t="shared" si="4"/>
        <v>0.16251217303651058</v>
      </c>
      <c r="J36" s="81">
        <f>G36/D36</f>
        <v>0</v>
      </c>
      <c r="K36" s="81">
        <f>H36/E36</f>
        <v>0.22721011521342752</v>
      </c>
      <c r="L36" s="106"/>
      <c r="M36" s="86"/>
      <c r="N36" s="86"/>
    </row>
    <row r="37" spans="1:14" s="18" customFormat="1" ht="22.5" customHeight="1" hidden="1">
      <c r="A37" s="95" t="s">
        <v>63</v>
      </c>
      <c r="B37" s="93" t="s">
        <v>91</v>
      </c>
      <c r="C37" s="115">
        <f>D37+E37</f>
        <v>0</v>
      </c>
      <c r="D37" s="71"/>
      <c r="E37" s="71"/>
      <c r="F37" s="116"/>
      <c r="G37" s="71"/>
      <c r="H37" s="96"/>
      <c r="I37" s="117" t="e">
        <f t="shared" si="4"/>
        <v>#DIV/0!</v>
      </c>
      <c r="J37" s="81" t="e">
        <f>G37/D37</f>
        <v>#DIV/0!</v>
      </c>
      <c r="K37" s="81" t="e">
        <f>H37/E37</f>
        <v>#DIV/0!</v>
      </c>
      <c r="L37" s="106"/>
      <c r="M37" s="86"/>
      <c r="N37" s="86"/>
    </row>
    <row r="38" spans="1:14" s="18" customFormat="1" ht="105" customHeight="1">
      <c r="A38" s="92">
        <v>8</v>
      </c>
      <c r="B38" s="93" t="s">
        <v>92</v>
      </c>
      <c r="C38" s="115">
        <f t="shared" si="3"/>
        <v>1761</v>
      </c>
      <c r="D38" s="71">
        <v>0</v>
      </c>
      <c r="E38" s="71">
        <v>1761</v>
      </c>
      <c r="F38" s="115">
        <v>0</v>
      </c>
      <c r="G38" s="71">
        <v>0</v>
      </c>
      <c r="H38" s="71">
        <v>0</v>
      </c>
      <c r="I38" s="117">
        <f t="shared" si="4"/>
        <v>0</v>
      </c>
      <c r="J38" s="81">
        <v>0</v>
      </c>
      <c r="K38" s="81">
        <f aca="true" t="shared" si="5" ref="K38:K46">H38/E38</f>
        <v>0</v>
      </c>
      <c r="L38" s="106"/>
      <c r="M38" s="86"/>
      <c r="N38" s="86"/>
    </row>
    <row r="39" spans="1:14" s="18" customFormat="1" ht="141" customHeight="1">
      <c r="A39" s="92">
        <v>9</v>
      </c>
      <c r="B39" s="93" t="s">
        <v>93</v>
      </c>
      <c r="C39" s="115">
        <f t="shared" si="3"/>
        <v>663.4</v>
      </c>
      <c r="D39" s="71">
        <v>0</v>
      </c>
      <c r="E39" s="71">
        <v>663.4</v>
      </c>
      <c r="F39" s="115">
        <v>0</v>
      </c>
      <c r="G39" s="71">
        <v>0</v>
      </c>
      <c r="H39" s="71">
        <v>0</v>
      </c>
      <c r="I39" s="117">
        <f t="shared" si="4"/>
        <v>0</v>
      </c>
      <c r="J39" s="81">
        <v>0</v>
      </c>
      <c r="K39" s="81">
        <f t="shared" si="5"/>
        <v>0</v>
      </c>
      <c r="L39" s="106"/>
      <c r="M39" s="86"/>
      <c r="N39" s="86"/>
    </row>
    <row r="40" spans="1:14" ht="68.25">
      <c r="A40" s="92">
        <v>10</v>
      </c>
      <c r="B40" s="93" t="s">
        <v>94</v>
      </c>
      <c r="C40" s="115">
        <f t="shared" si="3"/>
        <v>398.3</v>
      </c>
      <c r="D40" s="71">
        <v>0</v>
      </c>
      <c r="E40" s="71">
        <v>398.3</v>
      </c>
      <c r="F40" s="115">
        <f>H40</f>
        <v>59.4</v>
      </c>
      <c r="G40" s="71">
        <v>0</v>
      </c>
      <c r="H40" s="71">
        <v>59.4</v>
      </c>
      <c r="I40" s="117">
        <f t="shared" si="4"/>
        <v>0.1491338187296008</v>
      </c>
      <c r="J40" s="81">
        <v>0</v>
      </c>
      <c r="K40" s="81">
        <f t="shared" si="5"/>
        <v>0.1491338187296008</v>
      </c>
      <c r="L40" s="106"/>
      <c r="M40" s="86"/>
      <c r="N40" s="86"/>
    </row>
    <row r="41" spans="1:14" ht="250.5">
      <c r="A41" s="92">
        <v>11</v>
      </c>
      <c r="B41" s="93" t="s">
        <v>95</v>
      </c>
      <c r="C41" s="115">
        <f t="shared" si="3"/>
        <v>820</v>
      </c>
      <c r="D41" s="71">
        <v>0</v>
      </c>
      <c r="E41" s="71">
        <v>820</v>
      </c>
      <c r="F41" s="115">
        <f>H41</f>
        <v>411.7</v>
      </c>
      <c r="G41" s="71">
        <v>0</v>
      </c>
      <c r="H41" s="71">
        <v>411.7</v>
      </c>
      <c r="I41" s="117">
        <f>F41/C41</f>
        <v>0.5020731707317073</v>
      </c>
      <c r="J41" s="81">
        <v>0</v>
      </c>
      <c r="K41" s="81">
        <f t="shared" si="5"/>
        <v>0.5020731707317073</v>
      </c>
      <c r="L41" s="106"/>
      <c r="M41" s="86"/>
      <c r="N41" s="86"/>
    </row>
    <row r="42" spans="1:14" ht="90.75">
      <c r="A42" s="92">
        <v>12</v>
      </c>
      <c r="B42" s="93" t="s">
        <v>96</v>
      </c>
      <c r="C42" s="115">
        <f t="shared" si="3"/>
        <v>104.6</v>
      </c>
      <c r="D42" s="71">
        <v>0</v>
      </c>
      <c r="E42" s="71">
        <v>104.6</v>
      </c>
      <c r="F42" s="115">
        <v>0</v>
      </c>
      <c r="G42" s="71">
        <v>0</v>
      </c>
      <c r="H42" s="71">
        <v>0</v>
      </c>
      <c r="I42" s="117">
        <f t="shared" si="4"/>
        <v>0</v>
      </c>
      <c r="J42" s="81">
        <v>0</v>
      </c>
      <c r="K42" s="81">
        <f t="shared" si="5"/>
        <v>0</v>
      </c>
      <c r="L42" s="106"/>
      <c r="M42" s="86"/>
      <c r="N42" s="86"/>
    </row>
    <row r="43" spans="1:14" ht="90.75">
      <c r="A43" s="92">
        <v>13</v>
      </c>
      <c r="B43" s="93" t="s">
        <v>97</v>
      </c>
      <c r="C43" s="115">
        <f t="shared" si="3"/>
        <v>205.3</v>
      </c>
      <c r="D43" s="71">
        <v>0</v>
      </c>
      <c r="E43" s="71">
        <v>205.3</v>
      </c>
      <c r="F43" s="115">
        <v>0</v>
      </c>
      <c r="G43" s="71">
        <v>0</v>
      </c>
      <c r="H43" s="71">
        <v>0</v>
      </c>
      <c r="I43" s="117">
        <f t="shared" si="4"/>
        <v>0</v>
      </c>
      <c r="J43" s="81">
        <v>0</v>
      </c>
      <c r="K43" s="81">
        <f t="shared" si="5"/>
        <v>0</v>
      </c>
      <c r="L43" s="106"/>
      <c r="M43" s="86"/>
      <c r="N43" s="86"/>
    </row>
    <row r="44" spans="1:14" ht="90.75">
      <c r="A44" s="92">
        <v>14</v>
      </c>
      <c r="B44" s="93" t="s">
        <v>98</v>
      </c>
      <c r="C44" s="115">
        <f t="shared" si="3"/>
        <v>10.8</v>
      </c>
      <c r="D44" s="71">
        <v>0</v>
      </c>
      <c r="E44" s="71">
        <v>10.8</v>
      </c>
      <c r="F44" s="115">
        <v>0</v>
      </c>
      <c r="G44" s="71">
        <v>0</v>
      </c>
      <c r="H44" s="71">
        <v>0</v>
      </c>
      <c r="I44" s="117">
        <f t="shared" si="4"/>
        <v>0</v>
      </c>
      <c r="J44" s="81">
        <v>0</v>
      </c>
      <c r="K44" s="81">
        <f t="shared" si="5"/>
        <v>0</v>
      </c>
      <c r="L44" s="106"/>
      <c r="M44" s="86"/>
      <c r="N44" s="86"/>
    </row>
    <row r="45" spans="1:14" ht="90.75">
      <c r="A45" s="92">
        <v>15</v>
      </c>
      <c r="B45" s="93" t="s">
        <v>100</v>
      </c>
      <c r="C45" s="115">
        <f t="shared" si="3"/>
        <v>26.6</v>
      </c>
      <c r="D45" s="71">
        <v>0</v>
      </c>
      <c r="E45" s="71">
        <v>26.6</v>
      </c>
      <c r="F45" s="115">
        <v>0</v>
      </c>
      <c r="G45" s="71">
        <v>0</v>
      </c>
      <c r="H45" s="71">
        <v>0</v>
      </c>
      <c r="I45" s="117">
        <f t="shared" si="4"/>
        <v>0</v>
      </c>
      <c r="J45" s="81">
        <v>0</v>
      </c>
      <c r="K45" s="81">
        <f t="shared" si="5"/>
        <v>0</v>
      </c>
      <c r="L45" s="106"/>
      <c r="M45" s="86"/>
      <c r="N45" s="86"/>
    </row>
    <row r="46" spans="1:14" ht="136.5">
      <c r="A46" s="113"/>
      <c r="B46" s="109" t="s">
        <v>101</v>
      </c>
      <c r="C46" s="115">
        <f>D46+E46</f>
        <v>8642.199999999999</v>
      </c>
      <c r="D46" s="110">
        <f>D51+D52+D54+D56+D57+D58+D59+D65</f>
        <v>8494.199999999999</v>
      </c>
      <c r="E46" s="110">
        <f>E50+E52+E54+E56</f>
        <v>148</v>
      </c>
      <c r="F46" s="115">
        <f>G46+H46</f>
        <v>164.8</v>
      </c>
      <c r="G46" s="110">
        <f>G54+G58+G65</f>
        <v>154.8</v>
      </c>
      <c r="H46" s="110">
        <f>H52+H54</f>
        <v>10</v>
      </c>
      <c r="I46" s="117">
        <f>F46/C46</f>
        <v>0.019069218486033653</v>
      </c>
      <c r="J46" s="111">
        <f>G46/D46</f>
        <v>0.018224200042381865</v>
      </c>
      <c r="K46" s="111">
        <f t="shared" si="5"/>
        <v>0.06756756756756757</v>
      </c>
      <c r="L46" s="106"/>
      <c r="M46" s="86"/>
      <c r="N46" s="86"/>
    </row>
    <row r="47" spans="1:14" ht="22.5">
      <c r="A47" s="92"/>
      <c r="B47" s="91" t="s">
        <v>0</v>
      </c>
      <c r="C47" s="115"/>
      <c r="D47" s="71"/>
      <c r="E47" s="71"/>
      <c r="F47" s="115"/>
      <c r="G47" s="71"/>
      <c r="H47" s="71"/>
      <c r="I47" s="117"/>
      <c r="J47" s="81"/>
      <c r="K47" s="81"/>
      <c r="L47" s="106"/>
      <c r="M47" s="86"/>
      <c r="N47" s="86"/>
    </row>
    <row r="48" spans="1:14" ht="68.25">
      <c r="A48" s="92" t="s">
        <v>2</v>
      </c>
      <c r="B48" s="93" t="s">
        <v>102</v>
      </c>
      <c r="C48" s="115">
        <f>D48+E48</f>
        <v>0</v>
      </c>
      <c r="D48" s="71">
        <v>0</v>
      </c>
      <c r="E48" s="71">
        <v>0</v>
      </c>
      <c r="F48" s="115">
        <v>0</v>
      </c>
      <c r="G48" s="71">
        <v>0</v>
      </c>
      <c r="H48" s="71">
        <v>0</v>
      </c>
      <c r="I48" s="117">
        <v>0</v>
      </c>
      <c r="J48" s="81">
        <v>0</v>
      </c>
      <c r="K48" s="81">
        <v>0</v>
      </c>
      <c r="L48" s="106"/>
      <c r="M48" s="86"/>
      <c r="N48" s="86"/>
    </row>
    <row r="49" spans="1:14" ht="68.25">
      <c r="A49" s="92" t="s">
        <v>4</v>
      </c>
      <c r="B49" s="93" t="s">
        <v>103</v>
      </c>
      <c r="C49" s="115">
        <f>D49+E49</f>
        <v>0</v>
      </c>
      <c r="D49" s="71">
        <v>0</v>
      </c>
      <c r="E49" s="71">
        <v>0</v>
      </c>
      <c r="F49" s="115">
        <v>0</v>
      </c>
      <c r="G49" s="71">
        <v>0</v>
      </c>
      <c r="H49" s="71">
        <v>0</v>
      </c>
      <c r="I49" s="117">
        <v>0</v>
      </c>
      <c r="J49" s="81">
        <v>0</v>
      </c>
      <c r="K49" s="81">
        <v>0</v>
      </c>
      <c r="L49" s="106"/>
      <c r="M49" s="86"/>
      <c r="N49" s="86"/>
    </row>
    <row r="50" spans="1:14" ht="45">
      <c r="A50" s="97" t="s">
        <v>5</v>
      </c>
      <c r="B50" s="93" t="s">
        <v>104</v>
      </c>
      <c r="C50" s="115">
        <f aca="true" t="shared" si="6" ref="C50:C67">D50+E50</f>
        <v>10</v>
      </c>
      <c r="D50" s="71">
        <v>0</v>
      </c>
      <c r="E50" s="71">
        <v>10</v>
      </c>
      <c r="F50" s="115">
        <v>0</v>
      </c>
      <c r="G50" s="71">
        <v>0</v>
      </c>
      <c r="H50" s="71">
        <v>0</v>
      </c>
      <c r="I50" s="117">
        <v>0</v>
      </c>
      <c r="J50" s="81">
        <v>0</v>
      </c>
      <c r="K50" s="81">
        <v>0</v>
      </c>
      <c r="L50" s="106"/>
      <c r="M50" s="86"/>
      <c r="N50" s="86"/>
    </row>
    <row r="51" spans="1:14" ht="22.5">
      <c r="A51" s="97" t="s">
        <v>61</v>
      </c>
      <c r="B51" s="93" t="s">
        <v>105</v>
      </c>
      <c r="C51" s="115">
        <f t="shared" si="6"/>
        <v>6173.9</v>
      </c>
      <c r="D51" s="71">
        <v>6173.9</v>
      </c>
      <c r="E51" s="71">
        <v>0</v>
      </c>
      <c r="F51" s="115">
        <v>0</v>
      </c>
      <c r="G51" s="71">
        <v>0</v>
      </c>
      <c r="H51" s="71">
        <v>0</v>
      </c>
      <c r="I51" s="117">
        <v>0</v>
      </c>
      <c r="J51" s="81">
        <v>0</v>
      </c>
      <c r="K51" s="81">
        <v>0</v>
      </c>
      <c r="L51" s="106"/>
      <c r="M51" s="86"/>
      <c r="N51" s="86"/>
    </row>
    <row r="52" spans="1:14" ht="45">
      <c r="A52" s="97" t="s">
        <v>62</v>
      </c>
      <c r="B52" s="93" t="s">
        <v>106</v>
      </c>
      <c r="C52" s="115">
        <f t="shared" si="6"/>
        <v>985.4</v>
      </c>
      <c r="D52" s="71">
        <v>885.4</v>
      </c>
      <c r="E52" s="71">
        <v>100</v>
      </c>
      <c r="F52" s="115">
        <v>0</v>
      </c>
      <c r="G52" s="71">
        <v>0</v>
      </c>
      <c r="H52" s="71">
        <v>0</v>
      </c>
      <c r="I52" s="117">
        <f t="shared" si="4"/>
        <v>0</v>
      </c>
      <c r="J52" s="81">
        <f>G52/D52</f>
        <v>0</v>
      </c>
      <c r="K52" s="81">
        <f>H52/E52</f>
        <v>0</v>
      </c>
      <c r="L52" s="106"/>
      <c r="M52" s="86"/>
      <c r="N52" s="86"/>
    </row>
    <row r="53" spans="1:14" ht="171" customHeight="1">
      <c r="A53" s="97" t="s">
        <v>63</v>
      </c>
      <c r="B53" s="93" t="s">
        <v>107</v>
      </c>
      <c r="C53" s="115">
        <f t="shared" si="6"/>
        <v>0</v>
      </c>
      <c r="D53" s="71">
        <v>0</v>
      </c>
      <c r="E53" s="71">
        <v>0</v>
      </c>
      <c r="F53" s="115">
        <v>0</v>
      </c>
      <c r="G53" s="71">
        <v>0</v>
      </c>
      <c r="H53" s="71">
        <v>0</v>
      </c>
      <c r="I53" s="117">
        <v>0</v>
      </c>
      <c r="J53" s="81">
        <v>0</v>
      </c>
      <c r="K53" s="81">
        <v>0</v>
      </c>
      <c r="L53" s="106"/>
      <c r="M53" s="86"/>
      <c r="N53" s="86"/>
    </row>
    <row r="54" spans="1:14" ht="45">
      <c r="A54" s="97" t="s">
        <v>64</v>
      </c>
      <c r="B54" s="93" t="s">
        <v>108</v>
      </c>
      <c r="C54" s="115">
        <f t="shared" si="6"/>
        <v>59.9</v>
      </c>
      <c r="D54" s="71">
        <v>31.9</v>
      </c>
      <c r="E54" s="71">
        <v>28</v>
      </c>
      <c r="F54" s="115">
        <f>G54+H54</f>
        <v>41.9</v>
      </c>
      <c r="G54" s="71">
        <v>31.9</v>
      </c>
      <c r="H54" s="71">
        <v>10</v>
      </c>
      <c r="I54" s="117">
        <f t="shared" si="4"/>
        <v>0.6994991652754591</v>
      </c>
      <c r="J54" s="81">
        <f>G54/D54</f>
        <v>1</v>
      </c>
      <c r="K54" s="81">
        <f>H54/E54</f>
        <v>0.35714285714285715</v>
      </c>
      <c r="L54" s="106"/>
      <c r="M54" s="86"/>
      <c r="N54" s="86"/>
    </row>
    <row r="55" spans="1:14" ht="45">
      <c r="A55" s="98" t="s">
        <v>65</v>
      </c>
      <c r="B55" s="93" t="s">
        <v>109</v>
      </c>
      <c r="C55" s="115">
        <f t="shared" si="6"/>
        <v>0</v>
      </c>
      <c r="D55" s="71">
        <v>0</v>
      </c>
      <c r="E55" s="71">
        <v>0</v>
      </c>
      <c r="F55" s="115">
        <v>0</v>
      </c>
      <c r="G55" s="71">
        <v>0</v>
      </c>
      <c r="H55" s="71">
        <v>0</v>
      </c>
      <c r="I55" s="117">
        <v>0</v>
      </c>
      <c r="J55" s="81">
        <v>0</v>
      </c>
      <c r="K55" s="81">
        <v>0</v>
      </c>
      <c r="L55" s="106"/>
      <c r="M55" s="86"/>
      <c r="N55" s="86"/>
    </row>
    <row r="56" spans="1:14" ht="22.5">
      <c r="A56" s="97" t="s">
        <v>66</v>
      </c>
      <c r="B56" s="93" t="s">
        <v>110</v>
      </c>
      <c r="C56" s="115">
        <f t="shared" si="6"/>
        <v>11.8</v>
      </c>
      <c r="D56" s="71">
        <v>1.8</v>
      </c>
      <c r="E56" s="71">
        <v>10</v>
      </c>
      <c r="F56" s="115">
        <f>G56</f>
        <v>2</v>
      </c>
      <c r="G56" s="71">
        <v>2</v>
      </c>
      <c r="H56" s="71">
        <v>0</v>
      </c>
      <c r="I56" s="117">
        <f t="shared" si="4"/>
        <v>0.1694915254237288</v>
      </c>
      <c r="J56" s="81">
        <f>G56/D56</f>
        <v>1.1111111111111112</v>
      </c>
      <c r="K56" s="81">
        <f>H56/E56</f>
        <v>0</v>
      </c>
      <c r="L56" s="106"/>
      <c r="M56" s="86"/>
      <c r="N56" s="86"/>
    </row>
    <row r="57" spans="1:14" ht="22.5">
      <c r="A57" s="97" t="s">
        <v>67</v>
      </c>
      <c r="B57" s="93" t="s">
        <v>111</v>
      </c>
      <c r="C57" s="115">
        <f t="shared" si="6"/>
        <v>0</v>
      </c>
      <c r="D57" s="71"/>
      <c r="E57" s="71">
        <v>0</v>
      </c>
      <c r="F57" s="115">
        <v>0</v>
      </c>
      <c r="G57" s="71">
        <v>0</v>
      </c>
      <c r="H57" s="71">
        <v>0</v>
      </c>
      <c r="I57" s="117">
        <v>0</v>
      </c>
      <c r="J57" s="81">
        <v>0</v>
      </c>
      <c r="K57" s="81">
        <v>0</v>
      </c>
      <c r="L57" s="106"/>
      <c r="M57" s="86"/>
      <c r="N57" s="86"/>
    </row>
    <row r="58" spans="1:14" ht="63" customHeight="1">
      <c r="A58" s="97" t="s">
        <v>68</v>
      </c>
      <c r="B58" s="93" t="s">
        <v>112</v>
      </c>
      <c r="C58" s="115">
        <f t="shared" si="6"/>
        <v>54.2</v>
      </c>
      <c r="D58" s="71">
        <v>54.2</v>
      </c>
      <c r="E58" s="71">
        <v>0</v>
      </c>
      <c r="F58" s="115">
        <f>G58</f>
        <v>54.2</v>
      </c>
      <c r="G58" s="71">
        <v>54.2</v>
      </c>
      <c r="H58" s="71">
        <v>0</v>
      </c>
      <c r="I58" s="117">
        <f t="shared" si="4"/>
        <v>1</v>
      </c>
      <c r="J58" s="81">
        <f>G58/D58</f>
        <v>1</v>
      </c>
      <c r="K58" s="81">
        <v>0</v>
      </c>
      <c r="L58" s="106"/>
      <c r="M58" s="86"/>
      <c r="N58" s="86"/>
    </row>
    <row r="59" spans="1:14" ht="90" customHeight="1" thickBot="1">
      <c r="A59" s="98" t="s">
        <v>69</v>
      </c>
      <c r="B59" s="93" t="s">
        <v>113</v>
      </c>
      <c r="C59" s="115">
        <f t="shared" si="6"/>
        <v>1247</v>
      </c>
      <c r="D59" s="71">
        <v>1247</v>
      </c>
      <c r="E59" s="71">
        <v>0</v>
      </c>
      <c r="F59" s="115">
        <f>0</f>
        <v>0</v>
      </c>
      <c r="G59" s="71">
        <v>0</v>
      </c>
      <c r="H59" s="71">
        <v>0</v>
      </c>
      <c r="I59" s="117">
        <f t="shared" si="4"/>
        <v>0</v>
      </c>
      <c r="J59" s="81">
        <f>G59/D59</f>
        <v>0</v>
      </c>
      <c r="K59" s="81">
        <v>0</v>
      </c>
      <c r="L59" s="106"/>
      <c r="M59" s="86"/>
      <c r="N59" s="86"/>
    </row>
    <row r="60" spans="1:14" ht="45">
      <c r="A60" s="99" t="s">
        <v>70</v>
      </c>
      <c r="B60" s="93" t="s">
        <v>114</v>
      </c>
      <c r="C60" s="115">
        <f t="shared" si="6"/>
        <v>0</v>
      </c>
      <c r="D60" s="71">
        <v>0</v>
      </c>
      <c r="E60" s="71">
        <v>0</v>
      </c>
      <c r="F60" s="115">
        <v>0</v>
      </c>
      <c r="G60" s="71">
        <v>0</v>
      </c>
      <c r="H60" s="71">
        <v>0</v>
      </c>
      <c r="I60" s="117">
        <v>0</v>
      </c>
      <c r="J60" s="81">
        <v>0</v>
      </c>
      <c r="K60" s="81">
        <v>0</v>
      </c>
      <c r="L60" s="106"/>
      <c r="M60" s="86"/>
      <c r="N60" s="86"/>
    </row>
    <row r="61" spans="1:14" ht="68.25">
      <c r="A61" s="100" t="s">
        <v>99</v>
      </c>
      <c r="B61" s="93" t="s">
        <v>115</v>
      </c>
      <c r="C61" s="115">
        <f t="shared" si="6"/>
        <v>0</v>
      </c>
      <c r="D61" s="71">
        <v>0</v>
      </c>
      <c r="E61" s="71">
        <v>0</v>
      </c>
      <c r="F61" s="115">
        <v>0</v>
      </c>
      <c r="G61" s="71">
        <v>0</v>
      </c>
      <c r="H61" s="71">
        <v>0</v>
      </c>
      <c r="I61" s="117">
        <v>0</v>
      </c>
      <c r="J61" s="81">
        <v>0</v>
      </c>
      <c r="K61" s="81">
        <v>0</v>
      </c>
      <c r="L61" s="106"/>
      <c r="M61" s="86"/>
      <c r="N61" s="86"/>
    </row>
    <row r="62" spans="1:14" ht="45">
      <c r="A62" s="92" t="s">
        <v>116</v>
      </c>
      <c r="B62" s="93" t="s">
        <v>117</v>
      </c>
      <c r="C62" s="115">
        <f t="shared" si="6"/>
        <v>0</v>
      </c>
      <c r="D62" s="71">
        <v>0</v>
      </c>
      <c r="E62" s="71">
        <v>0</v>
      </c>
      <c r="F62" s="115">
        <v>0</v>
      </c>
      <c r="G62" s="71">
        <v>0</v>
      </c>
      <c r="H62" s="71">
        <v>0</v>
      </c>
      <c r="I62" s="117">
        <v>0</v>
      </c>
      <c r="J62" s="81">
        <v>0</v>
      </c>
      <c r="K62" s="81">
        <v>0</v>
      </c>
      <c r="L62" s="106"/>
      <c r="M62" s="86"/>
      <c r="N62" s="86"/>
    </row>
    <row r="63" spans="1:14" ht="45">
      <c r="A63" s="92" t="s">
        <v>118</v>
      </c>
      <c r="B63" s="93" t="s">
        <v>119</v>
      </c>
      <c r="C63" s="115">
        <f t="shared" si="6"/>
        <v>0</v>
      </c>
      <c r="D63" s="71">
        <v>0</v>
      </c>
      <c r="E63" s="71">
        <v>0</v>
      </c>
      <c r="F63" s="115">
        <v>0</v>
      </c>
      <c r="G63" s="71">
        <v>0</v>
      </c>
      <c r="H63" s="71">
        <v>0</v>
      </c>
      <c r="I63" s="117">
        <v>0</v>
      </c>
      <c r="J63" s="81">
        <v>0</v>
      </c>
      <c r="K63" s="81">
        <v>0</v>
      </c>
      <c r="L63" s="106"/>
      <c r="M63" s="86"/>
      <c r="N63" s="86"/>
    </row>
    <row r="64" spans="1:14" ht="22.5">
      <c r="A64" s="100" t="s">
        <v>120</v>
      </c>
      <c r="B64" s="93" t="s">
        <v>121</v>
      </c>
      <c r="C64" s="115">
        <f t="shared" si="6"/>
        <v>0</v>
      </c>
      <c r="D64" s="71">
        <v>0</v>
      </c>
      <c r="E64" s="71">
        <v>0</v>
      </c>
      <c r="F64" s="115">
        <v>0</v>
      </c>
      <c r="G64" s="71">
        <v>0</v>
      </c>
      <c r="H64" s="71">
        <v>0</v>
      </c>
      <c r="I64" s="117">
        <v>0</v>
      </c>
      <c r="J64" s="81">
        <v>0</v>
      </c>
      <c r="K64" s="81">
        <v>0</v>
      </c>
      <c r="L64" s="106"/>
      <c r="M64" s="86"/>
      <c r="N64" s="86"/>
    </row>
    <row r="65" spans="1:14" ht="45">
      <c r="A65" s="97" t="s">
        <v>122</v>
      </c>
      <c r="B65" s="101" t="s">
        <v>123</v>
      </c>
      <c r="C65" s="115">
        <f t="shared" si="6"/>
        <v>100</v>
      </c>
      <c r="D65" s="71">
        <v>100</v>
      </c>
      <c r="E65" s="71">
        <v>0</v>
      </c>
      <c r="F65" s="115">
        <f>G65</f>
        <v>68.7</v>
      </c>
      <c r="G65" s="71">
        <v>68.7</v>
      </c>
      <c r="H65" s="71">
        <v>0</v>
      </c>
      <c r="I65" s="117">
        <f t="shared" si="4"/>
        <v>0.687</v>
      </c>
      <c r="J65" s="81">
        <f>G65/D65</f>
        <v>0.687</v>
      </c>
      <c r="K65" s="81">
        <v>0</v>
      </c>
      <c r="L65" s="106"/>
      <c r="M65" s="86"/>
      <c r="N65" s="86"/>
    </row>
    <row r="66" spans="1:14" ht="45.75" thickBot="1">
      <c r="A66" s="102" t="s">
        <v>124</v>
      </c>
      <c r="B66" s="93" t="s">
        <v>125</v>
      </c>
      <c r="C66" s="115">
        <f t="shared" si="6"/>
        <v>0</v>
      </c>
      <c r="D66" s="71">
        <v>0</v>
      </c>
      <c r="E66" s="71">
        <v>0</v>
      </c>
      <c r="F66" s="115">
        <v>0</v>
      </c>
      <c r="G66" s="71">
        <v>0</v>
      </c>
      <c r="H66" s="71">
        <v>0</v>
      </c>
      <c r="I66" s="117">
        <v>0</v>
      </c>
      <c r="J66" s="81">
        <v>0</v>
      </c>
      <c r="K66" s="81">
        <v>0</v>
      </c>
      <c r="L66" s="106"/>
      <c r="M66" s="86"/>
      <c r="N66" s="86"/>
    </row>
    <row r="67" spans="1:14" ht="45.75" thickBot="1">
      <c r="A67" s="103" t="s">
        <v>126</v>
      </c>
      <c r="B67" s="93" t="s">
        <v>127</v>
      </c>
      <c r="C67" s="115">
        <f t="shared" si="6"/>
        <v>0</v>
      </c>
      <c r="D67" s="71">
        <v>0</v>
      </c>
      <c r="E67" s="71">
        <v>0</v>
      </c>
      <c r="F67" s="115">
        <v>0</v>
      </c>
      <c r="G67" s="71">
        <v>0</v>
      </c>
      <c r="H67" s="71">
        <v>0</v>
      </c>
      <c r="I67" s="117">
        <v>0</v>
      </c>
      <c r="J67" s="81">
        <v>0</v>
      </c>
      <c r="K67" s="81">
        <v>0</v>
      </c>
      <c r="L67" s="106"/>
      <c r="M67" s="86"/>
      <c r="N67" s="86"/>
    </row>
    <row r="68" spans="1:14" ht="45.75" thickBot="1">
      <c r="A68" s="104" t="s">
        <v>128</v>
      </c>
      <c r="B68" s="93" t="s">
        <v>129</v>
      </c>
      <c r="C68" s="115">
        <f>D68+E68</f>
        <v>0</v>
      </c>
      <c r="D68" s="71">
        <v>0</v>
      </c>
      <c r="E68" s="71">
        <v>0</v>
      </c>
      <c r="F68" s="115">
        <v>0</v>
      </c>
      <c r="G68" s="71">
        <v>0</v>
      </c>
      <c r="H68" s="71">
        <v>0</v>
      </c>
      <c r="I68" s="117">
        <v>0</v>
      </c>
      <c r="J68" s="81">
        <v>0</v>
      </c>
      <c r="K68" s="81">
        <v>0</v>
      </c>
      <c r="L68" s="106"/>
      <c r="M68" s="86"/>
      <c r="N68" s="86"/>
    </row>
    <row r="69" spans="2:12" ht="63" customHeight="1">
      <c r="B69" s="83"/>
      <c r="C69" s="84"/>
      <c r="D69" s="84"/>
      <c r="E69" s="83"/>
      <c r="F69" s="82"/>
      <c r="G69" s="82"/>
      <c r="H69" s="83"/>
      <c r="I69" s="83"/>
      <c r="J69" s="83"/>
      <c r="K69" s="83"/>
      <c r="L69" s="105"/>
    </row>
    <row r="70" spans="1:12" ht="18.75" customHeight="1">
      <c r="A70" s="105"/>
      <c r="C70" s="1"/>
      <c r="D70" s="1"/>
      <c r="L70" s="1"/>
    </row>
    <row r="71" spans="1:12" ht="18.75" customHeight="1">
      <c r="A71" s="105"/>
      <c r="C71" s="1"/>
      <c r="D71" s="1"/>
      <c r="L71" s="1"/>
    </row>
    <row r="72" spans="1:12" ht="18.75" customHeight="1">
      <c r="A72" s="105"/>
      <c r="C72" s="1"/>
      <c r="D72" s="1"/>
      <c r="L72" s="1"/>
    </row>
    <row r="73" spans="1:12" ht="15">
      <c r="A73" s="105"/>
      <c r="C73" s="1"/>
      <c r="D73" s="1"/>
      <c r="L73" s="1"/>
    </row>
    <row r="74" spans="1:12" ht="15">
      <c r="A74" s="33"/>
      <c r="C74" s="1"/>
      <c r="D74" s="1"/>
      <c r="L74" s="1"/>
    </row>
  </sheetData>
  <sheetProtection/>
  <mergeCells count="36">
    <mergeCell ref="A5:E5"/>
    <mergeCell ref="A6:E6"/>
    <mergeCell ref="A7:E7"/>
    <mergeCell ref="A8:E8"/>
    <mergeCell ref="K16:K17"/>
    <mergeCell ref="B15:B17"/>
    <mergeCell ref="C15:E15"/>
    <mergeCell ref="F10:G10"/>
    <mergeCell ref="F11:G11"/>
    <mergeCell ref="A11:E11"/>
    <mergeCell ref="A12:E12"/>
    <mergeCell ref="A3:E3"/>
    <mergeCell ref="A4:E4"/>
    <mergeCell ref="F8:G8"/>
    <mergeCell ref="A15:A17"/>
    <mergeCell ref="F12:G12"/>
    <mergeCell ref="F13:K13"/>
    <mergeCell ref="F5:K5"/>
    <mergeCell ref="F6:K6"/>
    <mergeCell ref="F7:K7"/>
    <mergeCell ref="F15:H15"/>
    <mergeCell ref="I15:K15"/>
    <mergeCell ref="E16:E17"/>
    <mergeCell ref="H16:H17"/>
    <mergeCell ref="A2:K2"/>
    <mergeCell ref="A13:E13"/>
    <mergeCell ref="F3:K3"/>
    <mergeCell ref="F4:K4"/>
    <mergeCell ref="A9:E9"/>
    <mergeCell ref="A10:E10"/>
    <mergeCell ref="C16:C17"/>
    <mergeCell ref="D16:D17"/>
    <mergeCell ref="G16:G17"/>
    <mergeCell ref="F16:F17"/>
    <mergeCell ref="I16:I17"/>
    <mergeCell ref="J16:J17"/>
  </mergeCells>
  <printOptions horizontalCentered="1"/>
  <pageMargins left="0" right="0" top="0.31496062992125984" bottom="0.35433070866141736" header="0.31496062992125984" footer="0.31496062992125984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0" zoomScaleNormal="70" zoomScalePageLayoutView="0" workbookViewId="0" topLeftCell="A1">
      <selection activeCell="G38" sqref="G38"/>
    </sheetView>
  </sheetViews>
  <sheetFormatPr defaultColWidth="15.140625" defaultRowHeight="15"/>
  <cols>
    <col min="1" max="1" width="5.57421875" style="1" customWidth="1"/>
    <col min="2" max="2" width="48.8515625" style="1" customWidth="1"/>
    <col min="3" max="3" width="18.57421875" style="2" customWidth="1"/>
    <col min="4" max="4" width="17.57421875" style="2" customWidth="1"/>
    <col min="5" max="5" width="23.57421875" style="1" customWidth="1"/>
    <col min="6" max="6" width="17.57421875" style="1" customWidth="1"/>
    <col min="7" max="7" width="16.57421875" style="1" customWidth="1"/>
    <col min="8" max="8" width="23.57421875" style="1" customWidth="1"/>
    <col min="9" max="9" width="14.421875" style="1" customWidth="1"/>
    <col min="10" max="10" width="16.00390625" style="1" customWidth="1"/>
    <col min="11" max="11" width="16.8515625" style="1" customWidth="1"/>
    <col min="12" max="12" width="19.57421875" style="1" customWidth="1"/>
    <col min="13" max="241" width="9.140625" style="1" customWidth="1"/>
    <col min="242" max="242" width="8.140625" style="1" customWidth="1"/>
    <col min="243" max="243" width="13.421875" style="1" customWidth="1"/>
    <col min="244" max="244" width="32.00390625" style="1" customWidth="1"/>
    <col min="245" max="245" width="17.8515625" style="1" customWidth="1"/>
    <col min="246" max="246" width="14.140625" style="1" customWidth="1"/>
    <col min="247" max="247" width="17.140625" style="1" customWidth="1"/>
    <col min="248" max="248" width="12.421875" style="1" customWidth="1"/>
    <col min="249" max="16384" width="15.140625" style="1" customWidth="1"/>
  </cols>
  <sheetData>
    <row r="1" spans="11:12" ht="23.25" customHeight="1">
      <c r="K1" s="63" t="s">
        <v>28</v>
      </c>
      <c r="L1" s="61"/>
    </row>
    <row r="2" spans="1:12" ht="50.25" customHeight="1">
      <c r="A2" s="214" t="s">
        <v>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30.75" customHeight="1">
      <c r="A3" s="218" t="s">
        <v>44</v>
      </c>
      <c r="B3" s="218"/>
      <c r="C3" s="218"/>
      <c r="D3" s="218"/>
      <c r="E3" s="218"/>
      <c r="F3" s="242"/>
      <c r="G3" s="242"/>
      <c r="H3" s="242"/>
      <c r="I3" s="242"/>
      <c r="J3" s="242"/>
      <c r="K3" s="242"/>
      <c r="L3" s="242"/>
    </row>
    <row r="4" spans="1:12" ht="22.5">
      <c r="A4" s="218" t="s">
        <v>45</v>
      </c>
      <c r="B4" s="218"/>
      <c r="C4" s="218"/>
      <c r="D4" s="218"/>
      <c r="E4" s="218"/>
      <c r="F4" s="242"/>
      <c r="G4" s="242"/>
      <c r="H4" s="242"/>
      <c r="I4" s="242"/>
      <c r="J4" s="242"/>
      <c r="K4" s="242"/>
      <c r="L4" s="242"/>
    </row>
    <row r="5" spans="1:12" ht="60.75" customHeight="1">
      <c r="A5" s="218" t="s">
        <v>46</v>
      </c>
      <c r="B5" s="218"/>
      <c r="C5" s="218"/>
      <c r="D5" s="218"/>
      <c r="E5" s="218"/>
      <c r="F5" s="242"/>
      <c r="G5" s="242"/>
      <c r="H5" s="242"/>
      <c r="I5" s="242"/>
      <c r="J5" s="242"/>
      <c r="K5" s="242"/>
      <c r="L5" s="242"/>
    </row>
    <row r="6" spans="1:12" ht="42" customHeight="1">
      <c r="A6" s="217" t="s">
        <v>47</v>
      </c>
      <c r="B6" s="217"/>
      <c r="C6" s="217"/>
      <c r="D6" s="217"/>
      <c r="E6" s="217"/>
      <c r="F6" s="242"/>
      <c r="G6" s="242"/>
      <c r="H6" s="242"/>
      <c r="I6" s="242"/>
      <c r="J6" s="242"/>
      <c r="K6" s="242"/>
      <c r="L6" s="242"/>
    </row>
    <row r="7" spans="1:12" ht="68.25" customHeight="1">
      <c r="A7" s="218" t="s">
        <v>48</v>
      </c>
      <c r="B7" s="218"/>
      <c r="C7" s="218"/>
      <c r="D7" s="218"/>
      <c r="E7" s="218"/>
      <c r="F7" s="242"/>
      <c r="G7" s="242"/>
      <c r="H7" s="242"/>
      <c r="I7" s="242"/>
      <c r="J7" s="242"/>
      <c r="K7" s="242"/>
      <c r="L7" s="242"/>
    </row>
    <row r="8" spans="1:11" ht="71.25" customHeight="1">
      <c r="A8" s="218" t="s">
        <v>43</v>
      </c>
      <c r="B8" s="218"/>
      <c r="C8" s="218"/>
      <c r="D8" s="218"/>
      <c r="E8" s="218"/>
      <c r="F8" s="249"/>
      <c r="G8" s="249"/>
      <c r="H8" s="25"/>
      <c r="I8" s="60"/>
      <c r="J8" s="60"/>
      <c r="K8" s="25"/>
    </row>
    <row r="9" spans="1:11" ht="27" customHeight="1">
      <c r="A9" s="217" t="s">
        <v>0</v>
      </c>
      <c r="B9" s="217"/>
      <c r="C9" s="217"/>
      <c r="D9" s="217"/>
      <c r="E9" s="217"/>
      <c r="F9" s="54"/>
      <c r="G9" s="54"/>
      <c r="H9" s="25"/>
      <c r="I9" s="60"/>
      <c r="J9" s="60"/>
      <c r="K9" s="25"/>
    </row>
    <row r="10" spans="1:11" ht="39" customHeight="1">
      <c r="A10" s="218" t="s">
        <v>31</v>
      </c>
      <c r="B10" s="218"/>
      <c r="C10" s="218"/>
      <c r="D10" s="218"/>
      <c r="E10" s="218"/>
      <c r="F10" s="249"/>
      <c r="G10" s="249"/>
      <c r="H10" s="55"/>
      <c r="I10" s="60"/>
      <c r="J10" s="60"/>
      <c r="K10" s="25"/>
    </row>
    <row r="11" spans="1:11" ht="27" customHeight="1">
      <c r="A11" s="224" t="s">
        <v>32</v>
      </c>
      <c r="B11" s="224"/>
      <c r="C11" s="224"/>
      <c r="D11" s="224"/>
      <c r="E11" s="224"/>
      <c r="F11" s="249"/>
      <c r="G11" s="249"/>
      <c r="H11" s="55"/>
      <c r="I11" s="60"/>
      <c r="J11" s="60"/>
      <c r="K11" s="25"/>
    </row>
    <row r="12" spans="1:11" ht="35.25" customHeight="1">
      <c r="A12" s="219" t="s">
        <v>33</v>
      </c>
      <c r="B12" s="219"/>
      <c r="C12" s="219"/>
      <c r="D12" s="219"/>
      <c r="E12" s="219"/>
      <c r="F12" s="249"/>
      <c r="G12" s="249"/>
      <c r="H12" s="55"/>
      <c r="I12" s="60"/>
      <c r="J12" s="60"/>
      <c r="K12" s="31"/>
    </row>
    <row r="13" spans="1:12" ht="64.5" customHeight="1">
      <c r="A13" s="215" t="s">
        <v>49</v>
      </c>
      <c r="B13" s="215"/>
      <c r="C13" s="215"/>
      <c r="D13" s="215"/>
      <c r="E13" s="215"/>
      <c r="F13" s="242"/>
      <c r="G13" s="242"/>
      <c r="H13" s="242"/>
      <c r="I13" s="242"/>
      <c r="J13" s="242"/>
      <c r="K13" s="242"/>
      <c r="L13" s="242"/>
    </row>
    <row r="14" spans="1:12" ht="27" customHeight="1" thickBot="1">
      <c r="A14" s="32"/>
      <c r="B14" s="62" t="s">
        <v>52</v>
      </c>
      <c r="C14" s="31"/>
      <c r="D14" s="31"/>
      <c r="E14" s="31"/>
      <c r="F14" s="31"/>
      <c r="G14" s="31"/>
      <c r="H14" s="31"/>
      <c r="I14" s="31"/>
      <c r="J14" s="31"/>
      <c r="K14" s="31"/>
      <c r="L14" s="33"/>
    </row>
    <row r="15" spans="1:12" ht="63" customHeight="1">
      <c r="A15" s="243" t="s">
        <v>6</v>
      </c>
      <c r="B15" s="246" t="s">
        <v>7</v>
      </c>
      <c r="C15" s="236" t="s">
        <v>53</v>
      </c>
      <c r="D15" s="237"/>
      <c r="E15" s="238"/>
      <c r="F15" s="236" t="s">
        <v>54</v>
      </c>
      <c r="G15" s="237"/>
      <c r="H15" s="238"/>
      <c r="I15" s="239" t="s">
        <v>55</v>
      </c>
      <c r="J15" s="240"/>
      <c r="K15" s="241"/>
      <c r="L15" s="227" t="s">
        <v>34</v>
      </c>
    </row>
    <row r="16" spans="1:12" ht="66" customHeight="1">
      <c r="A16" s="244"/>
      <c r="B16" s="247"/>
      <c r="C16" s="230" t="s">
        <v>8</v>
      </c>
      <c r="D16" s="231"/>
      <c r="E16" s="232" t="s">
        <v>9</v>
      </c>
      <c r="F16" s="230" t="s">
        <v>8</v>
      </c>
      <c r="G16" s="231"/>
      <c r="H16" s="234" t="s">
        <v>9</v>
      </c>
      <c r="I16" s="230" t="s">
        <v>8</v>
      </c>
      <c r="J16" s="231"/>
      <c r="K16" s="234" t="s">
        <v>9</v>
      </c>
      <c r="L16" s="228"/>
    </row>
    <row r="17" spans="1:12" ht="74.25" customHeight="1" thickBot="1">
      <c r="A17" s="245"/>
      <c r="B17" s="248"/>
      <c r="C17" s="4" t="s">
        <v>10</v>
      </c>
      <c r="D17" s="5" t="s">
        <v>11</v>
      </c>
      <c r="E17" s="233"/>
      <c r="F17" s="4" t="s">
        <v>10</v>
      </c>
      <c r="G17" s="5" t="s">
        <v>11</v>
      </c>
      <c r="H17" s="235"/>
      <c r="I17" s="4" t="s">
        <v>35</v>
      </c>
      <c r="J17" s="5" t="s">
        <v>11</v>
      </c>
      <c r="K17" s="235"/>
      <c r="L17" s="229"/>
    </row>
    <row r="18" spans="1:12" ht="24.75" customHeight="1" thickBot="1">
      <c r="A18" s="6">
        <v>1</v>
      </c>
      <c r="B18" s="6">
        <v>2</v>
      </c>
      <c r="C18" s="49">
        <v>3</v>
      </c>
      <c r="D18" s="50">
        <v>4</v>
      </c>
      <c r="E18" s="51">
        <v>5</v>
      </c>
      <c r="F18" s="49">
        <v>6</v>
      </c>
      <c r="G18" s="50">
        <v>7</v>
      </c>
      <c r="H18" s="51">
        <v>8</v>
      </c>
      <c r="I18" s="49">
        <v>9</v>
      </c>
      <c r="J18" s="50">
        <v>10</v>
      </c>
      <c r="K18" s="51">
        <v>11</v>
      </c>
      <c r="L18" s="6">
        <v>12</v>
      </c>
    </row>
    <row r="19" spans="1:12" s="7" customFormat="1" ht="31.5" customHeight="1">
      <c r="A19" s="34"/>
      <c r="B19" s="35" t="s">
        <v>3</v>
      </c>
      <c r="C19" s="36">
        <f aca="true" t="shared" si="0" ref="C19:H19">C20+C24+C28</f>
        <v>0</v>
      </c>
      <c r="D19" s="37">
        <f t="shared" si="0"/>
        <v>0</v>
      </c>
      <c r="E19" s="52">
        <f t="shared" si="0"/>
        <v>0</v>
      </c>
      <c r="F19" s="53">
        <f t="shared" si="0"/>
        <v>0</v>
      </c>
      <c r="G19" s="37">
        <f t="shared" si="0"/>
        <v>0</v>
      </c>
      <c r="H19" s="38">
        <f t="shared" si="0"/>
        <v>0</v>
      </c>
      <c r="I19" s="56" t="e">
        <f>F19/C19</f>
        <v>#DIV/0!</v>
      </c>
      <c r="J19" s="57" t="e">
        <f>G19/D19</f>
        <v>#DIV/0!</v>
      </c>
      <c r="K19" s="58" t="e">
        <f>H19/E19</f>
        <v>#DIV/0!</v>
      </c>
      <c r="L19" s="59" t="e">
        <f>(F19+H19)/(C19+E19)</f>
        <v>#DIV/0!</v>
      </c>
    </row>
    <row r="20" spans="1:12" ht="78.75" customHeight="1">
      <c r="A20" s="8"/>
      <c r="B20" s="48" t="s">
        <v>25</v>
      </c>
      <c r="C20" s="10"/>
      <c r="D20" s="11"/>
      <c r="E20" s="12"/>
      <c r="F20" s="13"/>
      <c r="G20" s="11"/>
      <c r="H20" s="14"/>
      <c r="I20" s="15"/>
      <c r="J20" s="16"/>
      <c r="K20" s="39"/>
      <c r="L20" s="47"/>
    </row>
    <row r="21" spans="1:12" ht="22.5" customHeight="1">
      <c r="A21" s="8"/>
      <c r="B21" s="45" t="s">
        <v>0</v>
      </c>
      <c r="C21" s="10"/>
      <c r="D21" s="11"/>
      <c r="E21" s="12"/>
      <c r="F21" s="13"/>
      <c r="G21" s="11"/>
      <c r="H21" s="14"/>
      <c r="I21" s="15"/>
      <c r="J21" s="16"/>
      <c r="K21" s="39"/>
      <c r="L21" s="47"/>
    </row>
    <row r="22" spans="1:12" ht="23.25" customHeight="1">
      <c r="A22" s="8" t="s">
        <v>2</v>
      </c>
      <c r="B22" s="46" t="s">
        <v>12</v>
      </c>
      <c r="C22" s="10"/>
      <c r="D22" s="11"/>
      <c r="E22" s="12"/>
      <c r="F22" s="13"/>
      <c r="G22" s="11"/>
      <c r="H22" s="14"/>
      <c r="I22" s="15"/>
      <c r="J22" s="16"/>
      <c r="K22" s="39"/>
      <c r="L22" s="47"/>
    </row>
    <row r="23" spans="1:12" ht="24" customHeight="1">
      <c r="A23" s="8" t="s">
        <v>4</v>
      </c>
      <c r="B23" s="46" t="s">
        <v>12</v>
      </c>
      <c r="C23" s="10"/>
      <c r="D23" s="12"/>
      <c r="E23" s="12"/>
      <c r="F23" s="13"/>
      <c r="G23" s="11"/>
      <c r="H23" s="14"/>
      <c r="I23" s="15"/>
      <c r="J23" s="16"/>
      <c r="K23" s="39"/>
      <c r="L23" s="47"/>
    </row>
    <row r="24" spans="1:12" ht="92.25" customHeight="1">
      <c r="A24" s="17"/>
      <c r="B24" s="48" t="s">
        <v>26</v>
      </c>
      <c r="C24" s="10"/>
      <c r="D24" s="11"/>
      <c r="E24" s="12"/>
      <c r="F24" s="13"/>
      <c r="G24" s="11"/>
      <c r="H24" s="14"/>
      <c r="I24" s="15"/>
      <c r="J24" s="16"/>
      <c r="K24" s="39"/>
      <c r="L24" s="47"/>
    </row>
    <row r="25" spans="1:12" ht="24.75" customHeight="1">
      <c r="A25" s="17"/>
      <c r="B25" s="45" t="s">
        <v>0</v>
      </c>
      <c r="C25" s="10"/>
      <c r="D25" s="11"/>
      <c r="E25" s="12"/>
      <c r="F25" s="13"/>
      <c r="G25" s="11"/>
      <c r="H25" s="14"/>
      <c r="I25" s="15"/>
      <c r="J25" s="16"/>
      <c r="K25" s="39"/>
      <c r="L25" s="47"/>
    </row>
    <row r="26" spans="1:12" ht="24.75" customHeight="1">
      <c r="A26" s="8" t="s">
        <v>2</v>
      </c>
      <c r="B26" s="46" t="s">
        <v>12</v>
      </c>
      <c r="C26" s="10"/>
      <c r="D26" s="11"/>
      <c r="E26" s="12"/>
      <c r="F26" s="13"/>
      <c r="G26" s="11"/>
      <c r="H26" s="14"/>
      <c r="I26" s="15"/>
      <c r="J26" s="16"/>
      <c r="K26" s="39"/>
      <c r="L26" s="47"/>
    </row>
    <row r="27" spans="1:12" ht="25.5" customHeight="1">
      <c r="A27" s="8" t="s">
        <v>4</v>
      </c>
      <c r="B27" s="46" t="s">
        <v>12</v>
      </c>
      <c r="C27" s="10"/>
      <c r="D27" s="11"/>
      <c r="E27" s="12"/>
      <c r="F27" s="13"/>
      <c r="G27" s="11"/>
      <c r="H27" s="14"/>
      <c r="I27" s="15"/>
      <c r="J27" s="16"/>
      <c r="K27" s="39"/>
      <c r="L27" s="47"/>
    </row>
    <row r="28" spans="1:12" ht="71.25" customHeight="1">
      <c r="A28" s="8"/>
      <c r="B28" s="48" t="s">
        <v>13</v>
      </c>
      <c r="C28" s="10"/>
      <c r="D28" s="11"/>
      <c r="E28" s="12"/>
      <c r="F28" s="13"/>
      <c r="G28" s="11"/>
      <c r="H28" s="14"/>
      <c r="I28" s="15"/>
      <c r="J28" s="16"/>
      <c r="K28" s="39"/>
      <c r="L28" s="47"/>
    </row>
    <row r="29" spans="1:12" ht="24.75" customHeight="1">
      <c r="A29" s="8"/>
      <c r="B29" s="45" t="s">
        <v>0</v>
      </c>
      <c r="C29" s="10"/>
      <c r="D29" s="11"/>
      <c r="E29" s="12"/>
      <c r="F29" s="13"/>
      <c r="G29" s="11"/>
      <c r="H29" s="14"/>
      <c r="I29" s="15"/>
      <c r="J29" s="16"/>
      <c r="K29" s="39"/>
      <c r="L29" s="47"/>
    </row>
    <row r="30" spans="1:12" ht="20.25" customHeight="1">
      <c r="A30" s="8" t="s">
        <v>2</v>
      </c>
      <c r="B30" s="46" t="s">
        <v>12</v>
      </c>
      <c r="C30" s="10"/>
      <c r="D30" s="11"/>
      <c r="E30" s="12"/>
      <c r="F30" s="13"/>
      <c r="G30" s="11"/>
      <c r="H30" s="14"/>
      <c r="I30" s="15"/>
      <c r="J30" s="16"/>
      <c r="K30" s="39"/>
      <c r="L30" s="47"/>
    </row>
    <row r="31" spans="1:12" ht="23.25" customHeight="1">
      <c r="A31" s="8" t="s">
        <v>4</v>
      </c>
      <c r="B31" s="46" t="s">
        <v>12</v>
      </c>
      <c r="C31" s="10"/>
      <c r="D31" s="11"/>
      <c r="E31" s="12"/>
      <c r="F31" s="13"/>
      <c r="G31" s="11"/>
      <c r="H31" s="14"/>
      <c r="I31" s="15"/>
      <c r="J31" s="16"/>
      <c r="K31" s="39"/>
      <c r="L31" s="47"/>
    </row>
    <row r="32" spans="1:11" ht="23.25" customHeight="1">
      <c r="A32" s="40"/>
      <c r="B32" s="41"/>
      <c r="C32" s="42"/>
      <c r="D32" s="42"/>
      <c r="E32" s="42"/>
      <c r="F32" s="43"/>
      <c r="G32" s="42"/>
      <c r="H32" s="43"/>
      <c r="I32" s="44"/>
      <c r="J32" s="44"/>
      <c r="K32" s="44"/>
    </row>
    <row r="33" spans="2:4" s="18" customFormat="1" ht="18">
      <c r="B33" s="18" t="s">
        <v>1</v>
      </c>
      <c r="C33" s="19"/>
      <c r="D33" s="19"/>
    </row>
    <row r="34" spans="1:11" s="18" customFormat="1" ht="40.5" customHeight="1">
      <c r="A34" s="18" t="s">
        <v>2</v>
      </c>
      <c r="B34" s="225" t="s">
        <v>14</v>
      </c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1" s="18" customFormat="1" ht="22.5" customHeight="1" hidden="1">
      <c r="A35" s="18" t="s">
        <v>4</v>
      </c>
      <c r="B35" s="225" t="s">
        <v>27</v>
      </c>
      <c r="C35" s="226"/>
      <c r="D35" s="226"/>
      <c r="E35" s="226"/>
      <c r="F35" s="226"/>
      <c r="G35" s="226"/>
      <c r="H35" s="226"/>
      <c r="I35" s="226"/>
      <c r="J35" s="226"/>
      <c r="K35" s="226"/>
    </row>
    <row r="36" spans="1:11" s="18" customFormat="1" ht="42" customHeight="1">
      <c r="A36" s="18" t="s">
        <v>4</v>
      </c>
      <c r="B36" s="225" t="s">
        <v>36</v>
      </c>
      <c r="C36" s="225"/>
      <c r="D36" s="225"/>
      <c r="E36" s="225"/>
      <c r="F36" s="225"/>
      <c r="G36" s="225"/>
      <c r="H36" s="225"/>
      <c r="I36" s="225"/>
      <c r="J36" s="225"/>
      <c r="K36" s="225"/>
    </row>
    <row r="37" spans="2:4" s="18" customFormat="1" ht="24" customHeight="1">
      <c r="B37" s="20" t="s">
        <v>56</v>
      </c>
      <c r="C37" s="19"/>
      <c r="D37" s="19"/>
    </row>
  </sheetData>
  <sheetProtection/>
  <mergeCells count="37">
    <mergeCell ref="F12:G12"/>
    <mergeCell ref="F13:L13"/>
    <mergeCell ref="F5:L5"/>
    <mergeCell ref="F6:L6"/>
    <mergeCell ref="F7:L7"/>
    <mergeCell ref="F8:G8"/>
    <mergeCell ref="F10:G10"/>
    <mergeCell ref="F11:G11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B34:K34"/>
    <mergeCell ref="B35:K35"/>
    <mergeCell ref="B36:K36"/>
    <mergeCell ref="L15:L17"/>
    <mergeCell ref="C16:D16"/>
    <mergeCell ref="E16:E17"/>
    <mergeCell ref="F16:G16"/>
    <mergeCell ref="H16:H17"/>
    <mergeCell ref="I16:J16"/>
    <mergeCell ref="K16:K17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6">
      <selection activeCell="S6" sqref="S6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customWidth="1"/>
    <col min="4" max="4" width="15.00390625" style="2" customWidth="1"/>
    <col min="5" max="10" width="15.00390625" style="1" customWidth="1"/>
    <col min="11" max="11" width="14.421875" style="1" customWidth="1"/>
    <col min="12" max="12" width="14.140625" style="1" customWidth="1"/>
    <col min="13" max="235" width="9.140625" style="1" customWidth="1"/>
    <col min="236" max="236" width="8.140625" style="1" customWidth="1"/>
    <col min="237" max="237" width="13.421875" style="1" customWidth="1"/>
    <col min="238" max="238" width="32.00390625" style="1" customWidth="1"/>
    <col min="239" max="239" width="17.8515625" style="1" customWidth="1"/>
    <col min="240" max="240" width="14.140625" style="1" customWidth="1"/>
    <col min="241" max="241" width="17.140625" style="1" customWidth="1"/>
    <col min="242" max="242" width="12.421875" style="1" customWidth="1"/>
    <col min="243" max="243" width="15.140625" style="1" customWidth="1"/>
    <col min="244" max="244" width="17.57421875" style="1" customWidth="1"/>
    <col min="245" max="245" width="15.140625" style="1" customWidth="1"/>
    <col min="246" max="246" width="12.8515625" style="1" customWidth="1"/>
    <col min="247" max="247" width="13.57421875" style="1" customWidth="1"/>
    <col min="248" max="248" width="17.140625" style="1" customWidth="1"/>
    <col min="249" max="249" width="19.00390625" style="1" customWidth="1"/>
    <col min="250" max="16384" width="13.00390625" style="1" customWidth="1"/>
  </cols>
  <sheetData>
    <row r="1" ht="24.75" customHeight="1">
      <c r="J1" s="61" t="s">
        <v>29</v>
      </c>
    </row>
    <row r="2" spans="1:10" ht="60" customHeight="1">
      <c r="A2" s="250" t="s">
        <v>30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2" ht="30" customHeight="1" thickBot="1">
      <c r="A3" s="24" t="s">
        <v>52</v>
      </c>
      <c r="C3" s="3"/>
      <c r="I3" s="3"/>
      <c r="L3" s="3" t="s">
        <v>15</v>
      </c>
    </row>
    <row r="4" spans="1:12" ht="78" thickBot="1">
      <c r="A4" s="21" t="s">
        <v>16</v>
      </c>
      <c r="B4" s="21" t="s">
        <v>17</v>
      </c>
      <c r="C4" s="21" t="s">
        <v>18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50</v>
      </c>
      <c r="I4" s="21" t="s">
        <v>42</v>
      </c>
      <c r="J4" s="21" t="s">
        <v>51</v>
      </c>
      <c r="K4" s="21" t="s">
        <v>57</v>
      </c>
      <c r="L4" s="21" t="s">
        <v>58</v>
      </c>
    </row>
    <row r="5" spans="1:12" ht="15.75" thickBot="1">
      <c r="A5" s="27">
        <v>1</v>
      </c>
      <c r="B5" s="6">
        <v>2</v>
      </c>
      <c r="C5" s="28">
        <v>3</v>
      </c>
      <c r="D5" s="6">
        <v>4</v>
      </c>
      <c r="E5" s="28">
        <v>5</v>
      </c>
      <c r="F5" s="6">
        <v>6</v>
      </c>
      <c r="G5" s="28">
        <v>7</v>
      </c>
      <c r="H5" s="28">
        <v>8</v>
      </c>
      <c r="I5" s="28">
        <v>9</v>
      </c>
      <c r="J5" s="28">
        <v>10</v>
      </c>
      <c r="K5" s="28">
        <v>9</v>
      </c>
      <c r="L5" s="28">
        <v>10</v>
      </c>
    </row>
    <row r="6" spans="1:12" ht="36">
      <c r="A6" s="251" t="s">
        <v>19</v>
      </c>
      <c r="B6" s="26" t="s">
        <v>21</v>
      </c>
      <c r="C6" s="30">
        <f aca="true" t="shared" si="0" ref="C6:I7">C8+C10+C12+C14+C16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>H8+H10+H12+H14+H16</f>
        <v>0</v>
      </c>
      <c r="I6" s="30">
        <f t="shared" si="0"/>
        <v>0</v>
      </c>
      <c r="J6" s="30">
        <f aca="true" t="shared" si="1" ref="J6:L7">J8+J10+J12+J14+J16</f>
        <v>0</v>
      </c>
      <c r="K6" s="30">
        <f t="shared" si="1"/>
        <v>0</v>
      </c>
      <c r="L6" s="30">
        <f t="shared" si="1"/>
        <v>0</v>
      </c>
    </row>
    <row r="7" spans="1:12" s="22" customFormat="1" ht="36">
      <c r="A7" s="252"/>
      <c r="B7" s="23" t="s">
        <v>22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>H9+H11+H13+H15+H17</f>
        <v>0</v>
      </c>
      <c r="I7" s="9">
        <f t="shared" si="0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</row>
    <row r="8" spans="1:12" ht="36">
      <c r="A8" s="253" t="s">
        <v>20</v>
      </c>
      <c r="B8" s="26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36">
      <c r="A9" s="254"/>
      <c r="B9" s="23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6">
      <c r="A10" s="253" t="s">
        <v>23</v>
      </c>
      <c r="B10" s="23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6">
      <c r="A11" s="254"/>
      <c r="B11" s="23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6">
      <c r="A12" s="253" t="s">
        <v>24</v>
      </c>
      <c r="B12" s="23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6">
      <c r="A13" s="254"/>
      <c r="B13" s="23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6">
      <c r="A14" s="253" t="s">
        <v>24</v>
      </c>
      <c r="B14" s="23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6">
      <c r="A15" s="254"/>
      <c r="B15" s="23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6">
      <c r="A16" s="253" t="s">
        <v>24</v>
      </c>
      <c r="B16" s="23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36">
      <c r="A17" s="254"/>
      <c r="B17" s="23" t="s">
        <v>22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sheetProtection/>
  <mergeCells count="7">
    <mergeCell ref="A2:J2"/>
    <mergeCell ref="A6:A7"/>
    <mergeCell ref="A16:A17"/>
    <mergeCell ref="A8:A9"/>
    <mergeCell ref="A10:A11"/>
    <mergeCell ref="A12:A13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I6:I7 C6:G7 H6:H7 J6:J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55" zoomScaleNormal="55" zoomScalePageLayoutView="0" workbookViewId="0" topLeftCell="A1">
      <selection activeCell="A3" sqref="A3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hidden="1" customWidth="1"/>
    <col min="4" max="4" width="15.00390625" style="2" hidden="1" customWidth="1"/>
    <col min="5" max="11" width="15.00390625" style="1" customWidth="1"/>
    <col min="12" max="14" width="15.140625" style="1" customWidth="1"/>
    <col min="15" max="15" width="12.140625" style="1" customWidth="1"/>
    <col min="16" max="16" width="12.7109375" style="1" customWidth="1"/>
    <col min="17" max="237" width="9.140625" style="1" customWidth="1"/>
    <col min="238" max="238" width="8.140625" style="1" customWidth="1"/>
    <col min="239" max="239" width="13.421875" style="1" customWidth="1"/>
    <col min="240" max="240" width="32.00390625" style="1" customWidth="1"/>
    <col min="241" max="241" width="17.8515625" style="1" customWidth="1"/>
    <col min="242" max="242" width="14.140625" style="1" customWidth="1"/>
    <col min="243" max="243" width="17.140625" style="1" customWidth="1"/>
    <col min="244" max="244" width="12.421875" style="1" customWidth="1"/>
    <col min="245" max="245" width="15.140625" style="1" customWidth="1"/>
    <col min="246" max="246" width="17.57421875" style="1" customWidth="1"/>
    <col min="247" max="247" width="15.140625" style="1" customWidth="1"/>
    <col min="248" max="248" width="12.8515625" style="1" customWidth="1"/>
    <col min="249" max="249" width="13.57421875" style="1" customWidth="1"/>
    <col min="250" max="250" width="17.140625" style="1" customWidth="1"/>
    <col min="251" max="251" width="19.00390625" style="1" customWidth="1"/>
    <col min="252" max="16384" width="13.00390625" style="1" customWidth="1"/>
  </cols>
  <sheetData>
    <row r="1" ht="24.75" customHeight="1">
      <c r="N1" s="61" t="s">
        <v>29</v>
      </c>
    </row>
    <row r="2" spans="1:12" ht="60" customHeight="1">
      <c r="A2" s="250" t="s">
        <v>71</v>
      </c>
      <c r="B2" s="250"/>
      <c r="C2" s="250"/>
      <c r="D2" s="250"/>
      <c r="E2" s="250"/>
      <c r="F2" s="250"/>
      <c r="G2" s="250"/>
      <c r="H2" s="250"/>
      <c r="I2" s="250"/>
      <c r="J2" s="250"/>
      <c r="K2" s="65"/>
      <c r="L2" s="64"/>
    </row>
    <row r="3" spans="1:13" ht="30" customHeight="1" thickBot="1">
      <c r="A3" s="119">
        <v>44197</v>
      </c>
      <c r="C3" s="3"/>
      <c r="H3" s="146" t="s">
        <v>15</v>
      </c>
      <c r="I3" s="31"/>
      <c r="J3" s="33"/>
      <c r="K3" s="33"/>
      <c r="L3" s="33"/>
      <c r="M3" s="33"/>
    </row>
    <row r="4" spans="1:14" ht="78" thickBot="1">
      <c r="A4" s="21" t="s">
        <v>16</v>
      </c>
      <c r="B4" s="21" t="s">
        <v>17</v>
      </c>
      <c r="C4" s="21" t="s">
        <v>18</v>
      </c>
      <c r="D4" s="21" t="s">
        <v>38</v>
      </c>
      <c r="E4" s="21" t="s">
        <v>59</v>
      </c>
      <c r="F4" s="120" t="s">
        <v>60</v>
      </c>
      <c r="G4" s="127" t="s">
        <v>137</v>
      </c>
      <c r="H4" s="128" t="s">
        <v>138</v>
      </c>
      <c r="J4" s="33"/>
      <c r="K4" s="33"/>
      <c r="L4" s="33"/>
      <c r="M4" s="33"/>
      <c r="N4" s="33"/>
    </row>
    <row r="5" spans="1:8" ht="15.75" thickBot="1">
      <c r="A5" s="27">
        <v>1</v>
      </c>
      <c r="B5" s="6">
        <v>2</v>
      </c>
      <c r="C5" s="28">
        <v>3</v>
      </c>
      <c r="D5" s="6">
        <v>4</v>
      </c>
      <c r="E5" s="28">
        <v>13</v>
      </c>
      <c r="F5" s="121">
        <v>14</v>
      </c>
      <c r="G5" s="28">
        <v>15</v>
      </c>
      <c r="H5" s="28">
        <v>16</v>
      </c>
    </row>
    <row r="6" spans="1:8" ht="67.5" customHeight="1">
      <c r="A6" s="257" t="s">
        <v>19</v>
      </c>
      <c r="B6" s="74" t="s">
        <v>21</v>
      </c>
      <c r="C6" s="72" t="e">
        <f>C8+C10+C12+#REF!+#REF!</f>
        <v>#REF!</v>
      </c>
      <c r="D6" s="72" t="e">
        <f>D8+D10+D12+#REF!+#REF!</f>
        <v>#REF!</v>
      </c>
      <c r="E6" s="73">
        <v>25244.6</v>
      </c>
      <c r="F6" s="122">
        <f aca="true" t="shared" si="0" ref="F6:H7">F8+F10+F12</f>
        <v>13829.099999999999</v>
      </c>
      <c r="G6" s="136">
        <f t="shared" si="0"/>
        <v>16174.2</v>
      </c>
      <c r="H6" s="139">
        <f t="shared" si="0"/>
        <v>2773</v>
      </c>
    </row>
    <row r="7" spans="1:8" s="22" customFormat="1" ht="66.75" customHeight="1" thickBot="1">
      <c r="A7" s="258"/>
      <c r="B7" s="76" t="s">
        <v>22</v>
      </c>
      <c r="C7" s="77" t="e">
        <f>C9+C11+C13+#REF!+#REF!</f>
        <v>#REF!</v>
      </c>
      <c r="D7" s="77" t="e">
        <f>D9+D11+D13+#REF!+#REF!</f>
        <v>#REF!</v>
      </c>
      <c r="E7" s="129">
        <v>27333.5</v>
      </c>
      <c r="F7" s="130">
        <f t="shared" si="0"/>
        <v>7915.2</v>
      </c>
      <c r="G7" s="135">
        <f t="shared" si="0"/>
        <v>25244.6</v>
      </c>
      <c r="H7" s="140">
        <f t="shared" si="0"/>
        <v>8629</v>
      </c>
    </row>
    <row r="8" spans="1:8" ht="74.25" customHeight="1">
      <c r="A8" s="255" t="s">
        <v>130</v>
      </c>
      <c r="B8" s="74" t="s">
        <v>21</v>
      </c>
      <c r="C8" s="72"/>
      <c r="D8" s="72"/>
      <c r="E8" s="75">
        <v>50</v>
      </c>
      <c r="F8" s="123">
        <v>37.4</v>
      </c>
      <c r="G8" s="141">
        <v>50</v>
      </c>
      <c r="H8" s="125">
        <v>18</v>
      </c>
    </row>
    <row r="9" spans="1:8" ht="71.25" customHeight="1" thickBot="1">
      <c r="A9" s="256"/>
      <c r="B9" s="76" t="s">
        <v>22</v>
      </c>
      <c r="C9" s="77"/>
      <c r="D9" s="77"/>
      <c r="E9" s="78">
        <v>0</v>
      </c>
      <c r="F9" s="124">
        <v>0</v>
      </c>
      <c r="G9" s="144">
        <v>5445.6</v>
      </c>
      <c r="H9" s="137">
        <v>5294</v>
      </c>
    </row>
    <row r="10" spans="1:8" ht="36">
      <c r="A10" s="255" t="s">
        <v>131</v>
      </c>
      <c r="B10" s="74" t="s">
        <v>21</v>
      </c>
      <c r="C10" s="72"/>
      <c r="D10" s="72"/>
      <c r="E10" s="75">
        <v>14931.1</v>
      </c>
      <c r="F10" s="123">
        <v>8986.5</v>
      </c>
      <c r="G10" s="142">
        <v>7630</v>
      </c>
      <c r="H10" s="138">
        <v>2600</v>
      </c>
    </row>
    <row r="11" spans="1:8" ht="60.75" customHeight="1" thickBot="1">
      <c r="A11" s="256"/>
      <c r="B11" s="76" t="s">
        <v>22</v>
      </c>
      <c r="C11" s="77"/>
      <c r="D11" s="77"/>
      <c r="E11" s="78">
        <v>27175.5</v>
      </c>
      <c r="F11" s="124">
        <v>7795.2</v>
      </c>
      <c r="G11" s="144">
        <v>19651</v>
      </c>
      <c r="H11" s="137">
        <v>3325</v>
      </c>
    </row>
    <row r="12" spans="1:8" ht="36">
      <c r="A12" s="255" t="s">
        <v>132</v>
      </c>
      <c r="B12" s="74" t="s">
        <v>21</v>
      </c>
      <c r="C12" s="72"/>
      <c r="D12" s="72"/>
      <c r="E12" s="75">
        <v>10263.5</v>
      </c>
      <c r="F12" s="123">
        <v>4805.2</v>
      </c>
      <c r="G12" s="143">
        <v>8494.2</v>
      </c>
      <c r="H12" s="125">
        <v>155</v>
      </c>
    </row>
    <row r="13" spans="1:8" ht="58.5" customHeight="1" thickBot="1">
      <c r="A13" s="256"/>
      <c r="B13" s="76" t="s">
        <v>22</v>
      </c>
      <c r="C13" s="77"/>
      <c r="D13" s="77"/>
      <c r="E13" s="78">
        <v>158</v>
      </c>
      <c r="F13" s="124">
        <v>120</v>
      </c>
      <c r="G13" s="145">
        <v>148</v>
      </c>
      <c r="H13" s="126">
        <v>10</v>
      </c>
    </row>
    <row r="14" ht="15">
      <c r="D14" s="1"/>
    </row>
    <row r="15" ht="15">
      <c r="D15" s="1"/>
    </row>
    <row r="16" ht="15">
      <c r="D16" s="1"/>
    </row>
    <row r="17" spans="1:4" ht="15.75">
      <c r="A17" s="22"/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</sheetData>
  <sheetProtection/>
  <mergeCells count="5">
    <mergeCell ref="A8:A9"/>
    <mergeCell ref="A10:A11"/>
    <mergeCell ref="A12:A13"/>
    <mergeCell ref="A2:J2"/>
    <mergeCell ref="A6:A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57" zoomScaleNormal="57" zoomScalePageLayoutView="0" workbookViewId="0" topLeftCell="A103">
      <selection activeCell="N33" sqref="M33:N33"/>
    </sheetView>
  </sheetViews>
  <sheetFormatPr defaultColWidth="9.140625" defaultRowHeight="15"/>
  <cols>
    <col min="1" max="1" width="37.28125" style="0" customWidth="1"/>
    <col min="2" max="2" width="15.8515625" style="0" customWidth="1"/>
    <col min="3" max="3" width="19.7109375" style="0" customWidth="1"/>
    <col min="4" max="4" width="23.140625" style="0" customWidth="1"/>
    <col min="5" max="5" width="15.00390625" style="0" customWidth="1"/>
    <col min="6" max="6" width="15.28125" style="0" customWidth="1"/>
    <col min="7" max="7" width="2.7109375" style="0" customWidth="1"/>
    <col min="8" max="8" width="37.8515625" style="0" customWidth="1"/>
    <col min="9" max="9" width="13.7109375" style="0" customWidth="1"/>
    <col min="10" max="10" width="17.7109375" style="0" customWidth="1"/>
    <col min="11" max="11" width="23.28125" style="0" customWidth="1"/>
    <col min="12" max="12" width="23.140625" style="0" customWidth="1"/>
  </cols>
  <sheetData>
    <row r="1" spans="1:12" ht="14.25">
      <c r="A1" s="147"/>
      <c r="B1" s="147"/>
      <c r="C1" s="148"/>
      <c r="D1" s="147"/>
      <c r="E1" s="147"/>
      <c r="F1" s="147"/>
      <c r="G1" s="147"/>
      <c r="H1" s="149"/>
      <c r="I1" s="149"/>
      <c r="J1" s="149"/>
      <c r="K1" s="149"/>
      <c r="L1" s="149"/>
    </row>
    <row r="2" spans="1:12" ht="14.25">
      <c r="A2" s="279" t="s">
        <v>378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4.25">
      <c r="A3" s="150"/>
      <c r="B3" s="151" t="s">
        <v>140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4.25">
      <c r="A4" s="152" t="s">
        <v>141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4.25">
      <c r="A5" s="280" t="s">
        <v>142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153"/>
    </row>
    <row r="6" spans="1:12" ht="14.25">
      <c r="A6" s="280" t="s">
        <v>143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153"/>
    </row>
    <row r="7" spans="1:15" ht="14.25">
      <c r="A7" s="154" t="s">
        <v>377</v>
      </c>
      <c r="B7" s="155"/>
      <c r="C7" s="154"/>
      <c r="D7" s="154"/>
      <c r="E7" s="154"/>
      <c r="F7" s="154"/>
      <c r="G7" s="154"/>
      <c r="H7" s="156"/>
      <c r="I7" s="156"/>
      <c r="J7" s="156"/>
      <c r="K7" s="156"/>
      <c r="L7" s="156"/>
      <c r="M7" s="157"/>
      <c r="N7" s="157"/>
      <c r="O7" s="157"/>
    </row>
    <row r="8" spans="1:15" ht="41.25">
      <c r="A8" s="158" t="s">
        <v>144</v>
      </c>
      <c r="B8" s="158" t="s">
        <v>145</v>
      </c>
      <c r="C8" s="159" t="s">
        <v>146</v>
      </c>
      <c r="D8" s="158" t="s">
        <v>147</v>
      </c>
      <c r="E8" s="158" t="s">
        <v>148</v>
      </c>
      <c r="F8" s="158" t="s">
        <v>149</v>
      </c>
      <c r="G8" s="160"/>
      <c r="H8" s="158" t="s">
        <v>150</v>
      </c>
      <c r="I8" s="159" t="s">
        <v>146</v>
      </c>
      <c r="J8" s="158" t="s">
        <v>145</v>
      </c>
      <c r="K8" s="158" t="s">
        <v>151</v>
      </c>
      <c r="L8" s="158" t="s">
        <v>152</v>
      </c>
      <c r="M8" s="281" t="s">
        <v>153</v>
      </c>
      <c r="N8" s="282"/>
      <c r="O8" s="282"/>
    </row>
    <row r="9" spans="1:15" ht="27" customHeight="1">
      <c r="A9" s="161" t="s">
        <v>154</v>
      </c>
      <c r="B9" s="162"/>
      <c r="C9" s="163"/>
      <c r="D9" s="163"/>
      <c r="E9" s="163"/>
      <c r="F9" s="163"/>
      <c r="G9" s="164"/>
      <c r="H9" s="165"/>
      <c r="I9" s="165"/>
      <c r="J9" s="165"/>
      <c r="K9" s="165"/>
      <c r="L9" s="165"/>
      <c r="M9" s="157"/>
      <c r="N9" s="157"/>
      <c r="O9" s="157"/>
    </row>
    <row r="10" spans="1:12" ht="69">
      <c r="A10" s="259" t="s">
        <v>155</v>
      </c>
      <c r="B10" s="260" t="s">
        <v>156</v>
      </c>
      <c r="C10" s="260" t="s">
        <v>157</v>
      </c>
      <c r="D10" s="261" t="s">
        <v>158</v>
      </c>
      <c r="E10" s="283">
        <f>K10/K11*100</f>
        <v>100</v>
      </c>
      <c r="F10" s="283">
        <f>L10/L11*100</f>
        <v>100</v>
      </c>
      <c r="G10" s="164"/>
      <c r="H10" s="167" t="s">
        <v>159</v>
      </c>
      <c r="I10" s="168" t="s">
        <v>160</v>
      </c>
      <c r="J10" s="169" t="s">
        <v>161</v>
      </c>
      <c r="K10" s="171">
        <v>155000</v>
      </c>
      <c r="L10" s="171">
        <v>159633.3</v>
      </c>
    </row>
    <row r="11" spans="1:13" ht="54.75">
      <c r="A11" s="259"/>
      <c r="B11" s="260"/>
      <c r="C11" s="260"/>
      <c r="D11" s="261"/>
      <c r="E11" s="284"/>
      <c r="F11" s="284"/>
      <c r="G11" s="164"/>
      <c r="H11" s="167" t="s">
        <v>162</v>
      </c>
      <c r="I11" s="168" t="s">
        <v>160</v>
      </c>
      <c r="J11" s="169" t="s">
        <v>163</v>
      </c>
      <c r="K11" s="171">
        <v>155000</v>
      </c>
      <c r="L11" s="171">
        <v>159633.3</v>
      </c>
      <c r="M11" s="172"/>
    </row>
    <row r="12" spans="1:12" ht="69">
      <c r="A12" s="259" t="s">
        <v>164</v>
      </c>
      <c r="B12" s="260" t="s">
        <v>165</v>
      </c>
      <c r="C12" s="260" t="s">
        <v>157</v>
      </c>
      <c r="D12" s="261" t="s">
        <v>166</v>
      </c>
      <c r="E12" s="262">
        <f>K12/K13*100</f>
        <v>35.866051647114375</v>
      </c>
      <c r="F12" s="262">
        <f>L12/L13*100</f>
        <v>35.06270969284213</v>
      </c>
      <c r="G12" s="164"/>
      <c r="H12" s="167" t="s">
        <v>167</v>
      </c>
      <c r="I12" s="168" t="s">
        <v>168</v>
      </c>
      <c r="J12" s="169" t="s">
        <v>169</v>
      </c>
      <c r="K12" s="170">
        <v>189600</v>
      </c>
      <c r="L12" s="170">
        <v>180701.6</v>
      </c>
    </row>
    <row r="13" spans="1:12" ht="54.75">
      <c r="A13" s="259"/>
      <c r="B13" s="260"/>
      <c r="C13" s="260"/>
      <c r="D13" s="261"/>
      <c r="E13" s="263"/>
      <c r="F13" s="263"/>
      <c r="G13" s="175"/>
      <c r="H13" s="167" t="s">
        <v>170</v>
      </c>
      <c r="I13" s="168" t="s">
        <v>168</v>
      </c>
      <c r="J13" s="169" t="s">
        <v>171</v>
      </c>
      <c r="K13" s="173">
        <v>528633.6</v>
      </c>
      <c r="L13" s="173">
        <v>515366.9</v>
      </c>
    </row>
    <row r="14" spans="1:12" ht="69">
      <c r="A14" s="259" t="s">
        <v>172</v>
      </c>
      <c r="B14" s="260" t="s">
        <v>173</v>
      </c>
      <c r="C14" s="260" t="s">
        <v>157</v>
      </c>
      <c r="D14" s="261" t="s">
        <v>174</v>
      </c>
      <c r="E14" s="262">
        <f>K14/K15*100</f>
        <v>81.63265306122449</v>
      </c>
      <c r="F14" s="262">
        <f>L14/L15*100</f>
        <v>79.64135451983171</v>
      </c>
      <c r="G14" s="164"/>
      <c r="H14" s="167" t="s">
        <v>175</v>
      </c>
      <c r="I14" s="168" t="s">
        <v>176</v>
      </c>
      <c r="J14" s="169" t="s">
        <v>177</v>
      </c>
      <c r="K14" s="173">
        <v>4000</v>
      </c>
      <c r="L14" s="173">
        <v>3899.4</v>
      </c>
    </row>
    <row r="15" spans="1:12" ht="54.75">
      <c r="A15" s="259"/>
      <c r="B15" s="260"/>
      <c r="C15" s="260"/>
      <c r="D15" s="261"/>
      <c r="E15" s="263"/>
      <c r="F15" s="263"/>
      <c r="G15" s="164"/>
      <c r="H15" s="167" t="s">
        <v>178</v>
      </c>
      <c r="I15" s="168" t="s">
        <v>176</v>
      </c>
      <c r="J15" s="169" t="s">
        <v>179</v>
      </c>
      <c r="K15" s="173">
        <v>4900</v>
      </c>
      <c r="L15" s="173">
        <v>4896.2</v>
      </c>
    </row>
    <row r="16" spans="1:12" ht="69">
      <c r="A16" s="259" t="s">
        <v>180</v>
      </c>
      <c r="B16" s="260" t="s">
        <v>181</v>
      </c>
      <c r="C16" s="260" t="s">
        <v>157</v>
      </c>
      <c r="D16" s="261" t="s">
        <v>182</v>
      </c>
      <c r="E16" s="262">
        <f>K16/K17*100</f>
        <v>55.24135209785611</v>
      </c>
      <c r="F16" s="262">
        <f>L16/L17*100</f>
        <v>59.6403727523297</v>
      </c>
      <c r="G16" s="164"/>
      <c r="H16" s="167" t="s">
        <v>183</v>
      </c>
      <c r="I16" s="168" t="s">
        <v>176</v>
      </c>
      <c r="J16" s="169" t="s">
        <v>184</v>
      </c>
      <c r="K16" s="173">
        <v>420</v>
      </c>
      <c r="L16" s="173">
        <v>454.4</v>
      </c>
    </row>
    <row r="17" spans="1:12" ht="54.75">
      <c r="A17" s="259"/>
      <c r="B17" s="260"/>
      <c r="C17" s="260"/>
      <c r="D17" s="261"/>
      <c r="E17" s="263"/>
      <c r="F17" s="263"/>
      <c r="G17" s="164"/>
      <c r="H17" s="167" t="s">
        <v>185</v>
      </c>
      <c r="I17" s="168" t="s">
        <v>176</v>
      </c>
      <c r="J17" s="169" t="s">
        <v>186</v>
      </c>
      <c r="K17" s="173">
        <v>760.3</v>
      </c>
      <c r="L17" s="173">
        <v>761.9</v>
      </c>
    </row>
    <row r="18" spans="1:12" ht="69">
      <c r="A18" s="259" t="s">
        <v>187</v>
      </c>
      <c r="B18" s="260" t="s">
        <v>188</v>
      </c>
      <c r="C18" s="260" t="s">
        <v>157</v>
      </c>
      <c r="D18" s="261" t="s">
        <v>189</v>
      </c>
      <c r="E18" s="262" t="e">
        <f>K18/K19*100</f>
        <v>#DIV/0!</v>
      </c>
      <c r="F18" s="262" t="e">
        <f>L18/L19*100</f>
        <v>#DIV/0!</v>
      </c>
      <c r="G18" s="164"/>
      <c r="H18" s="167" t="s">
        <v>190</v>
      </c>
      <c r="I18" s="168" t="s">
        <v>176</v>
      </c>
      <c r="J18" s="169" t="s">
        <v>191</v>
      </c>
      <c r="K18" s="173"/>
      <c r="L18" s="173"/>
    </row>
    <row r="19" spans="1:12" ht="54.75">
      <c r="A19" s="259"/>
      <c r="B19" s="260"/>
      <c r="C19" s="260"/>
      <c r="D19" s="261"/>
      <c r="E19" s="263"/>
      <c r="F19" s="263"/>
      <c r="G19" s="176"/>
      <c r="H19" s="167" t="s">
        <v>192</v>
      </c>
      <c r="I19" s="168" t="s">
        <v>176</v>
      </c>
      <c r="J19" s="169" t="s">
        <v>193</v>
      </c>
      <c r="K19" s="173"/>
      <c r="L19" s="173"/>
    </row>
    <row r="20" spans="1:12" ht="82.5">
      <c r="A20" s="259" t="s">
        <v>194</v>
      </c>
      <c r="B20" s="260" t="s">
        <v>195</v>
      </c>
      <c r="C20" s="260" t="s">
        <v>157</v>
      </c>
      <c r="D20" s="261" t="s">
        <v>196</v>
      </c>
      <c r="E20" s="262" t="e">
        <f>K20/K21*100</f>
        <v>#DIV/0!</v>
      </c>
      <c r="F20" s="262" t="e">
        <f>L20/L21*100</f>
        <v>#DIV/0!</v>
      </c>
      <c r="G20" s="176"/>
      <c r="H20" s="167" t="s">
        <v>197</v>
      </c>
      <c r="I20" s="168" t="s">
        <v>198</v>
      </c>
      <c r="J20" s="169" t="s">
        <v>199</v>
      </c>
      <c r="K20" s="177"/>
      <c r="L20" s="177"/>
    </row>
    <row r="21" spans="1:12" ht="54.75">
      <c r="A21" s="259"/>
      <c r="B21" s="260"/>
      <c r="C21" s="260"/>
      <c r="D21" s="261"/>
      <c r="E21" s="263"/>
      <c r="F21" s="263"/>
      <c r="G21" s="178"/>
      <c r="H21" s="167" t="s">
        <v>200</v>
      </c>
      <c r="I21" s="168" t="s">
        <v>198</v>
      </c>
      <c r="J21" s="169" t="s">
        <v>201</v>
      </c>
      <c r="K21" s="177"/>
      <c r="L21" s="177"/>
    </row>
    <row r="22" spans="1:12" ht="29.25" customHeight="1">
      <c r="A22" s="161" t="s">
        <v>202</v>
      </c>
      <c r="B22" s="162"/>
      <c r="C22" s="163"/>
      <c r="D22" s="163"/>
      <c r="E22" s="179"/>
      <c r="F22" s="179"/>
      <c r="G22" s="163"/>
      <c r="H22" s="165"/>
      <c r="I22" s="165"/>
      <c r="J22" s="165"/>
      <c r="K22" s="180"/>
      <c r="L22" s="180"/>
    </row>
    <row r="23" spans="1:12" ht="54.75">
      <c r="A23" s="259" t="s">
        <v>203</v>
      </c>
      <c r="B23" s="260" t="s">
        <v>204</v>
      </c>
      <c r="C23" s="260" t="s">
        <v>205</v>
      </c>
      <c r="D23" s="261" t="s">
        <v>206</v>
      </c>
      <c r="E23" s="262">
        <f>K23/K24</f>
        <v>30.7613307258181</v>
      </c>
      <c r="F23" s="262">
        <f>L23/L24</f>
        <v>30.864482000540015</v>
      </c>
      <c r="G23" s="178"/>
      <c r="H23" s="167" t="s">
        <v>207</v>
      </c>
      <c r="I23" s="168" t="s">
        <v>208</v>
      </c>
      <c r="J23" s="169" t="s">
        <v>209</v>
      </c>
      <c r="K23" s="177">
        <v>4409000</v>
      </c>
      <c r="L23" s="177">
        <v>4423784.6</v>
      </c>
    </row>
    <row r="24" spans="1:12" ht="41.25">
      <c r="A24" s="259"/>
      <c r="B24" s="260"/>
      <c r="C24" s="260"/>
      <c r="D24" s="261"/>
      <c r="E24" s="263"/>
      <c r="F24" s="263"/>
      <c r="G24" s="181"/>
      <c r="H24" s="167" t="s">
        <v>210</v>
      </c>
      <c r="I24" s="168" t="s">
        <v>211</v>
      </c>
      <c r="J24" s="169" t="s">
        <v>212</v>
      </c>
      <c r="K24" s="177">
        <v>143329.3</v>
      </c>
      <c r="L24" s="177">
        <v>143329.3</v>
      </c>
    </row>
    <row r="25" spans="1:12" ht="41.25">
      <c r="A25" s="259" t="s">
        <v>213</v>
      </c>
      <c r="B25" s="260" t="s">
        <v>214</v>
      </c>
      <c r="C25" s="260" t="s">
        <v>215</v>
      </c>
      <c r="D25" s="261" t="s">
        <v>216</v>
      </c>
      <c r="E25" s="262">
        <f>K25/K26</f>
        <v>0.18395540897778753</v>
      </c>
      <c r="F25" s="262">
        <f>L25/L26</f>
        <v>0.19325776376498038</v>
      </c>
      <c r="G25" s="178"/>
      <c r="H25" s="167" t="s">
        <v>217</v>
      </c>
      <c r="I25" s="168" t="s">
        <v>168</v>
      </c>
      <c r="J25" s="169" t="s">
        <v>218</v>
      </c>
      <c r="K25" s="177">
        <v>26366.2</v>
      </c>
      <c r="L25" s="177">
        <v>27699.5</v>
      </c>
    </row>
    <row r="26" spans="1:12" ht="41.25">
      <c r="A26" s="259"/>
      <c r="B26" s="260"/>
      <c r="C26" s="260"/>
      <c r="D26" s="261"/>
      <c r="E26" s="263"/>
      <c r="F26" s="263"/>
      <c r="G26" s="178"/>
      <c r="H26" s="167" t="s">
        <v>210</v>
      </c>
      <c r="I26" s="168" t="s">
        <v>211</v>
      </c>
      <c r="J26" s="169" t="s">
        <v>212</v>
      </c>
      <c r="K26" s="177">
        <v>143329.3</v>
      </c>
      <c r="L26" s="177">
        <v>143329.3</v>
      </c>
    </row>
    <row r="27" spans="1:12" ht="41.25">
      <c r="A27" s="259" t="s">
        <v>219</v>
      </c>
      <c r="B27" s="260" t="s">
        <v>220</v>
      </c>
      <c r="C27" s="260" t="s">
        <v>221</v>
      </c>
      <c r="D27" s="261" t="s">
        <v>222</v>
      </c>
      <c r="E27" s="262">
        <f>K27/K28</f>
        <v>46.3821892393321</v>
      </c>
      <c r="F27" s="262">
        <f>L27/L28</f>
        <v>49.16572356215214</v>
      </c>
      <c r="G27" s="178"/>
      <c r="H27" s="167" t="s">
        <v>223</v>
      </c>
      <c r="I27" s="168" t="s">
        <v>224</v>
      </c>
      <c r="J27" s="169" t="s">
        <v>225</v>
      </c>
      <c r="K27" s="177">
        <v>100000</v>
      </c>
      <c r="L27" s="177">
        <v>106001.3</v>
      </c>
    </row>
    <row r="28" spans="1:12" ht="41.25">
      <c r="A28" s="259"/>
      <c r="B28" s="260"/>
      <c r="C28" s="260"/>
      <c r="D28" s="261"/>
      <c r="E28" s="263"/>
      <c r="F28" s="263"/>
      <c r="G28" s="181"/>
      <c r="H28" s="167" t="s">
        <v>226</v>
      </c>
      <c r="I28" s="168" t="s">
        <v>227</v>
      </c>
      <c r="J28" s="169" t="s">
        <v>228</v>
      </c>
      <c r="K28" s="177">
        <v>2156</v>
      </c>
      <c r="L28" s="177">
        <v>2156</v>
      </c>
    </row>
    <row r="29" spans="1:12" s="202" customFormat="1" ht="41.25">
      <c r="A29" s="273" t="s">
        <v>229</v>
      </c>
      <c r="B29" s="274" t="s">
        <v>230</v>
      </c>
      <c r="C29" s="274" t="s">
        <v>221</v>
      </c>
      <c r="D29" s="275" t="s">
        <v>231</v>
      </c>
      <c r="E29" s="276">
        <f>K29/K30</f>
        <v>27.551020408163264</v>
      </c>
      <c r="F29" s="276">
        <f>L29/L30</f>
        <v>27.886085343228203</v>
      </c>
      <c r="G29" s="178"/>
      <c r="H29" s="200" t="s">
        <v>232</v>
      </c>
      <c r="I29" s="189" t="s">
        <v>224</v>
      </c>
      <c r="J29" s="201" t="s">
        <v>233</v>
      </c>
      <c r="K29" s="170">
        <v>59400</v>
      </c>
      <c r="L29" s="173">
        <v>60122.4</v>
      </c>
    </row>
    <row r="30" spans="1:12" s="202" customFormat="1" ht="41.25">
      <c r="A30" s="273"/>
      <c r="B30" s="274"/>
      <c r="C30" s="274"/>
      <c r="D30" s="275"/>
      <c r="E30" s="277"/>
      <c r="F30" s="277"/>
      <c r="G30" s="181"/>
      <c r="H30" s="200" t="s">
        <v>226</v>
      </c>
      <c r="I30" s="189" t="s">
        <v>227</v>
      </c>
      <c r="J30" s="201" t="s">
        <v>228</v>
      </c>
      <c r="K30" s="173">
        <v>2156</v>
      </c>
      <c r="L30" s="173">
        <v>2156</v>
      </c>
    </row>
    <row r="31" spans="1:12" s="204" customFormat="1" ht="41.25">
      <c r="A31" s="278" t="s">
        <v>234</v>
      </c>
      <c r="B31" s="261" t="s">
        <v>235</v>
      </c>
      <c r="C31" s="261" t="s">
        <v>221</v>
      </c>
      <c r="D31" s="261" t="s">
        <v>379</v>
      </c>
      <c r="E31" s="262">
        <f>K31/K32</f>
        <v>0</v>
      </c>
      <c r="F31" s="262">
        <f>L31/L32</f>
        <v>0</v>
      </c>
      <c r="G31" s="164"/>
      <c r="H31" s="167" t="s">
        <v>236</v>
      </c>
      <c r="I31" s="166" t="s">
        <v>224</v>
      </c>
      <c r="J31" s="203" t="s">
        <v>237</v>
      </c>
      <c r="K31" s="171">
        <v>0</v>
      </c>
      <c r="L31" s="171">
        <v>0</v>
      </c>
    </row>
    <row r="32" spans="1:12" s="204" customFormat="1" ht="41.25">
      <c r="A32" s="278"/>
      <c r="B32" s="261"/>
      <c r="C32" s="261"/>
      <c r="D32" s="261"/>
      <c r="E32" s="263"/>
      <c r="F32" s="263"/>
      <c r="G32" s="205"/>
      <c r="H32" s="167" t="s">
        <v>226</v>
      </c>
      <c r="I32" s="166" t="s">
        <v>227</v>
      </c>
      <c r="J32" s="203" t="s">
        <v>228</v>
      </c>
      <c r="K32" s="170">
        <v>2156</v>
      </c>
      <c r="L32" s="170">
        <v>2156</v>
      </c>
    </row>
    <row r="33" spans="1:12" ht="96">
      <c r="A33" s="259" t="s">
        <v>238</v>
      </c>
      <c r="B33" s="260" t="s">
        <v>239</v>
      </c>
      <c r="C33" s="260" t="s">
        <v>157</v>
      </c>
      <c r="D33" s="261" t="s">
        <v>240</v>
      </c>
      <c r="E33" s="262" t="e">
        <f>K33/K34*100</f>
        <v>#DIV/0!</v>
      </c>
      <c r="F33" s="262" t="e">
        <f>L33/L34*100</f>
        <v>#DIV/0!</v>
      </c>
      <c r="G33" s="178"/>
      <c r="H33" s="167" t="s">
        <v>241</v>
      </c>
      <c r="I33" s="168" t="s">
        <v>242</v>
      </c>
      <c r="J33" s="182" t="s">
        <v>243</v>
      </c>
      <c r="K33" s="177">
        <v>0</v>
      </c>
      <c r="L33" s="177">
        <v>0</v>
      </c>
    </row>
    <row r="34" spans="1:12" ht="96">
      <c r="A34" s="259"/>
      <c r="B34" s="260"/>
      <c r="C34" s="260"/>
      <c r="D34" s="261"/>
      <c r="E34" s="263"/>
      <c r="F34" s="263"/>
      <c r="G34" s="183"/>
      <c r="H34" s="167" t="s">
        <v>244</v>
      </c>
      <c r="I34" s="168" t="s">
        <v>242</v>
      </c>
      <c r="J34" s="169" t="s">
        <v>245</v>
      </c>
      <c r="K34" s="177">
        <v>0</v>
      </c>
      <c r="L34" s="177">
        <v>0</v>
      </c>
    </row>
    <row r="35" spans="1:12" ht="96">
      <c r="A35" s="184" t="s">
        <v>246</v>
      </c>
      <c r="B35" s="182" t="s">
        <v>247</v>
      </c>
      <c r="C35" s="182" t="s">
        <v>248</v>
      </c>
      <c r="D35" s="166" t="s">
        <v>247</v>
      </c>
      <c r="E35" s="174">
        <f>K35</f>
        <v>0</v>
      </c>
      <c r="F35" s="174">
        <f>L35</f>
        <v>0</v>
      </c>
      <c r="G35" s="183"/>
      <c r="H35" s="166" t="s">
        <v>249</v>
      </c>
      <c r="I35" s="166" t="s">
        <v>248</v>
      </c>
      <c r="J35" s="166" t="s">
        <v>247</v>
      </c>
      <c r="K35" s="185">
        <v>0</v>
      </c>
      <c r="L35" s="185">
        <v>0</v>
      </c>
    </row>
    <row r="36" spans="1:12" ht="35.25" customHeight="1">
      <c r="A36" s="161" t="s">
        <v>250</v>
      </c>
      <c r="B36" s="162"/>
      <c r="C36" s="163"/>
      <c r="D36" s="163"/>
      <c r="E36" s="179"/>
      <c r="F36" s="179"/>
      <c r="G36" s="163"/>
      <c r="H36" s="165"/>
      <c r="I36" s="165"/>
      <c r="J36" s="165"/>
      <c r="K36" s="180"/>
      <c r="L36" s="180"/>
    </row>
    <row r="37" spans="1:12" ht="54.75">
      <c r="A37" s="259" t="s">
        <v>251</v>
      </c>
      <c r="B37" s="260" t="s">
        <v>252</v>
      </c>
      <c r="C37" s="260" t="s">
        <v>215</v>
      </c>
      <c r="D37" s="261" t="s">
        <v>253</v>
      </c>
      <c r="E37" s="262">
        <f>K37/K38</f>
        <v>0.29495152910131395</v>
      </c>
      <c r="F37" s="262">
        <f>L37/L38</f>
        <v>0.32829647025142544</v>
      </c>
      <c r="G37" s="178"/>
      <c r="H37" s="167" t="s">
        <v>254</v>
      </c>
      <c r="I37" s="168" t="s">
        <v>168</v>
      </c>
      <c r="J37" s="169" t="s">
        <v>255</v>
      </c>
      <c r="K37" s="170">
        <v>355439.82</v>
      </c>
      <c r="L37" s="170">
        <v>395623.1</v>
      </c>
    </row>
    <row r="38" spans="1:12" ht="41.25">
      <c r="A38" s="259"/>
      <c r="B38" s="260"/>
      <c r="C38" s="260"/>
      <c r="D38" s="261"/>
      <c r="E38" s="263"/>
      <c r="F38" s="263"/>
      <c r="G38" s="181"/>
      <c r="H38" s="167" t="s">
        <v>256</v>
      </c>
      <c r="I38" s="168" t="s">
        <v>211</v>
      </c>
      <c r="J38" s="169" t="s">
        <v>257</v>
      </c>
      <c r="K38" s="170">
        <v>1205078.75</v>
      </c>
      <c r="L38" s="170">
        <v>1205078.75</v>
      </c>
    </row>
    <row r="39" spans="1:12" ht="54.75">
      <c r="A39" s="259" t="s">
        <v>258</v>
      </c>
      <c r="B39" s="260" t="s">
        <v>259</v>
      </c>
      <c r="C39" s="260" t="s">
        <v>221</v>
      </c>
      <c r="D39" s="261" t="s">
        <v>260</v>
      </c>
      <c r="E39" s="262">
        <f>K39/K40</f>
        <v>37.37163447679446</v>
      </c>
      <c r="F39" s="262">
        <f>L39/L40</f>
        <v>37.51097146151629</v>
      </c>
      <c r="G39" s="178"/>
      <c r="H39" s="167" t="s">
        <v>261</v>
      </c>
      <c r="I39" s="168" t="s">
        <v>224</v>
      </c>
      <c r="J39" s="169" t="s">
        <v>262</v>
      </c>
      <c r="K39" s="170">
        <v>1296422</v>
      </c>
      <c r="L39" s="170">
        <v>1301255.6</v>
      </c>
    </row>
    <row r="40" spans="1:13" ht="54.75">
      <c r="A40" s="259"/>
      <c r="B40" s="260"/>
      <c r="C40" s="260"/>
      <c r="D40" s="261"/>
      <c r="E40" s="263"/>
      <c r="F40" s="263"/>
      <c r="G40" s="178"/>
      <c r="H40" s="167" t="s">
        <v>263</v>
      </c>
      <c r="I40" s="168" t="s">
        <v>227</v>
      </c>
      <c r="J40" s="169" t="s">
        <v>264</v>
      </c>
      <c r="K40" s="170">
        <v>34690</v>
      </c>
      <c r="L40" s="170">
        <v>34690</v>
      </c>
      <c r="M40" s="172"/>
    </row>
    <row r="41" spans="1:12" s="202" customFormat="1" ht="54.75">
      <c r="A41" s="273" t="s">
        <v>265</v>
      </c>
      <c r="B41" s="274" t="s">
        <v>266</v>
      </c>
      <c r="C41" s="274" t="s">
        <v>221</v>
      </c>
      <c r="D41" s="275" t="s">
        <v>267</v>
      </c>
      <c r="E41" s="276">
        <f>K41/K42</f>
        <v>27.828374171230905</v>
      </c>
      <c r="F41" s="276">
        <f>L41/L42</f>
        <v>27.828374171230905</v>
      </c>
      <c r="G41" s="164"/>
      <c r="H41" s="200" t="s">
        <v>268</v>
      </c>
      <c r="I41" s="189" t="s">
        <v>224</v>
      </c>
      <c r="J41" s="189" t="s">
        <v>269</v>
      </c>
      <c r="K41" s="207">
        <v>965366.3</v>
      </c>
      <c r="L41" s="207">
        <v>965366.3</v>
      </c>
    </row>
    <row r="42" spans="1:13" s="202" customFormat="1" ht="54.75">
      <c r="A42" s="273"/>
      <c r="B42" s="274"/>
      <c r="C42" s="274"/>
      <c r="D42" s="275"/>
      <c r="E42" s="277"/>
      <c r="F42" s="277"/>
      <c r="G42" s="205"/>
      <c r="H42" s="200" t="s">
        <v>263</v>
      </c>
      <c r="I42" s="189" t="s">
        <v>227</v>
      </c>
      <c r="J42" s="201" t="s">
        <v>264</v>
      </c>
      <c r="K42" s="170">
        <v>34690</v>
      </c>
      <c r="L42" s="170">
        <v>34690</v>
      </c>
      <c r="M42" s="208"/>
    </row>
    <row r="43" spans="1:12" ht="69">
      <c r="A43" s="259" t="s">
        <v>270</v>
      </c>
      <c r="B43" s="260" t="s">
        <v>271</v>
      </c>
      <c r="C43" s="260" t="s">
        <v>272</v>
      </c>
      <c r="D43" s="261" t="s">
        <v>273</v>
      </c>
      <c r="E43" s="262">
        <f>K43/K44</f>
        <v>34.84979384127386</v>
      </c>
      <c r="F43" s="262">
        <f>L43/L44</f>
        <v>33.84729446104663</v>
      </c>
      <c r="G43" s="178"/>
      <c r="H43" s="167" t="s">
        <v>274</v>
      </c>
      <c r="I43" s="168" t="s">
        <v>208</v>
      </c>
      <c r="J43" s="169" t="s">
        <v>275</v>
      </c>
      <c r="K43" s="170">
        <v>41996746</v>
      </c>
      <c r="L43" s="170">
        <v>40788655.3</v>
      </c>
    </row>
    <row r="44" spans="1:12" ht="41.25">
      <c r="A44" s="259"/>
      <c r="B44" s="260"/>
      <c r="C44" s="260"/>
      <c r="D44" s="261"/>
      <c r="E44" s="263"/>
      <c r="F44" s="263"/>
      <c r="G44" s="181"/>
      <c r="H44" s="167" t="s">
        <v>256</v>
      </c>
      <c r="I44" s="168" t="s">
        <v>211</v>
      </c>
      <c r="J44" s="169" t="s">
        <v>257</v>
      </c>
      <c r="K44" s="170">
        <v>1205078.75</v>
      </c>
      <c r="L44" s="170">
        <v>1205078.75</v>
      </c>
    </row>
    <row r="45" spans="1:12" ht="82.5">
      <c r="A45" s="259" t="s">
        <v>276</v>
      </c>
      <c r="B45" s="260" t="s">
        <v>277</v>
      </c>
      <c r="C45" s="260" t="s">
        <v>278</v>
      </c>
      <c r="D45" s="261" t="s">
        <v>279</v>
      </c>
      <c r="E45" s="262" t="e">
        <f>K45/K46</f>
        <v>#DIV/0!</v>
      </c>
      <c r="F45" s="262" t="e">
        <f>L45/L46</f>
        <v>#DIV/0!</v>
      </c>
      <c r="G45" s="178"/>
      <c r="H45" s="167" t="s">
        <v>280</v>
      </c>
      <c r="I45" s="168" t="s">
        <v>176</v>
      </c>
      <c r="J45" s="182" t="s">
        <v>281</v>
      </c>
      <c r="K45" s="177"/>
      <c r="L45" s="177"/>
    </row>
    <row r="46" spans="1:12" ht="54.75">
      <c r="A46" s="259"/>
      <c r="B46" s="260"/>
      <c r="C46" s="260"/>
      <c r="D46" s="261"/>
      <c r="E46" s="263"/>
      <c r="F46" s="263"/>
      <c r="G46" s="178"/>
      <c r="H46" s="167" t="s">
        <v>282</v>
      </c>
      <c r="I46" s="168" t="s">
        <v>211</v>
      </c>
      <c r="J46" s="182" t="s">
        <v>283</v>
      </c>
      <c r="K46" s="177"/>
      <c r="L46" s="177"/>
    </row>
    <row r="47" spans="1:12" ht="82.5">
      <c r="A47" s="259" t="s">
        <v>284</v>
      </c>
      <c r="B47" s="260" t="s">
        <v>285</v>
      </c>
      <c r="C47" s="260" t="s">
        <v>286</v>
      </c>
      <c r="D47" s="261" t="s">
        <v>287</v>
      </c>
      <c r="E47" s="262" t="e">
        <f>K47/K48</f>
        <v>#DIV/0!</v>
      </c>
      <c r="F47" s="262" t="e">
        <f>L47/L48</f>
        <v>#DIV/0!</v>
      </c>
      <c r="G47" s="178"/>
      <c r="H47" s="167" t="s">
        <v>288</v>
      </c>
      <c r="I47" s="168" t="s">
        <v>176</v>
      </c>
      <c r="J47" s="169" t="s">
        <v>289</v>
      </c>
      <c r="K47" s="177"/>
      <c r="L47" s="177"/>
    </row>
    <row r="48" spans="1:12" ht="69">
      <c r="A48" s="259"/>
      <c r="B48" s="260"/>
      <c r="C48" s="260"/>
      <c r="D48" s="261"/>
      <c r="E48" s="263"/>
      <c r="F48" s="263"/>
      <c r="G48" s="181"/>
      <c r="H48" s="167" t="s">
        <v>290</v>
      </c>
      <c r="I48" s="168" t="s">
        <v>227</v>
      </c>
      <c r="J48" s="169" t="s">
        <v>291</v>
      </c>
      <c r="K48" s="177"/>
      <c r="L48" s="177"/>
    </row>
    <row r="49" spans="1:12" ht="69">
      <c r="A49" s="259" t="s">
        <v>292</v>
      </c>
      <c r="B49" s="260" t="s">
        <v>293</v>
      </c>
      <c r="C49" s="260" t="s">
        <v>294</v>
      </c>
      <c r="D49" s="261" t="s">
        <v>295</v>
      </c>
      <c r="E49" s="262" t="e">
        <f>K49/K50</f>
        <v>#DIV/0!</v>
      </c>
      <c r="F49" s="262" t="e">
        <f>L49/L50</f>
        <v>#DIV/0!</v>
      </c>
      <c r="G49" s="178"/>
      <c r="H49" s="167" t="s">
        <v>296</v>
      </c>
      <c r="I49" s="168" t="s">
        <v>297</v>
      </c>
      <c r="J49" s="182" t="s">
        <v>298</v>
      </c>
      <c r="K49" s="177"/>
      <c r="L49" s="177"/>
    </row>
    <row r="50" spans="1:12" ht="41.25">
      <c r="A50" s="259"/>
      <c r="B50" s="260"/>
      <c r="C50" s="260"/>
      <c r="D50" s="261"/>
      <c r="E50" s="263"/>
      <c r="F50" s="263"/>
      <c r="G50" s="183"/>
      <c r="H50" s="167" t="s">
        <v>256</v>
      </c>
      <c r="I50" s="168" t="s">
        <v>211</v>
      </c>
      <c r="J50" s="169" t="s">
        <v>257</v>
      </c>
      <c r="K50" s="171"/>
      <c r="L50" s="171"/>
    </row>
    <row r="51" spans="1:12" ht="14.25">
      <c r="A51" s="161" t="s">
        <v>299</v>
      </c>
      <c r="B51" s="162"/>
      <c r="C51" s="163"/>
      <c r="D51" s="163"/>
      <c r="E51" s="179"/>
      <c r="F51" s="179"/>
      <c r="G51" s="163"/>
      <c r="H51" s="165"/>
      <c r="I51" s="165"/>
      <c r="J51" s="165"/>
      <c r="K51" s="180"/>
      <c r="L51" s="180"/>
    </row>
    <row r="52" spans="1:12" ht="69">
      <c r="A52" s="268" t="s">
        <v>300</v>
      </c>
      <c r="B52" s="269" t="s">
        <v>301</v>
      </c>
      <c r="C52" s="269" t="s">
        <v>302</v>
      </c>
      <c r="D52" s="270" t="s">
        <v>303</v>
      </c>
      <c r="E52" s="271" t="e">
        <f>K52/K53</f>
        <v>#DIV/0!</v>
      </c>
      <c r="F52" s="271" t="e">
        <f>L52/L53</f>
        <v>#DIV/0!</v>
      </c>
      <c r="G52" s="178"/>
      <c r="H52" s="186" t="s">
        <v>304</v>
      </c>
      <c r="I52" s="187" t="s">
        <v>297</v>
      </c>
      <c r="J52" s="188" t="s">
        <v>305</v>
      </c>
      <c r="K52" s="173"/>
      <c r="L52" s="173"/>
    </row>
    <row r="53" spans="1:12" ht="54.75">
      <c r="A53" s="268"/>
      <c r="B53" s="269"/>
      <c r="C53" s="269"/>
      <c r="D53" s="270"/>
      <c r="E53" s="272"/>
      <c r="F53" s="272"/>
      <c r="G53" s="181"/>
      <c r="H53" s="186" t="s">
        <v>306</v>
      </c>
      <c r="I53" s="187" t="s">
        <v>307</v>
      </c>
      <c r="J53" s="188" t="s">
        <v>308</v>
      </c>
      <c r="K53" s="173"/>
      <c r="L53" s="173"/>
    </row>
    <row r="54" spans="1:12" ht="54.75">
      <c r="A54" s="268" t="s">
        <v>309</v>
      </c>
      <c r="B54" s="269" t="s">
        <v>310</v>
      </c>
      <c r="C54" s="269" t="s">
        <v>311</v>
      </c>
      <c r="D54" s="270" t="s">
        <v>312</v>
      </c>
      <c r="E54" s="271">
        <f>K54/K55</f>
        <v>1.4867012996652387</v>
      </c>
      <c r="F54" s="271">
        <f>L54/L55</f>
        <v>1.4765875821316083</v>
      </c>
      <c r="G54" s="178"/>
      <c r="H54" s="186" t="s">
        <v>313</v>
      </c>
      <c r="I54" s="189" t="s">
        <v>314</v>
      </c>
      <c r="J54" s="188" t="s">
        <v>315</v>
      </c>
      <c r="K54" s="173">
        <v>346120</v>
      </c>
      <c r="L54" s="173">
        <v>349633.2</v>
      </c>
    </row>
    <row r="55" spans="1:12" ht="41.25">
      <c r="A55" s="268"/>
      <c r="B55" s="269"/>
      <c r="C55" s="269"/>
      <c r="D55" s="270"/>
      <c r="E55" s="272"/>
      <c r="F55" s="272"/>
      <c r="G55" s="178"/>
      <c r="H55" s="186" t="s">
        <v>316</v>
      </c>
      <c r="I55" s="187" t="s">
        <v>168</v>
      </c>
      <c r="J55" s="188" t="s">
        <v>317</v>
      </c>
      <c r="K55" s="173">
        <v>232810.72</v>
      </c>
      <c r="L55" s="173">
        <v>236784.6</v>
      </c>
    </row>
    <row r="56" spans="1:12" ht="69">
      <c r="A56" s="268" t="s">
        <v>318</v>
      </c>
      <c r="B56" s="269" t="s">
        <v>319</v>
      </c>
      <c r="C56" s="269" t="s">
        <v>320</v>
      </c>
      <c r="D56" s="270" t="s">
        <v>321</v>
      </c>
      <c r="E56" s="271">
        <f>K56/K57</f>
        <v>101.29761904761905</v>
      </c>
      <c r="F56" s="271">
        <f>L56/L57</f>
        <v>101.29761904761905</v>
      </c>
      <c r="G56" s="178"/>
      <c r="H56" s="186" t="s">
        <v>322</v>
      </c>
      <c r="I56" s="187" t="s">
        <v>323</v>
      </c>
      <c r="J56" s="190" t="s">
        <v>324</v>
      </c>
      <c r="K56" s="173">
        <v>4254.5</v>
      </c>
      <c r="L56" s="173">
        <v>4254.5</v>
      </c>
    </row>
    <row r="57" spans="1:12" ht="54.75">
      <c r="A57" s="268"/>
      <c r="B57" s="269"/>
      <c r="C57" s="269"/>
      <c r="D57" s="270"/>
      <c r="E57" s="272"/>
      <c r="F57" s="272"/>
      <c r="G57" s="178"/>
      <c r="H57" s="186" t="s">
        <v>325</v>
      </c>
      <c r="I57" s="187" t="s">
        <v>176</v>
      </c>
      <c r="J57" s="188" t="s">
        <v>326</v>
      </c>
      <c r="K57" s="173">
        <v>42</v>
      </c>
      <c r="L57" s="173">
        <v>42</v>
      </c>
    </row>
    <row r="58" spans="1:12" ht="41.25">
      <c r="A58" s="259" t="s">
        <v>327</v>
      </c>
      <c r="B58" s="260" t="s">
        <v>328</v>
      </c>
      <c r="C58" s="260" t="s">
        <v>157</v>
      </c>
      <c r="D58" s="261" t="s">
        <v>329</v>
      </c>
      <c r="E58" s="262">
        <f>K58/K59*100</f>
        <v>13.448741160216517</v>
      </c>
      <c r="F58" s="262">
        <f>L58/L59*100</f>
        <v>13.3908659842745</v>
      </c>
      <c r="G58" s="178"/>
      <c r="H58" s="167" t="s">
        <v>330</v>
      </c>
      <c r="I58" s="168" t="s">
        <v>168</v>
      </c>
      <c r="J58" s="182" t="s">
        <v>331</v>
      </c>
      <c r="K58" s="173">
        <v>59000</v>
      </c>
      <c r="L58" s="173">
        <v>58746.1</v>
      </c>
    </row>
    <row r="59" spans="1:12" ht="41.25">
      <c r="A59" s="259"/>
      <c r="B59" s="260"/>
      <c r="C59" s="260"/>
      <c r="D59" s="261"/>
      <c r="E59" s="263"/>
      <c r="F59" s="263"/>
      <c r="G59" s="178"/>
      <c r="H59" s="167" t="s">
        <v>332</v>
      </c>
      <c r="I59" s="168" t="s">
        <v>168</v>
      </c>
      <c r="J59" s="182" t="s">
        <v>171</v>
      </c>
      <c r="K59" s="173">
        <v>438702.77</v>
      </c>
      <c r="L59" s="173">
        <v>438702.77</v>
      </c>
    </row>
    <row r="60" spans="1:12" ht="54.75">
      <c r="A60" s="259" t="s">
        <v>333</v>
      </c>
      <c r="B60" s="260" t="s">
        <v>334</v>
      </c>
      <c r="C60" s="260" t="s">
        <v>157</v>
      </c>
      <c r="D60" s="260" t="s">
        <v>335</v>
      </c>
      <c r="E60" s="267">
        <f>(K60/(K61+K62+K60))*100</f>
        <v>12.223548808914662</v>
      </c>
      <c r="F60" s="267">
        <f>(L60/(L61+L62+L60))*100</f>
        <v>12.18377393927321</v>
      </c>
      <c r="G60" s="178"/>
      <c r="H60" s="167" t="s">
        <v>336</v>
      </c>
      <c r="I60" s="168" t="s">
        <v>176</v>
      </c>
      <c r="J60" s="182" t="s">
        <v>337</v>
      </c>
      <c r="K60" s="173">
        <v>860</v>
      </c>
      <c r="L60" s="173">
        <v>856.3</v>
      </c>
    </row>
    <row r="61" spans="1:12" ht="54.75">
      <c r="A61" s="259"/>
      <c r="B61" s="260"/>
      <c r="C61" s="260"/>
      <c r="D61" s="260"/>
      <c r="E61" s="267"/>
      <c r="F61" s="267"/>
      <c r="G61" s="178"/>
      <c r="H61" s="167" t="s">
        <v>338</v>
      </c>
      <c r="I61" s="168" t="s">
        <v>176</v>
      </c>
      <c r="J61" s="182" t="s">
        <v>186</v>
      </c>
      <c r="K61" s="173">
        <v>660</v>
      </c>
      <c r="L61" s="173">
        <v>659.6</v>
      </c>
    </row>
    <row r="62" spans="1:12" ht="54.75">
      <c r="A62" s="259"/>
      <c r="B62" s="260"/>
      <c r="C62" s="260"/>
      <c r="D62" s="260"/>
      <c r="E62" s="267"/>
      <c r="F62" s="267"/>
      <c r="G62" s="178"/>
      <c r="H62" s="167" t="s">
        <v>339</v>
      </c>
      <c r="I62" s="168" t="s">
        <v>176</v>
      </c>
      <c r="J62" s="182" t="s">
        <v>340</v>
      </c>
      <c r="K62" s="173">
        <v>5515.6</v>
      </c>
      <c r="L62" s="173">
        <v>5512.3</v>
      </c>
    </row>
    <row r="63" spans="1:12" ht="54.75">
      <c r="A63" s="259" t="s">
        <v>341</v>
      </c>
      <c r="B63" s="260" t="s">
        <v>342</v>
      </c>
      <c r="C63" s="260" t="s">
        <v>343</v>
      </c>
      <c r="D63" s="260" t="s">
        <v>344</v>
      </c>
      <c r="E63" s="264">
        <f>K63/(K64+K65+K66)</f>
        <v>0.6824929971988796</v>
      </c>
      <c r="F63" s="264">
        <f>L63/(L64+L65+L66)</f>
        <v>0.6795856491041614</v>
      </c>
      <c r="G63" s="178"/>
      <c r="H63" s="167" t="s">
        <v>345</v>
      </c>
      <c r="I63" s="168" t="s">
        <v>323</v>
      </c>
      <c r="J63" s="182" t="s">
        <v>346</v>
      </c>
      <c r="K63" s="173">
        <v>4873</v>
      </c>
      <c r="L63" s="173">
        <v>4821.3</v>
      </c>
    </row>
    <row r="64" spans="1:12" ht="41.25">
      <c r="A64" s="259"/>
      <c r="B64" s="260"/>
      <c r="C64" s="260"/>
      <c r="D64" s="260"/>
      <c r="E64" s="265"/>
      <c r="F64" s="265"/>
      <c r="G64" s="178"/>
      <c r="H64" s="167" t="s">
        <v>347</v>
      </c>
      <c r="I64" s="168" t="s">
        <v>176</v>
      </c>
      <c r="J64" s="182" t="s">
        <v>348</v>
      </c>
      <c r="K64" s="173">
        <v>1040</v>
      </c>
      <c r="L64" s="173">
        <v>1038.57</v>
      </c>
    </row>
    <row r="65" spans="1:12" ht="54.75">
      <c r="A65" s="259"/>
      <c r="B65" s="260"/>
      <c r="C65" s="260"/>
      <c r="D65" s="260"/>
      <c r="E65" s="265"/>
      <c r="F65" s="265"/>
      <c r="G65" s="178"/>
      <c r="H65" s="167" t="s">
        <v>185</v>
      </c>
      <c r="I65" s="168" t="s">
        <v>176</v>
      </c>
      <c r="J65" s="182" t="s">
        <v>186</v>
      </c>
      <c r="K65" s="170">
        <v>1000</v>
      </c>
      <c r="L65" s="170">
        <v>959.6</v>
      </c>
    </row>
    <row r="66" spans="1:12" ht="54.75">
      <c r="A66" s="259"/>
      <c r="B66" s="260"/>
      <c r="C66" s="260"/>
      <c r="D66" s="260"/>
      <c r="E66" s="266"/>
      <c r="F66" s="266"/>
      <c r="G66" s="178"/>
      <c r="H66" s="167" t="s">
        <v>178</v>
      </c>
      <c r="I66" s="168" t="s">
        <v>176</v>
      </c>
      <c r="J66" s="182" t="s">
        <v>340</v>
      </c>
      <c r="K66" s="173">
        <v>5100</v>
      </c>
      <c r="L66" s="173">
        <v>5096.3</v>
      </c>
    </row>
    <row r="67" spans="1:12" ht="54.75">
      <c r="A67" s="259" t="s">
        <v>349</v>
      </c>
      <c r="B67" s="260" t="s">
        <v>350</v>
      </c>
      <c r="C67" s="260" t="s">
        <v>351</v>
      </c>
      <c r="D67" s="261" t="s">
        <v>352</v>
      </c>
      <c r="E67" s="262">
        <f>K67/K68</f>
        <v>0.0008767123287671233</v>
      </c>
      <c r="F67" s="262">
        <f>L67/L68</f>
        <v>0.0008740813864209718</v>
      </c>
      <c r="G67" s="178"/>
      <c r="H67" s="167" t="s">
        <v>353</v>
      </c>
      <c r="I67" s="168" t="s">
        <v>323</v>
      </c>
      <c r="J67" s="182" t="s">
        <v>354</v>
      </c>
      <c r="K67" s="191">
        <v>3200</v>
      </c>
      <c r="L67" s="191">
        <v>3187.6</v>
      </c>
    </row>
    <row r="68" spans="1:12" ht="41.25">
      <c r="A68" s="259"/>
      <c r="B68" s="260"/>
      <c r="C68" s="260"/>
      <c r="D68" s="261"/>
      <c r="E68" s="263"/>
      <c r="F68" s="263"/>
      <c r="G68" s="178"/>
      <c r="H68" s="167" t="s">
        <v>355</v>
      </c>
      <c r="I68" s="168" t="s">
        <v>224</v>
      </c>
      <c r="J68" s="182" t="s">
        <v>356</v>
      </c>
      <c r="K68" s="173">
        <v>3650000</v>
      </c>
      <c r="L68" s="173">
        <v>3646800</v>
      </c>
    </row>
    <row r="69" spans="1:12" ht="54.75">
      <c r="A69" s="259" t="s">
        <v>357</v>
      </c>
      <c r="B69" s="260" t="s">
        <v>358</v>
      </c>
      <c r="C69" s="260" t="s">
        <v>272</v>
      </c>
      <c r="D69" s="261" t="s">
        <v>359</v>
      </c>
      <c r="E69" s="262">
        <f>K69/K70</f>
        <v>0.8170203671271973</v>
      </c>
      <c r="F69" s="262">
        <f>L69/L70</f>
        <v>0.71084776545372</v>
      </c>
      <c r="G69" s="178"/>
      <c r="H69" s="167" t="s">
        <v>360</v>
      </c>
      <c r="I69" s="168" t="s">
        <v>208</v>
      </c>
      <c r="J69" s="182" t="s">
        <v>361</v>
      </c>
      <c r="K69" s="173">
        <v>1259600.3</v>
      </c>
      <c r="L69" s="206">
        <v>1095914</v>
      </c>
    </row>
    <row r="70" spans="1:12" ht="41.25">
      <c r="A70" s="259"/>
      <c r="B70" s="260"/>
      <c r="C70" s="260"/>
      <c r="D70" s="261"/>
      <c r="E70" s="263"/>
      <c r="F70" s="263"/>
      <c r="G70" s="181"/>
      <c r="H70" s="167" t="s">
        <v>362</v>
      </c>
      <c r="I70" s="168" t="s">
        <v>211</v>
      </c>
      <c r="J70" s="182" t="s">
        <v>363</v>
      </c>
      <c r="K70" s="206">
        <v>1541700</v>
      </c>
      <c r="L70" s="206">
        <v>1541700</v>
      </c>
    </row>
    <row r="71" spans="1:12" ht="14.25">
      <c r="A71" s="192" t="s">
        <v>364</v>
      </c>
      <c r="B71" s="193"/>
      <c r="C71" s="194"/>
      <c r="D71" s="193"/>
      <c r="E71" s="195"/>
      <c r="F71" s="195"/>
      <c r="G71" s="193"/>
      <c r="H71" s="165"/>
      <c r="I71" s="165"/>
      <c r="J71" s="165"/>
      <c r="K71" s="165"/>
      <c r="L71" s="165"/>
    </row>
    <row r="72" spans="1:12" ht="151.5">
      <c r="A72" s="196" t="s">
        <v>365</v>
      </c>
      <c r="B72" s="197" t="s">
        <v>247</v>
      </c>
      <c r="C72" s="197" t="s">
        <v>248</v>
      </c>
      <c r="D72" s="197" t="s">
        <v>247</v>
      </c>
      <c r="E72" s="198">
        <f>K72</f>
        <v>0</v>
      </c>
      <c r="F72" s="198">
        <f>L72</f>
        <v>0</v>
      </c>
      <c r="G72" s="199" t="s">
        <v>247</v>
      </c>
      <c r="H72" s="168" t="s">
        <v>366</v>
      </c>
      <c r="I72" s="197" t="s">
        <v>247</v>
      </c>
      <c r="J72" s="197" t="s">
        <v>248</v>
      </c>
      <c r="K72" s="197">
        <v>0</v>
      </c>
      <c r="L72" s="197">
        <v>0</v>
      </c>
    </row>
    <row r="73" spans="1:12" ht="234">
      <c r="A73" s="196" t="s">
        <v>367</v>
      </c>
      <c r="B73" s="197" t="s">
        <v>247</v>
      </c>
      <c r="C73" s="197" t="s">
        <v>248</v>
      </c>
      <c r="D73" s="197" t="s">
        <v>247</v>
      </c>
      <c r="E73" s="198">
        <f aca="true" t="shared" si="0" ref="E73:F77">K73</f>
        <v>0</v>
      </c>
      <c r="F73" s="198">
        <f t="shared" si="0"/>
        <v>0</v>
      </c>
      <c r="G73" s="199" t="s">
        <v>247</v>
      </c>
      <c r="H73" s="168" t="s">
        <v>368</v>
      </c>
      <c r="I73" s="197" t="s">
        <v>247</v>
      </c>
      <c r="J73" s="197" t="s">
        <v>248</v>
      </c>
      <c r="K73" s="197">
        <v>0</v>
      </c>
      <c r="L73" s="197">
        <v>0</v>
      </c>
    </row>
    <row r="74" spans="1:12" ht="110.25">
      <c r="A74" s="196" t="s">
        <v>369</v>
      </c>
      <c r="B74" s="197" t="s">
        <v>247</v>
      </c>
      <c r="C74" s="197" t="s">
        <v>248</v>
      </c>
      <c r="D74" s="197" t="s">
        <v>247</v>
      </c>
      <c r="E74" s="198">
        <f t="shared" si="0"/>
        <v>0</v>
      </c>
      <c r="F74" s="198">
        <f t="shared" si="0"/>
        <v>0</v>
      </c>
      <c r="G74" s="199" t="s">
        <v>247</v>
      </c>
      <c r="H74" s="168" t="s">
        <v>370</v>
      </c>
      <c r="I74" s="197" t="s">
        <v>247</v>
      </c>
      <c r="J74" s="197" t="s">
        <v>248</v>
      </c>
      <c r="K74" s="197">
        <v>0</v>
      </c>
      <c r="L74" s="197">
        <v>0</v>
      </c>
    </row>
    <row r="75" spans="1:12" ht="96">
      <c r="A75" s="196" t="s">
        <v>371</v>
      </c>
      <c r="B75" s="197" t="s">
        <v>247</v>
      </c>
      <c r="C75" s="197" t="s">
        <v>248</v>
      </c>
      <c r="D75" s="197" t="s">
        <v>247</v>
      </c>
      <c r="E75" s="198">
        <f t="shared" si="0"/>
        <v>0</v>
      </c>
      <c r="F75" s="198">
        <f t="shared" si="0"/>
        <v>0</v>
      </c>
      <c r="G75" s="199" t="s">
        <v>247</v>
      </c>
      <c r="H75" s="168" t="s">
        <v>372</v>
      </c>
      <c r="I75" s="197" t="s">
        <v>247</v>
      </c>
      <c r="J75" s="197" t="s">
        <v>248</v>
      </c>
      <c r="K75" s="197">
        <v>0</v>
      </c>
      <c r="L75" s="197">
        <v>0</v>
      </c>
    </row>
    <row r="76" spans="1:12" ht="220.5">
      <c r="A76" s="196" t="s">
        <v>373</v>
      </c>
      <c r="B76" s="197" t="s">
        <v>247</v>
      </c>
      <c r="C76" s="197" t="s">
        <v>248</v>
      </c>
      <c r="D76" s="197" t="s">
        <v>247</v>
      </c>
      <c r="E76" s="198">
        <f t="shared" si="0"/>
        <v>0</v>
      </c>
      <c r="F76" s="198">
        <f t="shared" si="0"/>
        <v>0</v>
      </c>
      <c r="G76" s="199" t="s">
        <v>247</v>
      </c>
      <c r="H76" s="168" t="s">
        <v>374</v>
      </c>
      <c r="I76" s="197" t="s">
        <v>247</v>
      </c>
      <c r="J76" s="197" t="s">
        <v>248</v>
      </c>
      <c r="K76" s="197">
        <v>0</v>
      </c>
      <c r="L76" s="197">
        <v>0</v>
      </c>
    </row>
    <row r="77" spans="1:12" ht="96">
      <c r="A77" s="196" t="s">
        <v>375</v>
      </c>
      <c r="B77" s="197" t="s">
        <v>247</v>
      </c>
      <c r="C77" s="197" t="s">
        <v>248</v>
      </c>
      <c r="D77" s="197" t="s">
        <v>247</v>
      </c>
      <c r="E77" s="198">
        <f t="shared" si="0"/>
        <v>0</v>
      </c>
      <c r="F77" s="198">
        <f t="shared" si="0"/>
        <v>0</v>
      </c>
      <c r="G77" s="199" t="s">
        <v>247</v>
      </c>
      <c r="H77" s="168" t="s">
        <v>376</v>
      </c>
      <c r="I77" s="197" t="s">
        <v>247</v>
      </c>
      <c r="J77" s="197" t="s">
        <v>248</v>
      </c>
      <c r="K77" s="197">
        <v>0</v>
      </c>
      <c r="L77" s="197">
        <v>0</v>
      </c>
    </row>
  </sheetData>
  <sheetProtection/>
  <mergeCells count="166">
    <mergeCell ref="A2:L2"/>
    <mergeCell ref="A5:K5"/>
    <mergeCell ref="A6:K6"/>
    <mergeCell ref="M8:O8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A60:A62"/>
    <mergeCell ref="B60:B62"/>
    <mergeCell ref="C60:C62"/>
    <mergeCell ref="D60:D62"/>
    <mergeCell ref="E60:E62"/>
    <mergeCell ref="F60:F62"/>
    <mergeCell ref="A63:A66"/>
    <mergeCell ref="B63:B66"/>
    <mergeCell ref="C63:C66"/>
    <mergeCell ref="D63:D66"/>
    <mergeCell ref="E63:E66"/>
    <mergeCell ref="F63:F66"/>
    <mergeCell ref="A67:A68"/>
    <mergeCell ref="B67:B68"/>
    <mergeCell ref="C67:C68"/>
    <mergeCell ref="D67:D68"/>
    <mergeCell ref="E67:E68"/>
    <mergeCell ref="F67:F68"/>
    <mergeCell ref="A69:A70"/>
    <mergeCell ref="B69:B70"/>
    <mergeCell ref="C69:C70"/>
    <mergeCell ref="D69:D70"/>
    <mergeCell ref="E69:E70"/>
    <mergeCell ref="F69:F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2021-02-03T11:20:53Z</dcterms:modified>
  <cp:category/>
  <cp:version/>
  <cp:contentType/>
  <cp:contentStatus/>
</cp:coreProperties>
</file>