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Лист1!$A$1:$BE$85</definedName>
  </definedNames>
  <calcPr calcId="144525"/>
</workbook>
</file>

<file path=xl/calcChain.xml><?xml version="1.0" encoding="utf-8"?>
<calcChain xmlns="http://schemas.openxmlformats.org/spreadsheetml/2006/main">
  <c r="AE54" i="1" l="1"/>
  <c r="AD54" i="1" l="1"/>
  <c r="D31" i="1" l="1"/>
  <c r="D33" i="1" l="1"/>
  <c r="K55" i="1" l="1"/>
  <c r="R55" i="1"/>
  <c r="AI55" i="1"/>
  <c r="AR55" i="1"/>
  <c r="AY55" i="1"/>
  <c r="BE55" i="1"/>
  <c r="BD55" i="1"/>
  <c r="BC55" i="1"/>
  <c r="BB55" i="1"/>
  <c r="BA55" i="1"/>
  <c r="AZ55" i="1"/>
  <c r="AX55" i="1"/>
  <c r="AW55" i="1"/>
  <c r="AV55" i="1"/>
  <c r="AU55" i="1"/>
  <c r="AT55" i="1"/>
  <c r="AS55" i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AH53" i="1"/>
  <c r="AG53" i="1"/>
  <c r="AE53" i="1"/>
  <c r="AH55" i="1"/>
  <c r="AG55" i="1"/>
  <c r="AF55" i="1"/>
  <c r="AE55" i="1"/>
  <c r="AD55" i="1"/>
  <c r="AC55" i="1"/>
  <c r="AB55" i="1"/>
  <c r="AY54" i="1"/>
  <c r="AR54" i="1"/>
  <c r="AI54" i="1"/>
  <c r="R54" i="1"/>
  <c r="K54" i="1"/>
  <c r="BE54" i="1"/>
  <c r="BD54" i="1"/>
  <c r="BC54" i="1"/>
  <c r="BB54" i="1"/>
  <c r="BA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G54" i="1"/>
  <c r="AF54" i="1"/>
  <c r="AF53" i="1" s="1"/>
  <c r="AC54" i="1"/>
  <c r="AC53" i="1" s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A54" i="1" l="1"/>
  <c r="D54" i="1" s="1"/>
  <c r="AA55" i="1"/>
  <c r="D55" i="1" s="1"/>
  <c r="AD53" i="1"/>
  <c r="AF22" i="1"/>
  <c r="AA33" i="1"/>
  <c r="AC40" i="1" l="1"/>
  <c r="AC38" i="1"/>
  <c r="AC39" i="1"/>
  <c r="AD22" i="1"/>
  <c r="AC37" i="1" l="1"/>
  <c r="D62" i="1" l="1"/>
  <c r="AA62" i="1"/>
  <c r="AD24" i="1" l="1"/>
  <c r="AD21" i="1"/>
  <c r="AA21" i="1" s="1"/>
  <c r="AC21" i="1"/>
  <c r="AC22" i="1"/>
  <c r="AC18" i="1" l="1"/>
  <c r="AA22" i="1"/>
  <c r="AD20" i="1"/>
  <c r="AA83" i="1"/>
  <c r="AE38" i="1" l="1"/>
  <c r="AD38" i="1"/>
  <c r="AD16" i="1" s="1"/>
  <c r="AA47" i="1"/>
  <c r="AA79" i="1" l="1"/>
  <c r="AD76" i="1"/>
  <c r="AD74" i="1" s="1"/>
  <c r="AA84" i="1"/>
  <c r="D84" i="1" s="1"/>
  <c r="D83" i="1"/>
  <c r="AA63" i="1" l="1"/>
  <c r="D63" i="1" s="1"/>
  <c r="AA61" i="1"/>
  <c r="D61" i="1" s="1"/>
  <c r="AB38" i="1" l="1"/>
  <c r="AA41" i="1"/>
  <c r="AA42" i="1" l="1"/>
  <c r="V21" i="1" l="1"/>
  <c r="U39" i="1"/>
  <c r="U17" i="1" s="1"/>
  <c r="U38" i="1"/>
  <c r="V22" i="1"/>
  <c r="V39" i="1"/>
  <c r="V19" i="1"/>
  <c r="V38" i="1"/>
  <c r="R21" i="1" l="1"/>
  <c r="W21" i="1"/>
  <c r="K23" i="1"/>
  <c r="AA23" i="1"/>
  <c r="AI23" i="1"/>
  <c r="AR23" i="1"/>
  <c r="AY23" i="1"/>
  <c r="R23" i="1"/>
  <c r="D23" i="1" s="1"/>
  <c r="U23" i="1"/>
  <c r="V23" i="1"/>
  <c r="U21" i="1"/>
  <c r="V20" i="1"/>
  <c r="R19" i="1" l="1"/>
  <c r="U19" i="1"/>
  <c r="D35" i="1"/>
  <c r="R36" i="1"/>
  <c r="D36" i="1" s="1"/>
  <c r="R35" i="1"/>
  <c r="AU39" i="1" l="1"/>
  <c r="AT39" i="1"/>
  <c r="AK39" i="1"/>
  <c r="AL39" i="1"/>
  <c r="AL17" i="1" s="1"/>
  <c r="AD40" i="1"/>
  <c r="AD18" i="1" s="1"/>
  <c r="AD39" i="1"/>
  <c r="AR52" i="1"/>
  <c r="AD37" i="1" l="1"/>
  <c r="AA18" i="1"/>
  <c r="AA40" i="1"/>
  <c r="AM78" i="1"/>
  <c r="AT21" i="1" l="1"/>
  <c r="AU21" i="1"/>
  <c r="AV21" i="1"/>
  <c r="AM21" i="1"/>
  <c r="AE21" i="1"/>
  <c r="AE78" i="1"/>
  <c r="AR21" i="1" l="1"/>
  <c r="AI51" i="1"/>
  <c r="AA52" i="1"/>
  <c r="AA50" i="1"/>
  <c r="V77" i="1" l="1"/>
  <c r="R77" i="1" l="1"/>
  <c r="D77" i="1" s="1"/>
  <c r="V74" i="1"/>
  <c r="R34" i="1"/>
  <c r="D34" i="1" s="1"/>
  <c r="V40" i="1" l="1"/>
  <c r="V18" i="1" s="1"/>
  <c r="R45" i="1"/>
  <c r="D45" i="1" s="1"/>
  <c r="R44" i="1"/>
  <c r="X15" i="1" l="1"/>
  <c r="T15" i="1"/>
  <c r="U22" i="1" l="1"/>
  <c r="U20" i="1" s="1"/>
  <c r="U40" i="1" l="1"/>
  <c r="R40" i="1" l="1"/>
  <c r="D40" i="1" s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6" i="1"/>
  <c r="M19" i="1"/>
  <c r="M24" i="1"/>
  <c r="R33" i="1"/>
  <c r="R18" i="1" l="1"/>
  <c r="W53" i="1"/>
  <c r="AK78" i="1" l="1"/>
  <c r="AK76" i="1" s="1"/>
  <c r="K33" i="1"/>
  <c r="V53" i="1" l="1"/>
  <c r="AM38" i="1" l="1"/>
  <c r="W38" i="1"/>
  <c r="R48" i="1"/>
  <c r="K68" i="1"/>
  <c r="AY68" i="1"/>
  <c r="AL68" i="1"/>
  <c r="AI68" i="1" s="1"/>
  <c r="AD68" i="1"/>
  <c r="AA68" i="1" s="1"/>
  <c r="V68" i="1"/>
  <c r="V17" i="1" s="1"/>
  <c r="K73" i="1"/>
  <c r="AR73" i="1"/>
  <c r="AY73" i="1"/>
  <c r="AI73" i="1"/>
  <c r="AA73" i="1"/>
  <c r="R73" i="1"/>
  <c r="R68" i="1" l="1"/>
  <c r="D68" i="1"/>
  <c r="D73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Q18" i="1"/>
  <c r="P18" i="1"/>
  <c r="O18" i="1"/>
  <c r="Q65" i="1"/>
  <c r="P65" i="1"/>
  <c r="O65" i="1"/>
  <c r="BE66" i="1"/>
  <c r="BE65" i="1" s="1"/>
  <c r="BD66" i="1"/>
  <c r="BD65" i="1" s="1"/>
  <c r="BC66" i="1"/>
  <c r="BC65" i="1" s="1"/>
  <c r="BB66" i="1"/>
  <c r="BB65" i="1" s="1"/>
  <c r="BA66" i="1"/>
  <c r="BA65" i="1" s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E65" i="1" s="1"/>
  <c r="AD66" i="1"/>
  <c r="AC66" i="1"/>
  <c r="AC65" i="1" s="1"/>
  <c r="AB66" i="1"/>
  <c r="AB65" i="1" s="1"/>
  <c r="V66" i="1"/>
  <c r="V16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E78" i="1"/>
  <c r="BE74" i="1" s="1"/>
  <c r="BD78" i="1"/>
  <c r="BD74" i="1" s="1"/>
  <c r="BC78" i="1"/>
  <c r="BB78" i="1"/>
  <c r="BB74" i="1" s="1"/>
  <c r="BA78" i="1"/>
  <c r="BA74" i="1" s="1"/>
  <c r="AZ78" i="1"/>
  <c r="AZ74" i="1" s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L74" i="1" s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6" i="1" s="1"/>
  <c r="N15" i="1" s="1"/>
  <c r="M78" i="1"/>
  <c r="L78" i="1"/>
  <c r="L74" i="1" s="1"/>
  <c r="O78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6" i="1"/>
  <c r="R51" i="1"/>
  <c r="M17" i="1"/>
  <c r="K52" i="1"/>
  <c r="D52" i="1" s="1"/>
  <c r="K51" i="1"/>
  <c r="AH38" i="1"/>
  <c r="AA38" i="1" s="1"/>
  <c r="AG38" i="1"/>
  <c r="AG16" i="1" s="1"/>
  <c r="AF38" i="1"/>
  <c r="Z38" i="1"/>
  <c r="X38" i="1"/>
  <c r="T38" i="1"/>
  <c r="S38" i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C16" i="1" l="1"/>
  <c r="AC74" i="1"/>
  <c r="AC76" i="1"/>
  <c r="Z16" i="1"/>
  <c r="Z15" i="1" s="1"/>
  <c r="S16" i="1"/>
  <c r="AD65" i="1"/>
  <c r="AA65" i="1" s="1"/>
  <c r="AA74" i="1"/>
  <c r="AB17" i="1"/>
  <c r="AA17" i="1" s="1"/>
  <c r="AB37" i="1"/>
  <c r="AR53" i="1"/>
  <c r="S15" i="1"/>
  <c r="AT74" i="1"/>
  <c r="AT76" i="1"/>
  <c r="AT16" i="1" s="1"/>
  <c r="AI53" i="1"/>
  <c r="AA53" i="1"/>
  <c r="W65" i="1"/>
  <c r="V65" i="1"/>
  <c r="V15" i="1"/>
  <c r="R53" i="1"/>
  <c r="D51" i="1"/>
  <c r="W74" i="1"/>
  <c r="W76" i="1"/>
  <c r="M74" i="1"/>
  <c r="M76" i="1"/>
  <c r="AE74" i="1"/>
  <c r="AE16" i="1" s="1"/>
  <c r="AE76" i="1"/>
  <c r="AV74" i="1"/>
  <c r="AV76" i="1"/>
  <c r="BC74" i="1"/>
  <c r="BC16" i="1" s="1"/>
  <c r="BC15" i="1" s="1"/>
  <c r="BC76" i="1"/>
  <c r="L16" i="1"/>
  <c r="L15" i="1" s="1"/>
  <c r="AF16" i="1"/>
  <c r="O74" i="1"/>
  <c r="O76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8" i="1"/>
  <c r="R76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8" i="1"/>
  <c r="K76" i="1" s="1"/>
  <c r="AR66" i="1"/>
  <c r="AR65" i="1" s="1"/>
  <c r="U74" i="1"/>
  <c r="R74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P24" i="1"/>
  <c r="AA16" i="1" l="1"/>
  <c r="U16" i="1"/>
  <c r="U15" i="1" s="1"/>
  <c r="AA76" i="1"/>
  <c r="W16" i="1"/>
  <c r="W15" i="1" s="1"/>
  <c r="AT15" i="1"/>
  <c r="R65" i="1"/>
  <c r="M16" i="1"/>
  <c r="M15" i="1" s="1"/>
  <c r="K74" i="1"/>
  <c r="N20" i="1"/>
  <c r="AC20" i="1"/>
  <c r="AK20" i="1"/>
  <c r="AK15" i="1"/>
  <c r="M20" i="1"/>
  <c r="AR22" i="1"/>
  <c r="AR18" i="1" s="1"/>
  <c r="AU18" i="1"/>
  <c r="D42" i="1"/>
  <c r="D41" i="1"/>
  <c r="R16" i="1" l="1"/>
  <c r="R15" i="1" s="1"/>
  <c r="AJ38" i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70" i="1" l="1"/>
  <c r="R70" i="1"/>
  <c r="AA70" i="1"/>
  <c r="AI70" i="1"/>
  <c r="AR70" i="1"/>
  <c r="AY70" i="1"/>
  <c r="D70" i="1" l="1"/>
  <c r="AA48" i="1" l="1"/>
  <c r="AR48" i="1"/>
  <c r="AP37" i="1"/>
  <c r="AO37" i="1"/>
  <c r="AQ24" i="1"/>
  <c r="D48" i="1" l="1"/>
  <c r="AQ37" i="1"/>
  <c r="AY79" i="1" l="1"/>
  <c r="AY30" i="1"/>
  <c r="AY57" i="1" l="1"/>
  <c r="AR57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8" i="1"/>
  <c r="AI76" i="1" s="1"/>
  <c r="AY21" i="1"/>
  <c r="AY78" i="1"/>
  <c r="AY76" i="1" s="1"/>
  <c r="AI66" i="1"/>
  <c r="AY53" i="1"/>
  <c r="AW37" i="1"/>
  <c r="AN37" i="1"/>
  <c r="AY22" i="1"/>
  <c r="AY18" i="1" s="1"/>
  <c r="AX24" i="1"/>
  <c r="AY69" i="1"/>
  <c r="AY66" i="1"/>
  <c r="AY65" i="1" s="1"/>
  <c r="AY64" i="1"/>
  <c r="AY60" i="1"/>
  <c r="AY59" i="1"/>
  <c r="AY58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E22" i="1"/>
  <c r="AF20" i="1" l="1"/>
  <c r="AA20" i="1" s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31" i="1" l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8" i="1"/>
  <c r="AR76" i="1"/>
  <c r="D76" i="1" s="1"/>
  <c r="AR74" i="1"/>
  <c r="AY74" i="1"/>
  <c r="AM37" i="1"/>
  <c r="AK37" i="1"/>
  <c r="AI24" i="1"/>
  <c r="AI38" i="1"/>
  <c r="AJ37" i="1"/>
  <c r="AI39" i="1"/>
  <c r="AI22" i="1"/>
  <c r="AI18" i="1" s="1"/>
  <c r="AI21" i="1" l="1"/>
  <c r="AL20" i="1"/>
  <c r="AI20" i="1" s="1"/>
  <c r="D74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D24" i="1"/>
  <c r="R31" i="1"/>
  <c r="W20" i="1" l="1"/>
  <c r="R20" i="1" l="1"/>
  <c r="AA29" i="1"/>
  <c r="AR29" i="1"/>
  <c r="AA69" i="1" l="1"/>
  <c r="AA64" i="1"/>
  <c r="AA60" i="1"/>
  <c r="AA59" i="1"/>
  <c r="AA58" i="1"/>
  <c r="AA56" i="1"/>
  <c r="AA46" i="1"/>
  <c r="AA30" i="1"/>
  <c r="AA28" i="1"/>
  <c r="AA27" i="1"/>
  <c r="AA26" i="1"/>
  <c r="AA25" i="1"/>
  <c r="AR69" i="1"/>
  <c r="AR64" i="1"/>
  <c r="AR60" i="1"/>
  <c r="AR59" i="1"/>
  <c r="AR58" i="1"/>
  <c r="AR56" i="1"/>
  <c r="AR46" i="1"/>
  <c r="AR30" i="1"/>
  <c r="AR28" i="1"/>
  <c r="AR27" i="1"/>
  <c r="AR26" i="1"/>
  <c r="AR25" i="1"/>
  <c r="K69" i="1"/>
  <c r="K64" i="1"/>
  <c r="K60" i="1"/>
  <c r="K59" i="1"/>
  <c r="K58" i="1"/>
  <c r="K57" i="1"/>
  <c r="K56" i="1"/>
  <c r="K46" i="1"/>
  <c r="K30" i="1"/>
  <c r="K29" i="1"/>
  <c r="K27" i="1"/>
  <c r="K25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6" i="1"/>
  <c r="G65" i="1" s="1"/>
  <c r="G53" i="1"/>
  <c r="G37" i="1"/>
  <c r="G21" i="1"/>
  <c r="G17" i="1"/>
  <c r="F66" i="1"/>
  <c r="F65" i="1" s="1"/>
  <c r="F53" i="1"/>
  <c r="F37" i="1"/>
  <c r="F30" i="1"/>
  <c r="F25" i="1"/>
  <c r="F17" i="1"/>
  <c r="E66" i="1"/>
  <c r="E53" i="1"/>
  <c r="E21" i="1"/>
  <c r="E17" i="1"/>
  <c r="H57" i="1"/>
  <c r="H37" i="1"/>
  <c r="D26" i="1" l="1"/>
  <c r="D28" i="1"/>
  <c r="K22" i="1"/>
  <c r="K18" i="1" s="1"/>
  <c r="D18" i="1" s="1"/>
  <c r="E38" i="1"/>
  <c r="E16" i="1" s="1"/>
  <c r="F24" i="1"/>
  <c r="AA66" i="1"/>
  <c r="AS37" i="1"/>
  <c r="AR37" i="1" s="1"/>
  <c r="AR38" i="1"/>
  <c r="H53" i="1"/>
  <c r="H16" i="1" s="1"/>
  <c r="H15" i="1" s="1"/>
  <c r="E65" i="1"/>
  <c r="K21" i="1"/>
  <c r="K66" i="1"/>
  <c r="K65" i="1" s="1"/>
  <c r="R66" i="1"/>
  <c r="W37" i="1"/>
  <c r="F21" i="1"/>
  <c r="F20" i="1" s="1"/>
  <c r="G20" i="1"/>
  <c r="E20" i="1"/>
  <c r="G16" i="1"/>
  <c r="G15" i="1" s="1"/>
  <c r="D65" i="1" l="1"/>
  <c r="D66" i="1"/>
  <c r="K20" i="1"/>
  <c r="E37" i="1"/>
  <c r="K17" i="1"/>
  <c r="D17" i="1" s="1"/>
  <c r="F16" i="1"/>
  <c r="F15" i="1" s="1"/>
  <c r="E15" i="1"/>
  <c r="R22" i="1"/>
  <c r="D22" i="1" l="1"/>
  <c r="D20" i="1"/>
  <c r="D21" i="1" l="1"/>
  <c r="Z37" i="1" l="1"/>
  <c r="R38" i="1" l="1"/>
  <c r="AH37" i="1"/>
  <c r="AA37" i="1" s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7" i="1"/>
  <c r="D5" i="2"/>
  <c r="K16" i="1" l="1"/>
  <c r="I53" i="1"/>
  <c r="I16" i="1" l="1"/>
  <c r="I15" i="1" l="1"/>
  <c r="D37" i="1"/>
  <c r="D38" i="1"/>
  <c r="AC15" i="1"/>
  <c r="AA15" i="1" s="1"/>
  <c r="D16" i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<sst xmlns="http://schemas.openxmlformats.org/spreadsheetml/2006/main" count="233" uniqueCount="79">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</sst>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Alignment="1">
      <alignment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5"/>
  <sheetViews>
    <sheetView tabSelected="1" view="pageBreakPreview" topLeftCell="A2" zoomScale="40" zoomScaleNormal="54" zoomScaleSheetLayoutView="40" workbookViewId="0">
      <pane ySplit="4560" topLeftCell="A4" activePane="bottomLeft"/>
      <selection activeCell="AC53" sqref="AC53:AF53"/>
      <selection pane="bottomLeft" activeCell="AA54" sqref="AA54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20" style="1" customWidth="1"/>
    <col min="30" max="30" width="17" style="1" customWidth="1"/>
    <col min="31" max="31" width="16.140625" style="1" customWidth="1"/>
    <col min="32" max="32" width="10.140625" style="1" customWidth="1"/>
    <col min="33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7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22"/>
      <c r="AY1" s="123"/>
      <c r="AZ1" s="123"/>
      <c r="BA1" s="123"/>
      <c r="BB1" s="123"/>
      <c r="BC1" s="123"/>
      <c r="BD1" s="123"/>
      <c r="BE1" s="123"/>
    </row>
    <row r="2" spans="1:59" s="6" customFormat="1" ht="24.75" customHeight="1" x14ac:dyDescent="0.25">
      <c r="K2" s="25"/>
      <c r="R2" s="25"/>
      <c r="AA2" s="25"/>
      <c r="AB2" s="26"/>
      <c r="AC2" s="7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23"/>
      <c r="AY2" s="123"/>
      <c r="AZ2" s="123"/>
      <c r="BA2" s="123"/>
      <c r="BB2" s="123"/>
      <c r="BC2" s="123"/>
      <c r="BD2" s="123"/>
      <c r="BE2" s="123"/>
    </row>
    <row r="3" spans="1:59" s="6" customFormat="1" ht="14.25" customHeight="1" x14ac:dyDescent="0.25">
      <c r="K3" s="25"/>
      <c r="R3" s="25"/>
      <c r="AA3" s="25"/>
      <c r="AB3" s="26"/>
      <c r="AC3" s="7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22" t="s">
        <v>78</v>
      </c>
      <c r="AZ3" s="122"/>
      <c r="BA3" s="122"/>
      <c r="BB3" s="122"/>
      <c r="BC3" s="122"/>
      <c r="BD3" s="122"/>
      <c r="BE3" s="122"/>
    </row>
    <row r="4" spans="1:59" s="6" customFormat="1" ht="96.75" customHeight="1" x14ac:dyDescent="0.45">
      <c r="K4" s="25"/>
      <c r="R4" s="25"/>
      <c r="S4" s="111"/>
      <c r="AA4" s="25"/>
      <c r="AB4" s="26"/>
      <c r="AC4" s="76"/>
      <c r="AD4" s="1"/>
      <c r="AE4" s="47"/>
      <c r="AF4" s="47"/>
      <c r="AG4" s="47"/>
      <c r="AH4" s="11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22"/>
      <c r="AZ4" s="122"/>
      <c r="BA4" s="122"/>
      <c r="BB4" s="122"/>
      <c r="BC4" s="122"/>
      <c r="BD4" s="122"/>
      <c r="BE4" s="122"/>
    </row>
    <row r="5" spans="1:59" s="6" customFormat="1" ht="24.75" customHeight="1" x14ac:dyDescent="0.25">
      <c r="K5" s="25"/>
      <c r="R5" s="25"/>
      <c r="AA5" s="25"/>
      <c r="AB5" s="26"/>
      <c r="AC5" s="7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22" t="s">
        <v>68</v>
      </c>
      <c r="AZ5" s="124"/>
      <c r="BA5" s="124"/>
      <c r="BB5" s="124"/>
      <c r="BC5" s="124"/>
      <c r="BD5" s="124"/>
      <c r="BE5" s="124"/>
      <c r="BF5" s="14"/>
    </row>
    <row r="6" spans="1:59" s="6" customFormat="1" ht="31.5" customHeight="1" x14ac:dyDescent="0.35">
      <c r="K6" s="25"/>
      <c r="R6" s="25"/>
      <c r="AA6" s="25"/>
      <c r="AB6" s="26"/>
      <c r="AC6" s="76"/>
      <c r="AD6" s="92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24"/>
      <c r="AZ6" s="124"/>
      <c r="BA6" s="124"/>
      <c r="BB6" s="124"/>
      <c r="BC6" s="124"/>
      <c r="BD6" s="124"/>
      <c r="BE6" s="124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C7" s="1"/>
      <c r="AD7" s="76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24"/>
      <c r="AZ7" s="124"/>
      <c r="BA7" s="124"/>
      <c r="BB7" s="124"/>
      <c r="BC7" s="124"/>
      <c r="BD7" s="124"/>
      <c r="BE7" s="124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5"/>
      <c r="T8" s="16"/>
      <c r="U8" s="34"/>
      <c r="V8" s="34"/>
      <c r="W8" s="16"/>
      <c r="X8" s="16"/>
      <c r="Y8" s="125" t="s">
        <v>19</v>
      </c>
      <c r="Z8" s="125"/>
      <c r="AA8" s="18"/>
      <c r="AB8" s="17"/>
      <c r="AC8" s="17"/>
      <c r="AD8" s="17"/>
      <c r="AE8" s="17"/>
      <c r="AF8" s="17"/>
      <c r="AG8" s="17"/>
      <c r="AH8" s="94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24"/>
      <c r="AZ8" s="124"/>
      <c r="BA8" s="124"/>
      <c r="BB8" s="124"/>
      <c r="BC8" s="124"/>
      <c r="BD8" s="124"/>
      <c r="BE8" s="124"/>
      <c r="BF8" s="37"/>
    </row>
    <row r="9" spans="1:59" ht="39.75" customHeight="1" x14ac:dyDescent="0.45">
      <c r="A9" s="132" t="s">
        <v>58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34" t="s">
        <v>4</v>
      </c>
      <c r="B11" s="134" t="s">
        <v>5</v>
      </c>
      <c r="C11" s="134" t="s">
        <v>0</v>
      </c>
      <c r="D11" s="134" t="s">
        <v>1</v>
      </c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26"/>
      <c r="BF11" s="37"/>
      <c r="BG11" s="83"/>
    </row>
    <row r="12" spans="1:59" ht="25.15" customHeight="1" x14ac:dyDescent="0.2">
      <c r="A12" s="138"/>
      <c r="B12" s="138"/>
      <c r="C12" s="134"/>
      <c r="D12" s="134" t="s">
        <v>2</v>
      </c>
      <c r="E12" s="134"/>
      <c r="F12" s="134"/>
      <c r="G12" s="134"/>
      <c r="H12" s="134"/>
      <c r="I12" s="134"/>
      <c r="J12" s="134"/>
      <c r="K12" s="134" t="s">
        <v>32</v>
      </c>
      <c r="L12" s="134"/>
      <c r="M12" s="134"/>
      <c r="N12" s="134"/>
      <c r="O12" s="134"/>
      <c r="P12" s="134"/>
      <c r="Q12" s="134"/>
      <c r="R12" s="134" t="s">
        <v>31</v>
      </c>
      <c r="S12" s="134"/>
      <c r="T12" s="134"/>
      <c r="U12" s="134"/>
      <c r="V12" s="134"/>
      <c r="W12" s="134"/>
      <c r="X12" s="134"/>
      <c r="Y12" s="134"/>
      <c r="Z12" s="134"/>
      <c r="AA12" s="134" t="s">
        <v>30</v>
      </c>
      <c r="AB12" s="143"/>
      <c r="AC12" s="143"/>
      <c r="AD12" s="143"/>
      <c r="AE12" s="143"/>
      <c r="AF12" s="143"/>
      <c r="AG12" s="143"/>
      <c r="AH12" s="143"/>
      <c r="AI12" s="130" t="s">
        <v>29</v>
      </c>
      <c r="AJ12" s="131"/>
      <c r="AK12" s="131"/>
      <c r="AL12" s="131"/>
      <c r="AM12" s="131"/>
      <c r="AN12" s="131"/>
      <c r="AO12" s="131"/>
      <c r="AP12" s="131"/>
      <c r="AQ12" s="137"/>
      <c r="AR12" s="126" t="s">
        <v>28</v>
      </c>
      <c r="AS12" s="127"/>
      <c r="AT12" s="127"/>
      <c r="AU12" s="127"/>
      <c r="AV12" s="127"/>
      <c r="AW12" s="127"/>
      <c r="AX12" s="128"/>
      <c r="AY12" s="130" t="s">
        <v>27</v>
      </c>
      <c r="AZ12" s="131"/>
      <c r="BA12" s="131"/>
      <c r="BB12" s="131"/>
      <c r="BC12" s="131"/>
      <c r="BD12" s="131"/>
      <c r="BE12" s="131"/>
      <c r="BF12" s="37"/>
    </row>
    <row r="13" spans="1:59" ht="138" customHeight="1" x14ac:dyDescent="0.2">
      <c r="A13" s="138"/>
      <c r="B13" s="138"/>
      <c r="C13" s="134"/>
      <c r="D13" s="134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77" t="s">
        <v>9</v>
      </c>
      <c r="AD13" s="77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4" t="s">
        <v>17</v>
      </c>
      <c r="BF13" s="65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78">
        <v>23</v>
      </c>
      <c r="AD14" s="78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58" t="s">
        <v>59</v>
      </c>
      <c r="B15" s="40"/>
      <c r="C15" s="40" t="s">
        <v>6</v>
      </c>
      <c r="D15" s="41">
        <f>K15+R15+AA15+AI15+AR15+AY15</f>
        <v>1221762.2000000002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3">
        <f t="shared" ref="S15:Z15" si="1">S16+S17+S18+S19</f>
        <v>213299.09999999998</v>
      </c>
      <c r="T15" s="93">
        <f t="shared" si="1"/>
        <v>0</v>
      </c>
      <c r="U15" s="93">
        <f t="shared" si="1"/>
        <v>130067.9</v>
      </c>
      <c r="V15" s="93">
        <f>V16+V17+V18+V19</f>
        <v>81444</v>
      </c>
      <c r="W15" s="93">
        <f t="shared" si="1"/>
        <v>42120.3</v>
      </c>
      <c r="X15" s="93">
        <f t="shared" si="1"/>
        <v>0</v>
      </c>
      <c r="Y15" s="93">
        <f t="shared" si="1"/>
        <v>98.5</v>
      </c>
      <c r="Z15" s="93">
        <f t="shared" si="1"/>
        <v>162.9</v>
      </c>
      <c r="AA15" s="93">
        <f>AB15+AC15+AD15+AE15+AF15+AG15+AH15</f>
        <v>346409.10000000003</v>
      </c>
      <c r="AB15" s="115">
        <f>AB16+AB17+AB18</f>
        <v>57326.5</v>
      </c>
      <c r="AC15" s="116">
        <f>AC16+AC17+AC18</f>
        <v>204308.4</v>
      </c>
      <c r="AD15" s="115">
        <f t="shared" ref="AD15:AH15" si="2">AD16+AD17+AD18</f>
        <v>77146.899999999994</v>
      </c>
      <c r="AE15" s="115">
        <f t="shared" si="2"/>
        <v>7330.2</v>
      </c>
      <c r="AF15" s="115">
        <f t="shared" si="2"/>
        <v>115.2</v>
      </c>
      <c r="AG15" s="115">
        <f t="shared" si="2"/>
        <v>0</v>
      </c>
      <c r="AH15" s="115">
        <f t="shared" si="2"/>
        <v>181.9</v>
      </c>
      <c r="AI15" s="41">
        <f>AJ15+AK15+AL15+AM15+AN15+AO15+AP15+AQ15</f>
        <v>74850.299999999988</v>
      </c>
      <c r="AJ15" s="41">
        <f t="shared" ref="AJ15:AQ15" si="3">AJ16+AJ17+AJ18</f>
        <v>0</v>
      </c>
      <c r="AK15" s="41">
        <f t="shared" si="3"/>
        <v>30748.2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71284.799999999988</v>
      </c>
      <c r="AS15" s="41">
        <f t="shared" ref="AS15:AX15" si="4">AS16+AS17+AS18</f>
        <v>0</v>
      </c>
      <c r="AT15" s="41">
        <f t="shared" si="4"/>
        <v>30740.499999999996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59"/>
      <c r="B16" s="40" t="s">
        <v>7</v>
      </c>
      <c r="C16" s="40" t="s">
        <v>7</v>
      </c>
      <c r="D16" s="41">
        <f>K16+R16+AA16+AI16+AR16+AY16</f>
        <v>807718.40000000002</v>
      </c>
      <c r="E16" s="41" t="e">
        <f t="shared" ref="E16:J16" si="6">E21+E38+E53+E64+E66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L21+L38+L53+L66</f>
        <v>13597.4</v>
      </c>
      <c r="M16" s="41">
        <f>M21+M38+M53+M76+AP21</f>
        <v>99716.4</v>
      </c>
      <c r="N16" s="41">
        <f>N21+N38+N53+N66+N76</f>
        <v>37369.5</v>
      </c>
      <c r="O16" s="41">
        <f>O21+O38+O53+O66+O74</f>
        <v>31442.2</v>
      </c>
      <c r="P16" s="41">
        <f t="shared" ref="P16:Q16" si="9">P21+P38+P53+P66</f>
        <v>65.900000000000006</v>
      </c>
      <c r="Q16" s="41">
        <f t="shared" si="9"/>
        <v>167</v>
      </c>
      <c r="R16" s="41">
        <f>S16+T16+U16+V16+W16+X16+Y16+Z16</f>
        <v>258702.69999999998</v>
      </c>
      <c r="S16" s="93">
        <f>S21+S38+S53+S66+S74</f>
        <v>77906.3</v>
      </c>
      <c r="T16" s="93">
        <v>0</v>
      </c>
      <c r="U16" s="93">
        <f>U21+U38+U53+U74</f>
        <v>86764.1</v>
      </c>
      <c r="V16" s="93">
        <f>V21+V38+V53+V66</f>
        <v>51650.599999999991</v>
      </c>
      <c r="W16" s="93">
        <f>W38+W53+W66+W76+W21</f>
        <v>42120.3</v>
      </c>
      <c r="X16" s="93">
        <v>0</v>
      </c>
      <c r="Y16" s="93">
        <f>Y38+Y53</f>
        <v>98.5</v>
      </c>
      <c r="Z16" s="93">
        <f>Z38+Z53</f>
        <v>162.9</v>
      </c>
      <c r="AA16" s="93">
        <f>AB16+AC16+AD16+AE16+AF16+AG16+AH16</f>
        <v>206240.10000000003</v>
      </c>
      <c r="AB16" s="41">
        <f t="shared" ref="AB16:AH16" si="10">AB21+AB38+AB53+AB66</f>
        <v>33158.199999999997</v>
      </c>
      <c r="AC16" s="116">
        <f>AC21+AC38+AC53+AC66+AC74</f>
        <v>130591.50000000001</v>
      </c>
      <c r="AD16" s="79">
        <f>AD21+AD38+AD66+AD76+AM63+AD54</f>
        <v>34863.1</v>
      </c>
      <c r="AE16" s="41">
        <f>AE21+AE38+AE53+AE66+AE74</f>
        <v>7330.2</v>
      </c>
      <c r="AF16" s="41">
        <f t="shared" si="10"/>
        <v>115.2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66491.599999999991</v>
      </c>
      <c r="AJ16" s="41">
        <f t="shared" ref="AJ16:AQ16" si="11">AJ21+AJ38+AJ53+AJ66</f>
        <v>0</v>
      </c>
      <c r="AK16" s="41">
        <f>AK21+AK38+AK53+AK66+AK74</f>
        <v>30748.2</v>
      </c>
      <c r="AL16" s="41">
        <f t="shared" si="11"/>
        <v>30049.4</v>
      </c>
      <c r="AM16" s="41">
        <f>AM21+AM38+AM53+AM66+AM74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61484.800000000003</v>
      </c>
      <c r="AS16" s="41">
        <f t="shared" ref="AS16:AX16" si="12">AS21+AS38+AS53+AS66</f>
        <v>0</v>
      </c>
      <c r="AT16" s="41">
        <f>AT21+AT53+AT76</f>
        <v>30740.499999999996</v>
      </c>
      <c r="AU16" s="41">
        <f t="shared" si="12"/>
        <v>25050.300000000003</v>
      </c>
      <c r="AV16" s="41">
        <f>AV21+AV38+AV53+AV66+AV74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AZ21+AZ38+AZ53+AZ66</f>
        <v>0</v>
      </c>
      <c r="BA16" s="41">
        <f t="shared" si="13"/>
        <v>0</v>
      </c>
      <c r="BB16" s="41">
        <f t="shared" si="13"/>
        <v>26985.600000000002</v>
      </c>
      <c r="BC16" s="41">
        <f>BC21+BC38+BC53+BC66+BC74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59"/>
      <c r="B17" s="40" t="s">
        <v>11</v>
      </c>
      <c r="C17" s="40" t="s">
        <v>11</v>
      </c>
      <c r="D17" s="41">
        <f>K17+R17+AA17+AI17+AR17+AY17</f>
        <v>249924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3">
        <f>S39</f>
        <v>135392.79999999999</v>
      </c>
      <c r="T17" s="93">
        <v>0</v>
      </c>
      <c r="U17" s="93">
        <f>U39</f>
        <v>6390.9000000000005</v>
      </c>
      <c r="V17" s="93">
        <f>V39+V68</f>
        <v>1957.3999999999999</v>
      </c>
      <c r="W17" s="93">
        <v>0</v>
      </c>
      <c r="X17" s="93">
        <v>0</v>
      </c>
      <c r="Y17" s="93">
        <v>0</v>
      </c>
      <c r="Z17" s="93">
        <v>0</v>
      </c>
      <c r="AA17" s="93">
        <f>AC17+AD17+AB17</f>
        <v>69387.7</v>
      </c>
      <c r="AB17" s="41">
        <f t="shared" si="15"/>
        <v>24168.3</v>
      </c>
      <c r="AC17" s="116">
        <f t="shared" si="15"/>
        <v>40434.5</v>
      </c>
      <c r="AD17" s="79">
        <f>AD39</f>
        <v>4784.8999999999996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698.7</v>
      </c>
      <c r="AJ17" s="41">
        <f t="shared" si="15"/>
        <v>0</v>
      </c>
      <c r="AK17" s="41">
        <f t="shared" si="15"/>
        <v>0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59"/>
      <c r="B18" s="40" t="s">
        <v>18</v>
      </c>
      <c r="C18" s="40" t="s">
        <v>18</v>
      </c>
      <c r="D18" s="41">
        <f>K18+R18+AA18+AI18+AR18+AY18</f>
        <v>128754.6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3">
        <v>0</v>
      </c>
      <c r="T18" s="93">
        <v>0</v>
      </c>
      <c r="U18" s="93">
        <f>U22+U40</f>
        <v>2374.8000000000002</v>
      </c>
      <c r="V18" s="93">
        <f>V22+V40+V77</f>
        <v>27801.5</v>
      </c>
      <c r="W18" s="93">
        <v>0</v>
      </c>
      <c r="X18" s="93">
        <v>0</v>
      </c>
      <c r="Y18" s="93">
        <v>0</v>
      </c>
      <c r="Z18" s="93">
        <v>0</v>
      </c>
      <c r="AA18" s="93">
        <f>AD18+AC18</f>
        <v>70781.3</v>
      </c>
      <c r="AB18" s="41">
        <f t="shared" si="17"/>
        <v>0</v>
      </c>
      <c r="AC18" s="116">
        <f>AC22+AC40</f>
        <v>33282.400000000001</v>
      </c>
      <c r="AD18" s="79">
        <f>AD22+AD40+AD55</f>
        <v>37498.9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60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M82</f>
        <v>162.30000000000001</v>
      </c>
      <c r="N19" s="41">
        <f>N82+N72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3">
        <v>0</v>
      </c>
      <c r="T19" s="93">
        <v>0</v>
      </c>
      <c r="U19" s="93">
        <f>U35</f>
        <v>34538.1</v>
      </c>
      <c r="V19" s="93">
        <f>V35</f>
        <v>34.5</v>
      </c>
      <c r="W19" s="93">
        <v>0</v>
      </c>
      <c r="X19" s="93">
        <v>0</v>
      </c>
      <c r="Y19" s="93">
        <v>0</v>
      </c>
      <c r="Z19" s="93">
        <v>0</v>
      </c>
      <c r="AA19" s="93">
        <v>0</v>
      </c>
      <c r="AB19" s="41">
        <v>0</v>
      </c>
      <c r="AC19" s="116">
        <v>0</v>
      </c>
      <c r="AD19" s="79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45" t="s">
        <v>33</v>
      </c>
      <c r="B20" s="40"/>
      <c r="C20" s="84" t="s">
        <v>6</v>
      </c>
      <c r="D20" s="79">
        <f t="shared" ref="D20:D21" si="19">K20+R20+AA20+AI20+AR20+AY20</f>
        <v>284801.8</v>
      </c>
      <c r="E20" s="79" t="e">
        <f>E21+#REF!</f>
        <v>#REF!</v>
      </c>
      <c r="F20" s="79" t="e">
        <f>F21+#REF!</f>
        <v>#REF!</v>
      </c>
      <c r="G20" s="79" t="e">
        <f>G21+#REF!</f>
        <v>#REF!</v>
      </c>
      <c r="H20" s="79"/>
      <c r="I20" s="79"/>
      <c r="J20" s="79"/>
      <c r="K20" s="79">
        <f t="shared" si="7"/>
        <v>24534.6</v>
      </c>
      <c r="L20" s="79">
        <f>L21</f>
        <v>0</v>
      </c>
      <c r="M20" s="79">
        <f>M21</f>
        <v>2998</v>
      </c>
      <c r="N20" s="79">
        <f>N21+N22</f>
        <v>21536.6</v>
      </c>
      <c r="O20" s="79">
        <f>O21</f>
        <v>0</v>
      </c>
      <c r="P20" s="79"/>
      <c r="Q20" s="79"/>
      <c r="R20" s="93">
        <f>S20+T20+U20+V20+W20+Y20+Z20+X20</f>
        <v>120448.19999999998</v>
      </c>
      <c r="S20" s="93">
        <f t="shared" ref="S20:Y20" si="20">S21+S22</f>
        <v>0</v>
      </c>
      <c r="T20" s="93">
        <f t="shared" si="20"/>
        <v>0</v>
      </c>
      <c r="U20" s="93">
        <f>U21+U22+U23</f>
        <v>69892.299999999988</v>
      </c>
      <c r="V20" s="93">
        <f>V21+V22+V23</f>
        <v>50505.9</v>
      </c>
      <c r="W20" s="93">
        <f t="shared" si="20"/>
        <v>50</v>
      </c>
      <c r="X20" s="93">
        <f t="shared" si="20"/>
        <v>0</v>
      </c>
      <c r="Y20" s="93">
        <f t="shared" si="20"/>
        <v>0</v>
      </c>
      <c r="Z20" s="93">
        <v>0</v>
      </c>
      <c r="AA20" s="93">
        <f>AB20+AC20+AD20+AE20+AF20+AG20+AH20</f>
        <v>88287.7</v>
      </c>
      <c r="AB20" s="110">
        <f t="shared" ref="AB20:AH20" si="21">AB21+AB22</f>
        <v>0</v>
      </c>
      <c r="AC20" s="116">
        <f t="shared" si="21"/>
        <v>40992.6</v>
      </c>
      <c r="AD20" s="110">
        <f>AD21+AD22</f>
        <v>47245.1</v>
      </c>
      <c r="AE20" s="79">
        <f t="shared" si="21"/>
        <v>50</v>
      </c>
      <c r="AF20" s="79">
        <f t="shared" si="21"/>
        <v>0</v>
      </c>
      <c r="AG20" s="79">
        <f t="shared" si="21"/>
        <v>0</v>
      </c>
      <c r="AH20" s="79">
        <f t="shared" si="21"/>
        <v>0</v>
      </c>
      <c r="AI20" s="79">
        <f>AJ20+AK20+AL20+AM20+AQ20+AN20</f>
        <v>24695.200000000001</v>
      </c>
      <c r="AJ20" s="79">
        <f>AJ21+AJ22</f>
        <v>0</v>
      </c>
      <c r="AK20" s="79">
        <f>AK21+AK22</f>
        <v>10986.1</v>
      </c>
      <c r="AL20" s="79">
        <f>AL21+AL22</f>
        <v>13659.1</v>
      </c>
      <c r="AM20" s="79">
        <f>AM21+AM22</f>
        <v>50</v>
      </c>
      <c r="AN20" s="79">
        <f>AN21+AN22</f>
        <v>0</v>
      </c>
      <c r="AO20" s="79">
        <v>0</v>
      </c>
      <c r="AP20" s="79">
        <v>0</v>
      </c>
      <c r="AQ20" s="79">
        <f t="shared" ref="AQ20:AX20" si="22">AQ21+AQ22</f>
        <v>0</v>
      </c>
      <c r="AR20" s="79">
        <f>AT20+AU20+AV20</f>
        <v>23836.1</v>
      </c>
      <c r="AS20" s="79">
        <f t="shared" si="22"/>
        <v>0</v>
      </c>
      <c r="AT20" s="79">
        <f t="shared" si="22"/>
        <v>10986.1</v>
      </c>
      <c r="AU20" s="79">
        <f t="shared" si="22"/>
        <v>12800</v>
      </c>
      <c r="AV20" s="79">
        <f t="shared" si="22"/>
        <v>50</v>
      </c>
      <c r="AW20" s="79">
        <f t="shared" si="22"/>
        <v>0</v>
      </c>
      <c r="AX20" s="79">
        <f t="shared" si="22"/>
        <v>0</v>
      </c>
      <c r="AY20" s="79">
        <f t="shared" ref="AY20:AY21" si="23">AZ20+BA20+BB20+BC20+BL20</f>
        <v>3000</v>
      </c>
      <c r="AZ20" s="79">
        <f t="shared" ref="AZ20:BE20" si="24">AZ21+AZ22</f>
        <v>0</v>
      </c>
      <c r="BA20" s="79">
        <f t="shared" si="24"/>
        <v>0</v>
      </c>
      <c r="BB20" s="79">
        <f t="shared" si="24"/>
        <v>3000</v>
      </c>
      <c r="BC20" s="79">
        <f t="shared" si="24"/>
        <v>0</v>
      </c>
      <c r="BD20" s="79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57"/>
      <c r="B21" s="40" t="s">
        <v>10</v>
      </c>
      <c r="C21" s="40" t="s">
        <v>7</v>
      </c>
      <c r="D21" s="41">
        <f t="shared" si="19"/>
        <v>128732.9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21708.2</v>
      </c>
      <c r="AB21" s="41">
        <v>0</v>
      </c>
      <c r="AC21" s="116">
        <f>AC25+AC28+AC30+AC36</f>
        <v>10986.1</v>
      </c>
      <c r="AD21" s="110">
        <f>AD25+AD28+AD34+AD36</f>
        <v>10672.1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57"/>
      <c r="B22" s="40" t="s">
        <v>18</v>
      </c>
      <c r="C22" s="40" t="s">
        <v>18</v>
      </c>
      <c r="D22" s="41">
        <f>K22+R22+AA22+AI22+AR22+AY22</f>
        <v>121496.3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>AB22+AC22+AD22+AE22+AF22+AG22+AH22</f>
        <v>66579.5</v>
      </c>
      <c r="AB22" s="41">
        <f t="shared" ref="AB22:AH22" si="27">AB26+AB29</f>
        <v>0</v>
      </c>
      <c r="AC22" s="116">
        <f>AC26+AC27+AC29+AC31+AC33</f>
        <v>30006.5</v>
      </c>
      <c r="AD22" s="110">
        <f>AD26+AD27+AD29+AD31+AD33</f>
        <v>36573</v>
      </c>
      <c r="AE22" s="41">
        <f t="shared" si="27"/>
        <v>0</v>
      </c>
      <c r="AF22" s="41">
        <f>AF33</f>
        <v>0</v>
      </c>
      <c r="AG22" s="41">
        <f t="shared" si="27"/>
        <v>0</v>
      </c>
      <c r="AH22" s="41">
        <f t="shared" si="27"/>
        <v>0</v>
      </c>
      <c r="AI22" s="41">
        <f t="shared" ref="AI22:AI28" si="28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29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46"/>
      <c r="B23" s="90" t="s">
        <v>55</v>
      </c>
      <c r="C23" s="90" t="s">
        <v>55</v>
      </c>
      <c r="D23" s="89">
        <f>R23</f>
        <v>34572.6</v>
      </c>
      <c r="E23" s="89"/>
      <c r="F23" s="89"/>
      <c r="G23" s="89"/>
      <c r="H23" s="89"/>
      <c r="I23" s="89"/>
      <c r="J23" s="89"/>
      <c r="K23" s="89">
        <f>L23+M23+N23+O23+P23+Q23</f>
        <v>0</v>
      </c>
      <c r="L23" s="89">
        <v>0</v>
      </c>
      <c r="M23" s="89">
        <v>0</v>
      </c>
      <c r="N23" s="89">
        <v>0</v>
      </c>
      <c r="O23" s="89">
        <v>0</v>
      </c>
      <c r="P23" s="89">
        <v>0</v>
      </c>
      <c r="Q23" s="89">
        <v>0</v>
      </c>
      <c r="R23" s="89">
        <f>U23+V23</f>
        <v>34572.6</v>
      </c>
      <c r="S23" s="89">
        <v>0</v>
      </c>
      <c r="T23" s="89">
        <v>0</v>
      </c>
      <c r="U23" s="89">
        <f>U35</f>
        <v>34538.1</v>
      </c>
      <c r="V23" s="89">
        <f>V35</f>
        <v>34.5</v>
      </c>
      <c r="W23" s="89">
        <v>0</v>
      </c>
      <c r="X23" s="89">
        <v>0</v>
      </c>
      <c r="Y23" s="89">
        <v>0</v>
      </c>
      <c r="Z23" s="89">
        <v>0</v>
      </c>
      <c r="AA23" s="89">
        <f>AB23+AC23+AD23+AE23+AF23+AG23+AH23</f>
        <v>0</v>
      </c>
      <c r="AB23" s="89">
        <v>0</v>
      </c>
      <c r="AC23" s="116">
        <v>0</v>
      </c>
      <c r="AD23" s="91">
        <v>0</v>
      </c>
      <c r="AE23" s="89">
        <v>0</v>
      </c>
      <c r="AF23" s="89">
        <v>0</v>
      </c>
      <c r="AG23" s="89">
        <v>0</v>
      </c>
      <c r="AH23" s="89">
        <v>0</v>
      </c>
      <c r="AI23" s="89">
        <f>AJ23+AK23+AL23+AM23+AN23+AO23+AP23+AQ23</f>
        <v>0</v>
      </c>
      <c r="AJ23" s="89">
        <v>0</v>
      </c>
      <c r="AK23" s="89">
        <v>0</v>
      </c>
      <c r="AL23" s="89">
        <v>0</v>
      </c>
      <c r="AM23" s="89">
        <v>0</v>
      </c>
      <c r="AN23" s="89">
        <v>0</v>
      </c>
      <c r="AO23" s="89">
        <v>0</v>
      </c>
      <c r="AP23" s="89">
        <v>0</v>
      </c>
      <c r="AQ23" s="89">
        <v>0</v>
      </c>
      <c r="AR23" s="89">
        <f>AS23+AT23+AU23+AV23+AW23+AX23</f>
        <v>0</v>
      </c>
      <c r="AS23" s="89">
        <v>0</v>
      </c>
      <c r="AT23" s="89">
        <v>0</v>
      </c>
      <c r="AU23" s="89">
        <v>0</v>
      </c>
      <c r="AV23" s="89">
        <v>0</v>
      </c>
      <c r="AW23" s="89">
        <v>0</v>
      </c>
      <c r="AX23" s="89">
        <v>0</v>
      </c>
      <c r="AY23" s="89">
        <f>AZ23+BA23+BB23+BC23+BD23+BE23</f>
        <v>0</v>
      </c>
      <c r="AZ23" s="89">
        <v>0</v>
      </c>
      <c r="BA23" s="89">
        <v>0</v>
      </c>
      <c r="BB23" s="89">
        <v>0</v>
      </c>
      <c r="BC23" s="89">
        <v>0</v>
      </c>
      <c r="BD23" s="89">
        <v>0</v>
      </c>
      <c r="BE23" s="89">
        <v>0</v>
      </c>
    </row>
    <row r="24" spans="1:58" s="9" customFormat="1" ht="76.5" customHeight="1" x14ac:dyDescent="0.2">
      <c r="A24" s="133" t="s">
        <v>40</v>
      </c>
      <c r="B24" s="40" t="s">
        <v>24</v>
      </c>
      <c r="C24" s="40"/>
      <c r="D24" s="41">
        <f>K24+R24+AA24+AI24+AR24+AY24</f>
        <v>56894.9</v>
      </c>
      <c r="E24" s="41">
        <f>E25+E26</f>
        <v>3476.8</v>
      </c>
      <c r="F24" s="41">
        <f t="shared" ref="F24:J24" si="30">F25+F26</f>
        <v>3772.17</v>
      </c>
      <c r="G24" s="41">
        <f t="shared" si="30"/>
        <v>13011.2</v>
      </c>
      <c r="H24" s="41">
        <f t="shared" si="30"/>
        <v>0</v>
      </c>
      <c r="I24" s="41">
        <f t="shared" si="30"/>
        <v>0</v>
      </c>
      <c r="J24" s="41">
        <f t="shared" si="30"/>
        <v>0</v>
      </c>
      <c r="K24" s="41">
        <f>L24+M24+N24+O24+P24+Q24</f>
        <v>11244.5</v>
      </c>
      <c r="L24" s="41">
        <f>L25+L26</f>
        <v>0</v>
      </c>
      <c r="M24" s="41">
        <f t="shared" ref="M24:Q24" si="31">M25+M26</f>
        <v>0</v>
      </c>
      <c r="N24" s="41">
        <f t="shared" si="31"/>
        <v>11244.5</v>
      </c>
      <c r="O24" s="41">
        <f t="shared" si="31"/>
        <v>0</v>
      </c>
      <c r="P24" s="41">
        <f>P25+P26</f>
        <v>0</v>
      </c>
      <c r="Q24" s="41">
        <f t="shared" si="31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2">T25+T26</f>
        <v>0</v>
      </c>
      <c r="U24" s="41">
        <f t="shared" si="32"/>
        <v>0</v>
      </c>
      <c r="V24" s="41">
        <f>V25+V26</f>
        <v>21139.8</v>
      </c>
      <c r="W24" s="41">
        <f t="shared" si="32"/>
        <v>50</v>
      </c>
      <c r="X24" s="41">
        <f t="shared" si="32"/>
        <v>0</v>
      </c>
      <c r="Y24" s="41">
        <f t="shared" si="32"/>
        <v>0</v>
      </c>
      <c r="Z24" s="41">
        <f t="shared" si="32"/>
        <v>0</v>
      </c>
      <c r="AA24" s="41">
        <f>AB24+AC24+AD24+AE24+AH24</f>
        <v>12361.5</v>
      </c>
      <c r="AB24" s="41">
        <f>AB25+AB26</f>
        <v>0</v>
      </c>
      <c r="AC24" s="116">
        <f t="shared" ref="AC24:AH24" si="33">AC25+AC26</f>
        <v>0</v>
      </c>
      <c r="AD24" s="79">
        <f>AD25+AD26</f>
        <v>12311.5</v>
      </c>
      <c r="AE24" s="41">
        <f t="shared" si="33"/>
        <v>50</v>
      </c>
      <c r="AF24" s="41">
        <f>AF25+AF26</f>
        <v>0</v>
      </c>
      <c r="AG24" s="41">
        <f>AG25+AG26</f>
        <v>0</v>
      </c>
      <c r="AH24" s="41">
        <f t="shared" si="33"/>
        <v>0</v>
      </c>
      <c r="AI24" s="41">
        <f t="shared" si="28"/>
        <v>6049.1</v>
      </c>
      <c r="AJ24" s="41">
        <f>AJ25+AJ26</f>
        <v>0</v>
      </c>
      <c r="AK24" s="41">
        <f t="shared" ref="AK24:AQ24" si="34">AK25+AK26</f>
        <v>0</v>
      </c>
      <c r="AL24" s="41">
        <f t="shared" si="34"/>
        <v>5999.1</v>
      </c>
      <c r="AM24" s="41">
        <f t="shared" si="34"/>
        <v>50</v>
      </c>
      <c r="AN24" s="41">
        <v>0</v>
      </c>
      <c r="AO24" s="41">
        <v>0</v>
      </c>
      <c r="AP24" s="41">
        <v>0</v>
      </c>
      <c r="AQ24" s="41">
        <f t="shared" si="34"/>
        <v>0</v>
      </c>
      <c r="AR24" s="41">
        <f t="shared" ref="AR24:AR28" si="35">AS24+AT24+AU24+AV24+BE24</f>
        <v>3050</v>
      </c>
      <c r="AS24" s="41">
        <f>AS25+AS26</f>
        <v>0</v>
      </c>
      <c r="AT24" s="41">
        <f t="shared" ref="AT24:AV24" si="36">AT25+AT26</f>
        <v>0</v>
      </c>
      <c r="AU24" s="41">
        <f t="shared" si="36"/>
        <v>3000</v>
      </c>
      <c r="AV24" s="41">
        <f t="shared" si="36"/>
        <v>50</v>
      </c>
      <c r="AW24" s="41">
        <f>AW25</f>
        <v>0</v>
      </c>
      <c r="AX24" s="41">
        <f t="shared" ref="AX24" si="37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8">BA25</f>
        <v>0</v>
      </c>
      <c r="BB24" s="41">
        <f t="shared" si="38"/>
        <v>3000</v>
      </c>
      <c r="BC24" s="41">
        <f t="shared" si="38"/>
        <v>0</v>
      </c>
      <c r="BD24" s="41">
        <f t="shared" si="38"/>
        <v>0</v>
      </c>
      <c r="BE24" s="41">
        <f t="shared" si="38"/>
        <v>0</v>
      </c>
    </row>
    <row r="25" spans="1:58" ht="125.25" customHeight="1" x14ac:dyDescent="0.2">
      <c r="A25" s="133"/>
      <c r="B25" s="40" t="s">
        <v>20</v>
      </c>
      <c r="C25" s="40" t="s">
        <v>7</v>
      </c>
      <c r="D25" s="41">
        <f>K25+R25+AA25+AI25+AR25+AY25</f>
        <v>42916.5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39">AB25+AC25+AD25+AE25+AH25</f>
        <v>7262.1</v>
      </c>
      <c r="AB25" s="41">
        <v>0</v>
      </c>
      <c r="AC25" s="116">
        <v>0</v>
      </c>
      <c r="AD25" s="110">
        <v>7212.1</v>
      </c>
      <c r="AE25" s="110">
        <v>50</v>
      </c>
      <c r="AF25" s="41">
        <v>0</v>
      </c>
      <c r="AG25" s="41">
        <v>0</v>
      </c>
      <c r="AH25" s="41">
        <v>0</v>
      </c>
      <c r="AI25" s="41">
        <f t="shared" si="28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5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0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33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39"/>
        <v>5099.3999999999996</v>
      </c>
      <c r="AB26" s="41">
        <v>0</v>
      </c>
      <c r="AC26" s="116">
        <v>0</v>
      </c>
      <c r="AD26" s="79">
        <v>5099.3999999999996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8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5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0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6" t="s">
        <v>18</v>
      </c>
      <c r="C27" s="109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39"/>
        <v>219.9</v>
      </c>
      <c r="AB27" s="41">
        <v>0</v>
      </c>
      <c r="AC27" s="116">
        <v>0</v>
      </c>
      <c r="AD27" s="79">
        <v>219.9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8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5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0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35" t="s">
        <v>41</v>
      </c>
      <c r="B28" s="40" t="s">
        <v>65</v>
      </c>
      <c r="C28" s="40" t="s">
        <v>7</v>
      </c>
      <c r="D28" s="41">
        <f>K28+R28+AA28+AI28+AR28+AY28</f>
        <v>12671.4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39"/>
        <v>3460</v>
      </c>
      <c r="AB28" s="41">
        <v>0</v>
      </c>
      <c r="AC28" s="116">
        <v>0</v>
      </c>
      <c r="AD28" s="110">
        <v>3460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8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5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0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36"/>
      <c r="B29" s="40" t="s">
        <v>18</v>
      </c>
      <c r="C29" s="40" t="s">
        <v>18</v>
      </c>
      <c r="D29" s="41">
        <f>K29+R29+AA29+AI29+AR29+AY29</f>
        <v>73477.3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28060.9</v>
      </c>
      <c r="AB29" s="41">
        <v>0</v>
      </c>
      <c r="AC29" s="116">
        <v>0</v>
      </c>
      <c r="AD29" s="79">
        <v>28060.9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72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39"/>
        <v>10986.1</v>
      </c>
      <c r="AB30" s="41">
        <v>0</v>
      </c>
      <c r="AC30" s="116">
        <v>10986.1</v>
      </c>
      <c r="AD30" s="79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35" t="s">
        <v>42</v>
      </c>
      <c r="B31" s="129" t="s">
        <v>20</v>
      </c>
      <c r="C31" s="129" t="s">
        <v>18</v>
      </c>
      <c r="D31" s="120">
        <f>K31+R31+AA31+AI31+AR31+AY31</f>
        <v>3122.3</v>
      </c>
      <c r="E31" s="41"/>
      <c r="F31" s="41"/>
      <c r="G31" s="41"/>
      <c r="H31" s="41"/>
      <c r="I31" s="41"/>
      <c r="J31" s="41"/>
      <c r="K31" s="120">
        <f>N31</f>
        <v>0</v>
      </c>
      <c r="L31" s="120">
        <v>0</v>
      </c>
      <c r="M31" s="120">
        <v>0</v>
      </c>
      <c r="N31" s="120">
        <v>0</v>
      </c>
      <c r="O31" s="120">
        <v>0</v>
      </c>
      <c r="P31" s="120">
        <v>0</v>
      </c>
      <c r="Q31" s="120">
        <v>0</v>
      </c>
      <c r="R31" s="120">
        <f>S32+T32+U31+V31+W32+Y31+Z32</f>
        <v>0</v>
      </c>
      <c r="S31" s="120">
        <v>0</v>
      </c>
      <c r="T31" s="120">
        <v>0</v>
      </c>
      <c r="U31" s="120">
        <v>0</v>
      </c>
      <c r="V31" s="120">
        <v>0</v>
      </c>
      <c r="W31" s="120">
        <v>0</v>
      </c>
      <c r="X31" s="120">
        <v>0</v>
      </c>
      <c r="Y31" s="120">
        <v>0</v>
      </c>
      <c r="Z31" s="120"/>
      <c r="AA31" s="120">
        <f>AC31+AD31+AF31</f>
        <v>3122.3</v>
      </c>
      <c r="AB31" s="120">
        <v>0</v>
      </c>
      <c r="AC31" s="139">
        <v>2244.4</v>
      </c>
      <c r="AD31" s="139">
        <v>877.9</v>
      </c>
      <c r="AE31" s="120">
        <v>0</v>
      </c>
      <c r="AF31" s="120">
        <v>0</v>
      </c>
      <c r="AG31" s="120">
        <v>0</v>
      </c>
      <c r="AH31" s="120">
        <v>0</v>
      </c>
      <c r="AI31" s="120">
        <f>AJ31+AK31+AL31+AM31+AQ31+AN31</f>
        <v>0</v>
      </c>
      <c r="AJ31" s="120">
        <v>0</v>
      </c>
      <c r="AK31" s="120">
        <v>0</v>
      </c>
      <c r="AL31" s="120">
        <v>0</v>
      </c>
      <c r="AM31" s="120">
        <v>0</v>
      </c>
      <c r="AN31" s="120">
        <v>0</v>
      </c>
      <c r="AO31" s="120">
        <v>0</v>
      </c>
      <c r="AP31" s="120">
        <v>0</v>
      </c>
      <c r="AQ31" s="120">
        <v>0</v>
      </c>
      <c r="AR31" s="120">
        <f>AS31+AT31+AU31+AV31+BE31</f>
        <v>0</v>
      </c>
      <c r="AS31" s="120">
        <v>0</v>
      </c>
      <c r="AT31" s="120">
        <v>0</v>
      </c>
      <c r="AU31" s="120">
        <v>0</v>
      </c>
      <c r="AV31" s="120">
        <v>0</v>
      </c>
      <c r="AW31" s="120">
        <v>0</v>
      </c>
      <c r="AX31" s="120">
        <v>0</v>
      </c>
      <c r="AY31" s="120">
        <f>AZ31+BB31+BC31+BE31+BK32</f>
        <v>0</v>
      </c>
      <c r="AZ31" s="120">
        <v>0</v>
      </c>
      <c r="BA31" s="120">
        <v>0</v>
      </c>
      <c r="BB31" s="120">
        <v>0</v>
      </c>
      <c r="BC31" s="120">
        <v>0</v>
      </c>
      <c r="BD31" s="120">
        <v>0</v>
      </c>
      <c r="BE31" s="120">
        <v>0</v>
      </c>
    </row>
    <row r="32" spans="1:58" ht="21" customHeight="1" x14ac:dyDescent="0.2">
      <c r="A32" s="135"/>
      <c r="B32" s="121"/>
      <c r="C32" s="121"/>
      <c r="D32" s="121"/>
      <c r="E32" s="41"/>
      <c r="F32" s="41"/>
      <c r="G32" s="41"/>
      <c r="H32" s="41"/>
      <c r="I32" s="41"/>
      <c r="J32" s="4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40"/>
      <c r="AD32" s="140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</row>
    <row r="33" spans="1:59" ht="135.75" customHeight="1" x14ac:dyDescent="0.2">
      <c r="A33" s="145" t="s">
        <v>66</v>
      </c>
      <c r="B33" s="40" t="s">
        <v>18</v>
      </c>
      <c r="C33" s="40" t="s">
        <v>18</v>
      </c>
      <c r="D33" s="53">
        <f>R33+AA33</f>
        <v>30698.400000000001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AC33+AD33+AF33</f>
        <v>30077</v>
      </c>
      <c r="AB33" s="58">
        <v>0</v>
      </c>
      <c r="AC33" s="80">
        <v>27762.1</v>
      </c>
      <c r="AD33" s="80">
        <v>2314.9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46"/>
      <c r="B34" s="71" t="s">
        <v>20</v>
      </c>
      <c r="C34" s="71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80"/>
      <c r="AD34" s="80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0"/>
    </row>
    <row r="35" spans="1:59" ht="102" customHeight="1" x14ac:dyDescent="0.2">
      <c r="A35" s="150" t="s">
        <v>71</v>
      </c>
      <c r="B35" s="87" t="s">
        <v>55</v>
      </c>
      <c r="C35" s="87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80"/>
      <c r="AD35" s="80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6"/>
    </row>
    <row r="36" spans="1:59" ht="147" customHeight="1" x14ac:dyDescent="0.2">
      <c r="A36" s="146"/>
      <c r="B36" s="88" t="s">
        <v>7</v>
      </c>
      <c r="C36" s="88" t="s">
        <v>7</v>
      </c>
      <c r="D36" s="53">
        <f>R36</f>
        <v>6718.9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/>
      <c r="AB36" s="58"/>
      <c r="AC36" s="80"/>
      <c r="AD36" s="80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6"/>
    </row>
    <row r="37" spans="1:59" s="7" customFormat="1" ht="88.5" customHeight="1" x14ac:dyDescent="0.2">
      <c r="A37" s="135" t="s">
        <v>45</v>
      </c>
      <c r="B37" s="40"/>
      <c r="C37" s="40" t="s">
        <v>6</v>
      </c>
      <c r="D37" s="41">
        <f>K37+R37+AA37+AI37+AR37</f>
        <v>504037.3</v>
      </c>
      <c r="E37" s="41" t="e">
        <f t="shared" ref="E37:G37" si="41">SUM(E38)</f>
        <v>#REF!</v>
      </c>
      <c r="F37" s="41" t="e">
        <f t="shared" si="41"/>
        <v>#REF!</v>
      </c>
      <c r="G37" s="41" t="e">
        <f t="shared" si="41"/>
        <v>#REF!</v>
      </c>
      <c r="H37" s="41" t="e">
        <f t="shared" ref="H37" si="42">SUM(H38)</f>
        <v>#REF!</v>
      </c>
      <c r="I37" s="41" t="e">
        <f t="shared" ref="I37" si="43">SUM(I38)</f>
        <v>#REF!</v>
      </c>
      <c r="J37" s="41" t="e">
        <f t="shared" ref="J37" si="44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5">SUM(O38)</f>
        <v>100</v>
      </c>
      <c r="P37" s="41">
        <f t="shared" ref="P37" si="46">SUM(P38)</f>
        <v>0</v>
      </c>
      <c r="Q37" s="41">
        <f t="shared" ref="Q37" si="47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AB37+AC37+AD37+AE37+AH37+AF37</f>
        <v>112594.20000000001</v>
      </c>
      <c r="AB37" s="115">
        <f>SUM(AB38:AB39)</f>
        <v>57326.5</v>
      </c>
      <c r="AC37" s="116">
        <f>SUM(AC38:AC40)</f>
        <v>46632.200000000004</v>
      </c>
      <c r="AD37" s="115">
        <f>AD39+AD40+AD38</f>
        <v>5490.2</v>
      </c>
      <c r="AE37" s="115">
        <f t="shared" ref="AE37:AH37" si="48">SUM(AE38:AE39)</f>
        <v>3128</v>
      </c>
      <c r="AF37" s="115">
        <f t="shared" si="48"/>
        <v>17.3</v>
      </c>
      <c r="AG37" s="41">
        <f t="shared" si="48"/>
        <v>0</v>
      </c>
      <c r="AH37" s="41">
        <f t="shared" si="48"/>
        <v>0</v>
      </c>
      <c r="AI37" s="41">
        <f t="shared" ref="AI37:AI46" si="49">AJ37+AK37+AL37+AM37+AQ37</f>
        <v>698.7</v>
      </c>
      <c r="AJ37" s="41">
        <f t="shared" ref="AJ37:AQ37" si="50">SUM(AJ38:AJ39)</f>
        <v>0</v>
      </c>
      <c r="AK37" s="41">
        <f t="shared" si="50"/>
        <v>0</v>
      </c>
      <c r="AL37" s="41">
        <f t="shared" si="50"/>
        <v>698.7</v>
      </c>
      <c r="AM37" s="41">
        <f t="shared" si="50"/>
        <v>0</v>
      </c>
      <c r="AN37" s="41">
        <f t="shared" si="50"/>
        <v>0</v>
      </c>
      <c r="AO37" s="41">
        <f t="shared" si="50"/>
        <v>0</v>
      </c>
      <c r="AP37" s="41">
        <f t="shared" si="50"/>
        <v>0</v>
      </c>
      <c r="AQ37" s="41">
        <f t="shared" si="50"/>
        <v>0</v>
      </c>
      <c r="AR37" s="41">
        <f t="shared" ref="AR37:AR46" si="51">AS37+AT37+AU37+AV37+BE37</f>
        <v>0</v>
      </c>
      <c r="AS37" s="41">
        <f t="shared" ref="AS37:AX37" si="52">SUM(AS38:AS39)</f>
        <v>0</v>
      </c>
      <c r="AT37" s="41">
        <f t="shared" si="52"/>
        <v>0</v>
      </c>
      <c r="AU37" s="41">
        <f t="shared" si="52"/>
        <v>0</v>
      </c>
      <c r="AV37" s="41">
        <f t="shared" si="52"/>
        <v>0</v>
      </c>
      <c r="AW37" s="41">
        <f t="shared" si="52"/>
        <v>0</v>
      </c>
      <c r="AX37" s="41">
        <f t="shared" si="52"/>
        <v>0</v>
      </c>
      <c r="AY37" s="41">
        <f>BA37+BB37+BC37</f>
        <v>0</v>
      </c>
      <c r="AZ37" s="41">
        <f t="shared" ref="AZ37:BE37" si="53">SUM(AZ38:AZ39)</f>
        <v>0</v>
      </c>
      <c r="BA37" s="41">
        <f t="shared" si="53"/>
        <v>0</v>
      </c>
      <c r="BB37" s="41">
        <f t="shared" si="53"/>
        <v>0</v>
      </c>
      <c r="BC37" s="41">
        <f t="shared" si="53"/>
        <v>0</v>
      </c>
      <c r="BD37" s="41">
        <f t="shared" si="53"/>
        <v>0</v>
      </c>
      <c r="BE37" s="41">
        <f t="shared" si="53"/>
        <v>0</v>
      </c>
    </row>
    <row r="38" spans="1:59" s="9" customFormat="1" ht="82.5" customHeight="1" x14ac:dyDescent="0.2">
      <c r="A38" s="135"/>
      <c r="B38" s="40" t="s">
        <v>7</v>
      </c>
      <c r="C38" s="40" t="s">
        <v>7</v>
      </c>
      <c r="D38" s="41">
        <f>K38+R38+AA38+AI38</f>
        <v>248159.7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72" si="54">L38+M38+N38+O38+P38+Q38</f>
        <v>96133.5</v>
      </c>
      <c r="L38" s="41">
        <f t="shared" ref="L38" si="55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6">O41+O46+O47+O48</f>
        <v>100</v>
      </c>
      <c r="P38" s="41">
        <f t="shared" si="56"/>
        <v>0</v>
      </c>
      <c r="Q38" s="41">
        <f t="shared" si="56"/>
        <v>0</v>
      </c>
      <c r="R38" s="41">
        <f t="shared" si="26"/>
        <v>112416.90000000001</v>
      </c>
      <c r="S38" s="41">
        <f t="shared" ref="S38:Z38" si="57">S41+S46+S47+S48</f>
        <v>77906.3</v>
      </c>
      <c r="T38" s="41">
        <f t="shared" si="57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7"/>
        <v>0</v>
      </c>
      <c r="Y38" s="41">
        <f>Y47</f>
        <v>17.3</v>
      </c>
      <c r="Z38" s="41">
        <f t="shared" si="57"/>
        <v>0</v>
      </c>
      <c r="AA38" s="41">
        <f>AB38+AC38+AD38+AE38+AH38+AF38</f>
        <v>39609.300000000003</v>
      </c>
      <c r="AB38" s="41">
        <f>AB41+AB46+AB47+AB48</f>
        <v>33158.199999999997</v>
      </c>
      <c r="AC38" s="116">
        <f>AC41+AC47</f>
        <v>2921.8</v>
      </c>
      <c r="AD38" s="79">
        <f>AD41+AD47</f>
        <v>384</v>
      </c>
      <c r="AE38" s="41">
        <f>AE50+AE47</f>
        <v>3128</v>
      </c>
      <c r="AF38" s="41">
        <f t="shared" ref="AF38:AH38" si="58">AF41+AF46+AF47+AF48</f>
        <v>17.3</v>
      </c>
      <c r="AG38" s="41">
        <f t="shared" si="58"/>
        <v>0</v>
      </c>
      <c r="AH38" s="41">
        <f t="shared" si="58"/>
        <v>0</v>
      </c>
      <c r="AI38" s="41">
        <f t="shared" si="49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1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36"/>
      <c r="B39" s="40" t="s">
        <v>22</v>
      </c>
      <c r="C39" s="40" t="s">
        <v>22</v>
      </c>
      <c r="D39" s="41">
        <f>K39+R39+AA39+AI39+AR39</f>
        <v>249774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4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59">O42</f>
        <v>0</v>
      </c>
      <c r="P39" s="41">
        <f t="shared" si="59"/>
        <v>0</v>
      </c>
      <c r="Q39" s="41">
        <f t="shared" si="59"/>
        <v>0</v>
      </c>
      <c r="R39" s="41">
        <f t="shared" si="26"/>
        <v>143591.09999999998</v>
      </c>
      <c r="S39" s="41">
        <f t="shared" ref="S39:Z39" si="60">S42</f>
        <v>135392.79999999999</v>
      </c>
      <c r="T39" s="41">
        <f t="shared" si="60"/>
        <v>0</v>
      </c>
      <c r="U39" s="41">
        <f>U42+U52</f>
        <v>6390.9000000000005</v>
      </c>
      <c r="V39" s="41">
        <f>V42+V45+V52</f>
        <v>1807.3999999999999</v>
      </c>
      <c r="W39" s="41">
        <f t="shared" si="60"/>
        <v>0</v>
      </c>
      <c r="X39" s="41">
        <f t="shared" si="60"/>
        <v>0</v>
      </c>
      <c r="Y39" s="41">
        <f t="shared" si="60"/>
        <v>0</v>
      </c>
      <c r="Z39" s="41">
        <f t="shared" si="60"/>
        <v>0</v>
      </c>
      <c r="AA39" s="41">
        <f t="shared" si="39"/>
        <v>69387.7</v>
      </c>
      <c r="AB39" s="41">
        <f t="shared" ref="AB39:AH39" si="61">AB42</f>
        <v>24168.3</v>
      </c>
      <c r="AC39" s="116">
        <f>AC52+AC42</f>
        <v>40434.5</v>
      </c>
      <c r="AD39" s="79">
        <f>AD42+AD52</f>
        <v>4784.8999999999996</v>
      </c>
      <c r="AE39" s="41">
        <f t="shared" si="61"/>
        <v>0</v>
      </c>
      <c r="AF39" s="41">
        <f t="shared" si="61"/>
        <v>0</v>
      </c>
      <c r="AG39" s="41">
        <f t="shared" si="61"/>
        <v>0</v>
      </c>
      <c r="AH39" s="41">
        <f t="shared" si="61"/>
        <v>0</v>
      </c>
      <c r="AI39" s="41">
        <f t="shared" si="49"/>
        <v>698.7</v>
      </c>
      <c r="AJ39" s="41">
        <f t="shared" ref="AJ39:AQ39" si="62">AJ42</f>
        <v>0</v>
      </c>
      <c r="AK39" s="41">
        <f>AK52</f>
        <v>0</v>
      </c>
      <c r="AL39" s="41">
        <f>AL52</f>
        <v>698.7</v>
      </c>
      <c r="AM39" s="41">
        <f t="shared" si="62"/>
        <v>0</v>
      </c>
      <c r="AN39" s="41">
        <f t="shared" si="62"/>
        <v>0</v>
      </c>
      <c r="AO39" s="41">
        <f t="shared" si="62"/>
        <v>0</v>
      </c>
      <c r="AP39" s="41">
        <f t="shared" si="62"/>
        <v>0</v>
      </c>
      <c r="AQ39" s="41">
        <f t="shared" si="62"/>
        <v>0</v>
      </c>
      <c r="AR39" s="41">
        <f t="shared" si="51"/>
        <v>0</v>
      </c>
      <c r="AS39" s="41">
        <f t="shared" ref="AS39:AX39" si="63">AS42</f>
        <v>0</v>
      </c>
      <c r="AT39" s="41">
        <f>AT52</f>
        <v>0</v>
      </c>
      <c r="AU39" s="41">
        <f>AU52</f>
        <v>0</v>
      </c>
      <c r="AV39" s="41">
        <f t="shared" si="63"/>
        <v>0</v>
      </c>
      <c r="AW39" s="41">
        <f t="shared" si="63"/>
        <v>0</v>
      </c>
      <c r="AX39" s="41">
        <f t="shared" si="63"/>
        <v>0</v>
      </c>
      <c r="AY39" s="41">
        <f>BA39</f>
        <v>0</v>
      </c>
      <c r="AZ39" s="41">
        <f t="shared" ref="AZ39:BE39" si="64">AZ42</f>
        <v>0</v>
      </c>
      <c r="BA39" s="41">
        <f t="shared" si="64"/>
        <v>0</v>
      </c>
      <c r="BB39" s="41">
        <f t="shared" si="64"/>
        <v>0</v>
      </c>
      <c r="BC39" s="41">
        <f t="shared" si="64"/>
        <v>0</v>
      </c>
      <c r="BD39" s="41">
        <f t="shared" si="64"/>
        <v>0</v>
      </c>
      <c r="BE39" s="41">
        <f t="shared" si="64"/>
        <v>0</v>
      </c>
    </row>
    <row r="40" spans="1:59" s="9" customFormat="1" ht="108" customHeight="1" x14ac:dyDescent="0.2">
      <c r="A40" s="144"/>
      <c r="B40" s="40" t="s">
        <v>18</v>
      </c>
      <c r="C40" s="40" t="s">
        <v>18</v>
      </c>
      <c r="D40" s="41">
        <f>R40+AA40</f>
        <v>6103.6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AC40+AD40</f>
        <v>3597.2000000000003</v>
      </c>
      <c r="AB40" s="41">
        <v>0</v>
      </c>
      <c r="AC40" s="116">
        <f>AC44</f>
        <v>3275.9</v>
      </c>
      <c r="AD40" s="79">
        <f>AD44</f>
        <v>321.3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33" t="s">
        <v>57</v>
      </c>
      <c r="B41" s="95" t="s">
        <v>11</v>
      </c>
      <c r="C41" s="40" t="s">
        <v>7</v>
      </c>
      <c r="D41" s="41">
        <f>K41+R41+AA41</f>
        <v>133651.79999999999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3">
        <f>AB41+AC41+AD41</f>
        <v>34903.399999999994</v>
      </c>
      <c r="AB41" s="41">
        <v>33158.199999999997</v>
      </c>
      <c r="AC41" s="116">
        <v>1396.2</v>
      </c>
      <c r="AD41" s="79">
        <v>349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47"/>
      <c r="B42" s="129" t="s">
        <v>11</v>
      </c>
      <c r="C42" s="129" t="s">
        <v>11</v>
      </c>
      <c r="D42" s="120">
        <f>K42+R42+AA42</f>
        <v>191436.09999999998</v>
      </c>
      <c r="E42" s="41"/>
      <c r="F42" s="41"/>
      <c r="G42" s="41"/>
      <c r="H42" s="42"/>
      <c r="I42" s="42"/>
      <c r="J42" s="42"/>
      <c r="K42" s="120">
        <f>M42+N42+L42</f>
        <v>20816.099999999999</v>
      </c>
      <c r="L42" s="120">
        <v>19280.599999999999</v>
      </c>
      <c r="M42" s="120">
        <v>865.3</v>
      </c>
      <c r="N42" s="120">
        <v>670.2</v>
      </c>
      <c r="O42" s="141">
        <v>0</v>
      </c>
      <c r="P42" s="141">
        <v>0</v>
      </c>
      <c r="Q42" s="141">
        <v>0</v>
      </c>
      <c r="R42" s="120">
        <f>S42+U42+V42</f>
        <v>142723.69999999998</v>
      </c>
      <c r="S42" s="120">
        <v>135392.79999999999</v>
      </c>
      <c r="T42" s="120">
        <v>0</v>
      </c>
      <c r="U42" s="120">
        <v>5567.6</v>
      </c>
      <c r="V42" s="120">
        <v>1763.3</v>
      </c>
      <c r="W42" s="120">
        <v>0</v>
      </c>
      <c r="X42" s="120">
        <v>0</v>
      </c>
      <c r="Y42" s="120">
        <v>0</v>
      </c>
      <c r="Z42" s="120">
        <v>0</v>
      </c>
      <c r="AA42" s="120">
        <f>AD42+AC42+AB42</f>
        <v>27896.3</v>
      </c>
      <c r="AB42" s="120">
        <v>24168.3</v>
      </c>
      <c r="AC42" s="139">
        <v>1017.6</v>
      </c>
      <c r="AD42" s="139">
        <v>2710.4</v>
      </c>
      <c r="AE42" s="120">
        <v>0</v>
      </c>
      <c r="AF42" s="120">
        <v>0</v>
      </c>
      <c r="AG42" s="120">
        <v>0</v>
      </c>
      <c r="AH42" s="120">
        <v>0</v>
      </c>
      <c r="AI42" s="120">
        <f>AJ42+AK42+AL42</f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0">
        <v>0</v>
      </c>
      <c r="AR42" s="120">
        <f>AT42</f>
        <v>0</v>
      </c>
      <c r="AS42" s="120">
        <v>0</v>
      </c>
      <c r="AT42" s="120">
        <v>0</v>
      </c>
      <c r="AU42" s="120">
        <v>0</v>
      </c>
      <c r="AV42" s="120">
        <v>0</v>
      </c>
      <c r="AW42" s="120">
        <v>0</v>
      </c>
      <c r="AX42" s="120">
        <v>0</v>
      </c>
      <c r="AY42" s="120">
        <f>BA42</f>
        <v>0</v>
      </c>
      <c r="AZ42" s="120">
        <v>0</v>
      </c>
      <c r="BA42" s="120">
        <v>0</v>
      </c>
      <c r="BB42" s="120">
        <v>0</v>
      </c>
      <c r="BC42" s="120">
        <v>0</v>
      </c>
      <c r="BD42" s="120">
        <v>0</v>
      </c>
      <c r="BE42" s="120">
        <v>0</v>
      </c>
      <c r="BF42" s="32"/>
      <c r="BG42" s="32"/>
    </row>
    <row r="43" spans="1:59" ht="53.25" customHeight="1" x14ac:dyDescent="0.2">
      <c r="A43" s="147"/>
      <c r="B43" s="121"/>
      <c r="C43" s="121"/>
      <c r="D43" s="121"/>
      <c r="E43" s="41"/>
      <c r="F43" s="41"/>
      <c r="G43" s="41"/>
      <c r="H43" s="42"/>
      <c r="I43" s="42"/>
      <c r="J43" s="42"/>
      <c r="K43" s="121"/>
      <c r="L43" s="121"/>
      <c r="M43" s="121"/>
      <c r="N43" s="121"/>
      <c r="O43" s="142"/>
      <c r="P43" s="142"/>
      <c r="Q43" s="142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40"/>
      <c r="AD43" s="140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32"/>
      <c r="BG43" s="32"/>
    </row>
    <row r="44" spans="1:59" ht="126" customHeight="1" x14ac:dyDescent="0.2">
      <c r="A44" s="148" t="s">
        <v>62</v>
      </c>
      <c r="B44" s="66" t="s">
        <v>18</v>
      </c>
      <c r="C44" s="54" t="s">
        <v>18</v>
      </c>
      <c r="D44" s="53">
        <f>K44+R44+AA44+AI44+AR44+AY44</f>
        <v>9330.8000000000011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3597.2000000000003</v>
      </c>
      <c r="AB44" s="53">
        <v>0</v>
      </c>
      <c r="AC44" s="81">
        <v>3275.9</v>
      </c>
      <c r="AD44" s="81">
        <v>321.3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49"/>
      <c r="B45" s="68" t="s">
        <v>22</v>
      </c>
      <c r="C45" s="54" t="s">
        <v>22</v>
      </c>
      <c r="D45" s="53">
        <f>K45+R45+AA45+AI45+AR45+AY45</f>
        <v>0.8</v>
      </c>
      <c r="E45" s="67"/>
      <c r="F45" s="67"/>
      <c r="G45" s="67"/>
      <c r="H45" s="69"/>
      <c r="I45" s="69"/>
      <c r="J45" s="69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81">
        <v>0</v>
      </c>
      <c r="AD45" s="81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6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4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70" si="65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3">
        <f t="shared" ref="AA46:AA70" si="66">AB46+AC46+AD46+AE46+AH46</f>
        <v>0</v>
      </c>
      <c r="AB46" s="41">
        <v>0</v>
      </c>
      <c r="AC46" s="116">
        <v>0</v>
      </c>
      <c r="AD46" s="79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49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1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AC47+AD47+AE47+AF47</f>
        <v>1605.8999999999999</v>
      </c>
      <c r="AB47" s="41">
        <v>0</v>
      </c>
      <c r="AC47" s="116">
        <v>1525.6</v>
      </c>
      <c r="AD47" s="79">
        <v>35</v>
      </c>
      <c r="AE47" s="43">
        <v>28</v>
      </c>
      <c r="AF47" s="43">
        <v>17.3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7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6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116">
        <v>0</v>
      </c>
      <c r="AD48" s="79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6" t="s">
        <v>22</v>
      </c>
      <c r="C49" s="40" t="s">
        <v>7</v>
      </c>
      <c r="D49" s="41">
        <f t="shared" ref="D49:D50" si="68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116">
        <v>0</v>
      </c>
      <c r="AD49" s="79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8"/>
        <v>3100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3100</v>
      </c>
      <c r="AB50" s="41">
        <v>0</v>
      </c>
      <c r="AC50" s="116">
        <v>0</v>
      </c>
      <c r="AD50" s="79">
        <v>0</v>
      </c>
      <c r="AE50" s="43">
        <v>3100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35" t="s">
        <v>46</v>
      </c>
      <c r="B51" s="66" t="s">
        <v>11</v>
      </c>
      <c r="C51" s="40" t="s">
        <v>7</v>
      </c>
      <c r="D51" s="41">
        <f>K51+R51+AA51+AI52</f>
        <v>104818.3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116">
        <v>0</v>
      </c>
      <c r="AD51" s="79">
        <v>0</v>
      </c>
      <c r="AE51" s="43">
        <v>0</v>
      </c>
      <c r="AF51" s="43">
        <v>0</v>
      </c>
      <c r="AG51" s="43">
        <v>0</v>
      </c>
      <c r="AH51" s="43">
        <v>0</v>
      </c>
      <c r="AI51" s="75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36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41491.4</v>
      </c>
      <c r="AB52" s="41">
        <v>0</v>
      </c>
      <c r="AC52" s="116">
        <v>39416.9</v>
      </c>
      <c r="AD52" s="79">
        <v>2074.5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698.7</v>
      </c>
      <c r="AJ52" s="41">
        <v>0</v>
      </c>
      <c r="AK52" s="41">
        <v>0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151" t="s">
        <v>34</v>
      </c>
      <c r="B53" s="40"/>
      <c r="C53" s="40" t="s">
        <v>6</v>
      </c>
      <c r="D53" s="41">
        <f>K53+R53+AA53+AI53+AR53+AY53</f>
        <v>410799.3</v>
      </c>
      <c r="E53" s="41">
        <f t="shared" ref="E53:J53" si="69">SUM(E56:E60)</f>
        <v>0</v>
      </c>
      <c r="F53" s="41">
        <f t="shared" si="69"/>
        <v>59064.11</v>
      </c>
      <c r="G53" s="41">
        <f t="shared" si="69"/>
        <v>2681.6</v>
      </c>
      <c r="H53" s="41">
        <f t="shared" si="69"/>
        <v>261.42900000000003</v>
      </c>
      <c r="I53" s="41">
        <f t="shared" si="69"/>
        <v>76.899999999999991</v>
      </c>
      <c r="J53" s="41">
        <f t="shared" si="69"/>
        <v>6.3</v>
      </c>
      <c r="K53" s="41">
        <f>L53+M53+N53+O53+P53+Q53</f>
        <v>69656.899999999994</v>
      </c>
      <c r="L53" s="41">
        <f t="shared" ref="L53:M53" si="70">L56+L57+L58+L59+L60</f>
        <v>0</v>
      </c>
      <c r="M53" s="41">
        <f t="shared" si="70"/>
        <v>17644.2</v>
      </c>
      <c r="N53" s="41">
        <f>N56+N57+N58+N59+N60</f>
        <v>21487.600000000002</v>
      </c>
      <c r="O53" s="41">
        <f>O56+O57+O58+O59+O60</f>
        <v>30292.2</v>
      </c>
      <c r="P53" s="41">
        <f>SUM(P56:P60)</f>
        <v>65.900000000000006</v>
      </c>
      <c r="Q53" s="41">
        <f>SUM(Q56:Q60)</f>
        <v>167</v>
      </c>
      <c r="R53" s="41">
        <f>S53+T53+U53+V53+W53+Y53+Z53</f>
        <v>82971.199999999997</v>
      </c>
      <c r="S53" s="41">
        <f t="shared" ref="S53:Z53" si="71">S56+S57+S58+S59+S60</f>
        <v>0</v>
      </c>
      <c r="T53" s="41">
        <f t="shared" si="71"/>
        <v>0</v>
      </c>
      <c r="U53" s="41">
        <f t="shared" si="71"/>
        <v>19068</v>
      </c>
      <c r="V53" s="41">
        <f>V56+V57+V58+V59+V60</f>
        <v>23246.799999999999</v>
      </c>
      <c r="W53" s="41">
        <f>W56+W57+W58+W59+W60</f>
        <v>40412.300000000003</v>
      </c>
      <c r="X53" s="41">
        <f t="shared" si="71"/>
        <v>0</v>
      </c>
      <c r="Y53" s="41">
        <f t="shared" si="71"/>
        <v>81.2</v>
      </c>
      <c r="Z53" s="41">
        <f t="shared" si="71"/>
        <v>162.9</v>
      </c>
      <c r="AA53" s="41">
        <f>AB53+AC53+AD53+AE53+AF53+AH53</f>
        <v>138935.9</v>
      </c>
      <c r="AB53" s="41">
        <f t="shared" ref="AB53" si="72">AB56+AB57+AB58+AB59+AB60</f>
        <v>0</v>
      </c>
      <c r="AC53" s="116">
        <f t="shared" ref="AC53:AH53" si="73">AC54+AC55</f>
        <v>112305.3</v>
      </c>
      <c r="AD53" s="79">
        <f t="shared" si="73"/>
        <v>22798.6</v>
      </c>
      <c r="AE53" s="41">
        <f t="shared" si="73"/>
        <v>3552.2</v>
      </c>
      <c r="AF53" s="41">
        <f t="shared" si="73"/>
        <v>97.9</v>
      </c>
      <c r="AG53" s="41">
        <f t="shared" si="73"/>
        <v>0</v>
      </c>
      <c r="AH53" s="41">
        <f t="shared" si="73"/>
        <v>181.9</v>
      </c>
      <c r="AI53" s="41">
        <f>AJ53+AK53+AL53+AM53+AN53+AQ53</f>
        <v>46282.100000000006</v>
      </c>
      <c r="AJ53" s="41">
        <f t="shared" ref="AJ53:AQ53" si="74">AJ56+AJ57+AJ58+AJ59+AJ60</f>
        <v>0</v>
      </c>
      <c r="AK53" s="41">
        <f t="shared" si="74"/>
        <v>17349.8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44274.400000000001</v>
      </c>
      <c r="AS53" s="41">
        <f t="shared" ref="AS53:AX53" si="75">AS56+AS57+AS58+AS59+AS60</f>
        <v>0</v>
      </c>
      <c r="AT53" s="41">
        <f t="shared" si="75"/>
        <v>17342.099999999999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AZ56+AZ57+AZ58+AZ59+AZ60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s="5" customFormat="1" ht="192.75" customHeight="1" x14ac:dyDescent="0.2">
      <c r="A54" s="152"/>
      <c r="B54" s="119" t="s">
        <v>70</v>
      </c>
      <c r="C54" s="119" t="s">
        <v>7</v>
      </c>
      <c r="D54" s="118">
        <f>K54+R54+AA54+AI54+AR54+AY54</f>
        <v>410194.7</v>
      </c>
      <c r="E54" s="118"/>
      <c r="F54" s="118"/>
      <c r="G54" s="118"/>
      <c r="H54" s="118"/>
      <c r="I54" s="118"/>
      <c r="J54" s="118"/>
      <c r="K54" s="118">
        <f>L54+M54+N54+O54+P54+Q54</f>
        <v>69656.899999999994</v>
      </c>
      <c r="L54" s="118">
        <f>L56+L57+L58+L59+L60+L61+L62</f>
        <v>0</v>
      </c>
      <c r="M54" s="118">
        <f>M56+M57+M58+M59+M60+M61+M62</f>
        <v>17644.2</v>
      </c>
      <c r="N54" s="118">
        <f t="shared" ref="N54:Q54" si="77">N56+N57+N58+N59+N60+N61+N62</f>
        <v>21487.600000000002</v>
      </c>
      <c r="O54" s="118">
        <f t="shared" si="77"/>
        <v>30292.2</v>
      </c>
      <c r="P54" s="118">
        <f t="shared" si="77"/>
        <v>65.900000000000006</v>
      </c>
      <c r="Q54" s="118">
        <f t="shared" si="77"/>
        <v>167</v>
      </c>
      <c r="R54" s="118">
        <f>S54+T54+U54+V54+W54+X54+Y54+Z54</f>
        <v>82971.199999999997</v>
      </c>
      <c r="S54" s="118">
        <f t="shared" ref="S54:Z54" si="78">S56+S57+S58+S59+S60+S61+S62</f>
        <v>0</v>
      </c>
      <c r="T54" s="118">
        <f t="shared" si="78"/>
        <v>0</v>
      </c>
      <c r="U54" s="118">
        <f t="shared" si="78"/>
        <v>19068</v>
      </c>
      <c r="V54" s="118">
        <f t="shared" si="78"/>
        <v>23246.799999999999</v>
      </c>
      <c r="W54" s="118">
        <f t="shared" si="78"/>
        <v>40412.300000000003</v>
      </c>
      <c r="X54" s="118">
        <f t="shared" si="78"/>
        <v>0</v>
      </c>
      <c r="Y54" s="118">
        <f t="shared" si="78"/>
        <v>81.2</v>
      </c>
      <c r="Z54" s="118">
        <f t="shared" si="78"/>
        <v>162.9</v>
      </c>
      <c r="AA54" s="118">
        <f>AB54+AC54+AD54+AE54+AF54+AG54+AH54</f>
        <v>138331.29999999999</v>
      </c>
      <c r="AB54" s="118">
        <f t="shared" ref="AB54:AH54" si="79">AB56+AB57+AB58+AB59+AB60+AB61+AB62</f>
        <v>0</v>
      </c>
      <c r="AC54" s="118">
        <f t="shared" si="79"/>
        <v>112305.3</v>
      </c>
      <c r="AD54" s="118">
        <f>AD56+AD57+AD58+AD59+AD60+AD61+AD62</f>
        <v>22194</v>
      </c>
      <c r="AE54" s="118">
        <f>AE57+AE59</f>
        <v>3552.2</v>
      </c>
      <c r="AF54" s="118">
        <f t="shared" si="79"/>
        <v>97.9</v>
      </c>
      <c r="AG54" s="118">
        <f t="shared" si="79"/>
        <v>0</v>
      </c>
      <c r="AH54" s="118">
        <f t="shared" si="79"/>
        <v>181.9</v>
      </c>
      <c r="AI54" s="118">
        <f>AJ54+AK54+AL54+AM54+AN54+AO54+AP54+AQ54</f>
        <v>46282.100000000006</v>
      </c>
      <c r="AJ54" s="118">
        <f t="shared" ref="AJ54:AQ54" si="80">AJ56+AJ57+AJ58+AJ59+AJ60+AJ61+AJ62</f>
        <v>0</v>
      </c>
      <c r="AK54" s="118">
        <f t="shared" si="80"/>
        <v>17349.8</v>
      </c>
      <c r="AL54" s="118">
        <f t="shared" si="80"/>
        <v>23888.300000000003</v>
      </c>
      <c r="AM54" s="118">
        <f t="shared" si="80"/>
        <v>4855.2</v>
      </c>
      <c r="AN54" s="118">
        <f t="shared" si="80"/>
        <v>6.9</v>
      </c>
      <c r="AO54" s="118">
        <f t="shared" si="80"/>
        <v>0</v>
      </c>
      <c r="AP54" s="118">
        <f t="shared" si="80"/>
        <v>0</v>
      </c>
      <c r="AQ54" s="118">
        <f t="shared" si="80"/>
        <v>181.9</v>
      </c>
      <c r="AR54" s="118">
        <f>AS54+AT54+AU54+AV54+AW54+AX54</f>
        <v>44274.400000000001</v>
      </c>
      <c r="AS54" s="118">
        <f t="shared" ref="AS54:AX54" si="81">AS56+AS57+AS58+AS59+AS60+AS61+AS62</f>
        <v>0</v>
      </c>
      <c r="AT54" s="118">
        <f t="shared" si="81"/>
        <v>17342.099999999999</v>
      </c>
      <c r="AU54" s="118">
        <f t="shared" si="81"/>
        <v>21888.300000000003</v>
      </c>
      <c r="AV54" s="118">
        <f t="shared" si="81"/>
        <v>4855.2</v>
      </c>
      <c r="AW54" s="118">
        <f t="shared" si="81"/>
        <v>6.9</v>
      </c>
      <c r="AX54" s="118">
        <f t="shared" si="81"/>
        <v>181.9</v>
      </c>
      <c r="AY54" s="118">
        <f>AZ54+BA54+BB54+BC54+BD54+BE54</f>
        <v>28678.800000000003</v>
      </c>
      <c r="AZ54" s="118">
        <f t="shared" ref="AZ54:BE54" si="82">AZ56+AZ57+AZ58+AZ59+AZ60+AZ61+AZ62</f>
        <v>0</v>
      </c>
      <c r="BA54" s="118">
        <f t="shared" si="82"/>
        <v>0</v>
      </c>
      <c r="BB54" s="118">
        <f t="shared" si="82"/>
        <v>23823.600000000002</v>
      </c>
      <c r="BC54" s="118">
        <f t="shared" si="82"/>
        <v>4855.2</v>
      </c>
      <c r="BD54" s="118">
        <f t="shared" si="82"/>
        <v>0</v>
      </c>
      <c r="BE54" s="118">
        <f t="shared" si="82"/>
        <v>0</v>
      </c>
    </row>
    <row r="55" spans="1:57" s="5" customFormat="1" ht="146.25" customHeight="1" x14ac:dyDescent="0.2">
      <c r="A55" s="153"/>
      <c r="B55" s="119" t="s">
        <v>18</v>
      </c>
      <c r="C55" s="119" t="s">
        <v>18</v>
      </c>
      <c r="D55" s="118">
        <f>K55+R55+AA55+AI55+AR55++AY55</f>
        <v>604.6</v>
      </c>
      <c r="E55" s="118"/>
      <c r="F55" s="118"/>
      <c r="G55" s="118"/>
      <c r="H55" s="118"/>
      <c r="I55" s="118"/>
      <c r="J55" s="118"/>
      <c r="K55" s="118">
        <f>L55+M55+N55+O55+P55+Q55</f>
        <v>0</v>
      </c>
      <c r="L55" s="118">
        <f>L63</f>
        <v>0</v>
      </c>
      <c r="M55" s="118">
        <f t="shared" ref="M55:Q55" si="83">M63</f>
        <v>0</v>
      </c>
      <c r="N55" s="118">
        <f t="shared" si="83"/>
        <v>0</v>
      </c>
      <c r="O55" s="118">
        <f t="shared" si="83"/>
        <v>0</v>
      </c>
      <c r="P55" s="118">
        <f t="shared" si="83"/>
        <v>0</v>
      </c>
      <c r="Q55" s="118">
        <f t="shared" si="83"/>
        <v>0</v>
      </c>
      <c r="R55" s="118">
        <f>S55+T55+U55+V55+W55+X55+Y55+Z55</f>
        <v>0</v>
      </c>
      <c r="S55" s="118">
        <f t="shared" ref="S55:Z55" si="84">S63</f>
        <v>0</v>
      </c>
      <c r="T55" s="118">
        <f t="shared" si="84"/>
        <v>0</v>
      </c>
      <c r="U55" s="118">
        <f t="shared" si="84"/>
        <v>0</v>
      </c>
      <c r="V55" s="118">
        <f t="shared" si="84"/>
        <v>0</v>
      </c>
      <c r="W55" s="118">
        <f t="shared" si="84"/>
        <v>0</v>
      </c>
      <c r="X55" s="118">
        <f t="shared" si="84"/>
        <v>0</v>
      </c>
      <c r="Y55" s="118">
        <f t="shared" si="84"/>
        <v>0</v>
      </c>
      <c r="Z55" s="118">
        <f t="shared" si="84"/>
        <v>0</v>
      </c>
      <c r="AA55" s="118">
        <f>AB55+AC55+AD55+AE55+AF55+AG55+AH55</f>
        <v>604.6</v>
      </c>
      <c r="AB55" s="118">
        <f>AB63</f>
        <v>0</v>
      </c>
      <c r="AC55" s="118">
        <f t="shared" ref="AC55:AH55" si="85">AC63</f>
        <v>0</v>
      </c>
      <c r="AD55" s="118">
        <f t="shared" si="85"/>
        <v>604.6</v>
      </c>
      <c r="AE55" s="118">
        <f t="shared" si="85"/>
        <v>0</v>
      </c>
      <c r="AF55" s="118">
        <f t="shared" si="85"/>
        <v>0</v>
      </c>
      <c r="AG55" s="118">
        <f t="shared" si="85"/>
        <v>0</v>
      </c>
      <c r="AH55" s="118">
        <f t="shared" si="85"/>
        <v>0</v>
      </c>
      <c r="AI55" s="118">
        <f>AJ55+AK55+AL55+AM55+AN55+AO55+AP55+AQ55</f>
        <v>0</v>
      </c>
      <c r="AJ55" s="118">
        <f t="shared" ref="AJ55:AQ55" si="86">AJ63</f>
        <v>0</v>
      </c>
      <c r="AK55" s="118">
        <f t="shared" si="86"/>
        <v>0</v>
      </c>
      <c r="AL55" s="118">
        <f t="shared" si="86"/>
        <v>0</v>
      </c>
      <c r="AM55" s="118">
        <f t="shared" si="86"/>
        <v>0</v>
      </c>
      <c r="AN55" s="118">
        <f t="shared" si="86"/>
        <v>0</v>
      </c>
      <c r="AO55" s="118">
        <f t="shared" si="86"/>
        <v>0</v>
      </c>
      <c r="AP55" s="118">
        <f t="shared" si="86"/>
        <v>0</v>
      </c>
      <c r="AQ55" s="118">
        <f t="shared" si="86"/>
        <v>0</v>
      </c>
      <c r="AR55" s="118">
        <f>AS55+AT55+AU55+AV55+AW55+AX55</f>
        <v>0</v>
      </c>
      <c r="AS55" s="118">
        <f t="shared" ref="AS55:AX55" si="87">AS63</f>
        <v>0</v>
      </c>
      <c r="AT55" s="118">
        <f t="shared" si="87"/>
        <v>0</v>
      </c>
      <c r="AU55" s="118">
        <f t="shared" si="87"/>
        <v>0</v>
      </c>
      <c r="AV55" s="118">
        <f t="shared" si="87"/>
        <v>0</v>
      </c>
      <c r="AW55" s="118">
        <f t="shared" si="87"/>
        <v>0</v>
      </c>
      <c r="AX55" s="118">
        <f t="shared" si="87"/>
        <v>0</v>
      </c>
      <c r="AY55" s="118">
        <f>AZ55+BA55+BB55+BC55+BD55+BE55</f>
        <v>0</v>
      </c>
      <c r="AZ55" s="118">
        <f t="shared" ref="AZ55:BE55" si="88">AZ63</f>
        <v>0</v>
      </c>
      <c r="BA55" s="118">
        <f t="shared" si="88"/>
        <v>0</v>
      </c>
      <c r="BB55" s="118">
        <f t="shared" si="88"/>
        <v>0</v>
      </c>
      <c r="BC55" s="118">
        <f t="shared" si="88"/>
        <v>0</v>
      </c>
      <c r="BD55" s="118">
        <f t="shared" si="88"/>
        <v>0</v>
      </c>
      <c r="BE55" s="118">
        <f t="shared" si="88"/>
        <v>0</v>
      </c>
    </row>
    <row r="56" spans="1:57" ht="181.5" customHeight="1" x14ac:dyDescent="0.2">
      <c r="A56" s="44" t="s">
        <v>47</v>
      </c>
      <c r="B56" s="40" t="s">
        <v>70</v>
      </c>
      <c r="C56" s="40" t="s">
        <v>7</v>
      </c>
      <c r="D56" s="41">
        <f t="shared" ref="D56:D64" si="89">K56+R56+AA56+AI56+AR56+AY56</f>
        <v>44006.299999999996</v>
      </c>
      <c r="E56" s="41">
        <v>0</v>
      </c>
      <c r="F56" s="41">
        <v>2396.9</v>
      </c>
      <c r="G56" s="41">
        <v>1521.6</v>
      </c>
      <c r="H56" s="41"/>
      <c r="I56" s="41"/>
      <c r="J56" s="41"/>
      <c r="K56" s="41">
        <f t="shared" si="54"/>
        <v>6316.5</v>
      </c>
      <c r="L56" s="41">
        <v>0</v>
      </c>
      <c r="M56" s="41">
        <v>1167.9000000000001</v>
      </c>
      <c r="N56" s="41">
        <v>5148.6000000000004</v>
      </c>
      <c r="O56" s="41">
        <v>0</v>
      </c>
      <c r="P56" s="41">
        <v>0</v>
      </c>
      <c r="Q56" s="41">
        <v>0</v>
      </c>
      <c r="R56" s="41">
        <f t="shared" si="65"/>
        <v>7011.9</v>
      </c>
      <c r="S56" s="41">
        <v>0</v>
      </c>
      <c r="T56" s="41">
        <v>0</v>
      </c>
      <c r="U56" s="41">
        <v>1849.9</v>
      </c>
      <c r="V56" s="41">
        <v>5162</v>
      </c>
      <c r="W56" s="41">
        <v>0</v>
      </c>
      <c r="X56" s="41"/>
      <c r="Y56" s="41">
        <v>0</v>
      </c>
      <c r="Z56" s="41">
        <v>0</v>
      </c>
      <c r="AA56" s="41">
        <f t="shared" si="66"/>
        <v>7689.7999999999993</v>
      </c>
      <c r="AB56" s="41">
        <v>0</v>
      </c>
      <c r="AC56" s="116">
        <v>1926.6</v>
      </c>
      <c r="AD56" s="79">
        <v>5763.2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8094</v>
      </c>
      <c r="AJ56" s="41">
        <v>0</v>
      </c>
      <c r="AK56" s="41">
        <v>1229.2</v>
      </c>
      <c r="AL56" s="41">
        <v>6864.8</v>
      </c>
      <c r="AM56" s="41">
        <v>0</v>
      </c>
      <c r="AN56" s="41">
        <v>0</v>
      </c>
      <c r="AO56" s="41"/>
      <c r="AP56" s="41"/>
      <c r="AQ56" s="41">
        <v>0</v>
      </c>
      <c r="AR56" s="41">
        <f>AS56+AT56+AU56+AV56+BE56</f>
        <v>8094</v>
      </c>
      <c r="AS56" s="41">
        <v>0</v>
      </c>
      <c r="AT56" s="41">
        <v>1229.2</v>
      </c>
      <c r="AU56" s="41">
        <v>6864.8</v>
      </c>
      <c r="AV56" s="41">
        <v>0</v>
      </c>
      <c r="AW56" s="41">
        <v>0</v>
      </c>
      <c r="AX56" s="41">
        <v>0</v>
      </c>
      <c r="AY56" s="41">
        <f>BA56+BB56</f>
        <v>6800.1</v>
      </c>
      <c r="AZ56" s="41">
        <v>0</v>
      </c>
      <c r="BA56" s="41">
        <v>0</v>
      </c>
      <c r="BB56" s="41">
        <v>6800.1</v>
      </c>
      <c r="BC56" s="41">
        <v>0</v>
      </c>
      <c r="BD56" s="41">
        <v>0</v>
      </c>
      <c r="BE56" s="41">
        <v>0</v>
      </c>
    </row>
    <row r="57" spans="1:57" s="3" customFormat="1" ht="171.75" customHeight="1" x14ac:dyDescent="0.2">
      <c r="A57" s="44" t="s">
        <v>48</v>
      </c>
      <c r="B57" s="66" t="s">
        <v>70</v>
      </c>
      <c r="C57" s="40" t="s">
        <v>7</v>
      </c>
      <c r="D57" s="41">
        <f t="shared" si="89"/>
        <v>154824.29999999999</v>
      </c>
      <c r="E57" s="41"/>
      <c r="F57" s="41">
        <v>13504.3</v>
      </c>
      <c r="G57" s="41">
        <v>550</v>
      </c>
      <c r="H57" s="41">
        <f>11.4+51.3</f>
        <v>62.699999999999996</v>
      </c>
      <c r="I57" s="41">
        <f>3.6+73.3</f>
        <v>76.899999999999991</v>
      </c>
      <c r="J57" s="41">
        <v>6.3</v>
      </c>
      <c r="K57" s="41">
        <f t="shared" si="54"/>
        <v>26547.3</v>
      </c>
      <c r="L57" s="41">
        <v>0</v>
      </c>
      <c r="M57" s="41">
        <v>14292.4</v>
      </c>
      <c r="N57" s="41">
        <v>8979.7999999999993</v>
      </c>
      <c r="O57" s="41">
        <v>3042.2</v>
      </c>
      <c r="P57" s="41">
        <v>65.900000000000006</v>
      </c>
      <c r="Q57" s="41">
        <v>167</v>
      </c>
      <c r="R57" s="41">
        <f t="shared" si="65"/>
        <v>26548.7</v>
      </c>
      <c r="S57" s="41">
        <v>0</v>
      </c>
      <c r="T57" s="41">
        <v>0</v>
      </c>
      <c r="U57" s="41">
        <v>14401.2</v>
      </c>
      <c r="V57" s="41">
        <v>8849.2999999999993</v>
      </c>
      <c r="W57" s="41">
        <v>3054.1</v>
      </c>
      <c r="X57" s="41"/>
      <c r="Y57" s="41">
        <v>81.2</v>
      </c>
      <c r="Z57" s="41">
        <v>162.9</v>
      </c>
      <c r="AA57" s="41">
        <f>AB57+AC57+AD57+AE57+AF57+AH57</f>
        <v>27394.2</v>
      </c>
      <c r="AB57" s="41">
        <v>0</v>
      </c>
      <c r="AC57" s="116">
        <v>13628.8</v>
      </c>
      <c r="AD57" s="79">
        <v>10258.4</v>
      </c>
      <c r="AE57" s="41">
        <v>3227.2</v>
      </c>
      <c r="AF57" s="41">
        <v>97.9</v>
      </c>
      <c r="AG57" s="41">
        <v>0</v>
      </c>
      <c r="AH57" s="41">
        <v>181.9</v>
      </c>
      <c r="AI57" s="41">
        <f>AJ57+AK57+AL57+AM57+AN57+AQ57</f>
        <v>29383.900000000005</v>
      </c>
      <c r="AJ57" s="41">
        <v>0</v>
      </c>
      <c r="AK57" s="41">
        <v>13628.8</v>
      </c>
      <c r="AL57" s="41">
        <v>11011.1</v>
      </c>
      <c r="AM57" s="41">
        <v>4555.2</v>
      </c>
      <c r="AN57" s="41">
        <v>6.9</v>
      </c>
      <c r="AO57" s="41"/>
      <c r="AP57" s="41"/>
      <c r="AQ57" s="41">
        <v>181.9</v>
      </c>
      <c r="AR57" s="41">
        <f>AS57+AT57+AU57+AV57+AW57+AX57</f>
        <v>29383.900000000005</v>
      </c>
      <c r="AS57" s="41">
        <v>0</v>
      </c>
      <c r="AT57" s="41">
        <v>13628.8</v>
      </c>
      <c r="AU57" s="41">
        <v>11011.1</v>
      </c>
      <c r="AV57" s="41">
        <v>4555.2</v>
      </c>
      <c r="AW57" s="41">
        <v>6.9</v>
      </c>
      <c r="AX57" s="41">
        <v>181.9</v>
      </c>
      <c r="AY57" s="41">
        <f>AZ57+BA57+BB57+BC57+BD57+BE57</f>
        <v>15566.3</v>
      </c>
      <c r="AZ57" s="41">
        <v>0</v>
      </c>
      <c r="BA57" s="41">
        <v>0</v>
      </c>
      <c r="BB57" s="74">
        <v>11011.1</v>
      </c>
      <c r="BC57" s="74">
        <v>4555.2</v>
      </c>
      <c r="BD57" s="41">
        <v>0</v>
      </c>
      <c r="BE57" s="41">
        <v>0</v>
      </c>
    </row>
    <row r="58" spans="1:57" s="3" customFormat="1" ht="176.25" customHeight="1" x14ac:dyDescent="0.2">
      <c r="A58" s="44" t="s">
        <v>49</v>
      </c>
      <c r="B58" s="66" t="s">
        <v>70</v>
      </c>
      <c r="C58" s="40" t="s">
        <v>7</v>
      </c>
      <c r="D58" s="41">
        <f t="shared" si="89"/>
        <v>95182.9</v>
      </c>
      <c r="E58" s="41">
        <v>0</v>
      </c>
      <c r="F58" s="41">
        <v>41066.01</v>
      </c>
      <c r="G58" s="41">
        <v>0</v>
      </c>
      <c r="H58" s="41">
        <v>198.72900000000001</v>
      </c>
      <c r="I58" s="41">
        <v>0</v>
      </c>
      <c r="J58" s="41">
        <v>0</v>
      </c>
      <c r="K58" s="41">
        <f t="shared" si="54"/>
        <v>33096.5</v>
      </c>
      <c r="L58" s="41">
        <v>0</v>
      </c>
      <c r="M58" s="41">
        <v>0</v>
      </c>
      <c r="N58" s="41">
        <v>6596.5</v>
      </c>
      <c r="O58" s="41">
        <v>26500</v>
      </c>
      <c r="P58" s="41">
        <v>0</v>
      </c>
      <c r="Q58" s="41">
        <v>0</v>
      </c>
      <c r="R58" s="41">
        <f t="shared" si="65"/>
        <v>45056.5</v>
      </c>
      <c r="S58" s="41">
        <v>0</v>
      </c>
      <c r="T58" s="41">
        <v>0</v>
      </c>
      <c r="U58" s="41">
        <v>0</v>
      </c>
      <c r="V58" s="41">
        <v>8201.7000000000007</v>
      </c>
      <c r="W58" s="41">
        <v>36854.800000000003</v>
      </c>
      <c r="X58" s="41"/>
      <c r="Y58" s="41"/>
      <c r="Z58" s="41"/>
      <c r="AA58" s="41">
        <f t="shared" si="66"/>
        <v>4029.9</v>
      </c>
      <c r="AB58" s="41">
        <v>0</v>
      </c>
      <c r="AC58" s="116">
        <v>0</v>
      </c>
      <c r="AD58" s="79">
        <v>4029.9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5000</v>
      </c>
      <c r="AJ58" s="41">
        <v>0</v>
      </c>
      <c r="AK58" s="41">
        <v>0</v>
      </c>
      <c r="AL58" s="41">
        <v>5000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ref="AR58:AR70" si="90">AS58+AT58+AU58+AV58+BE58</f>
        <v>3000</v>
      </c>
      <c r="AS58" s="41">
        <v>0</v>
      </c>
      <c r="AT58" s="41">
        <v>0</v>
      </c>
      <c r="AU58" s="41">
        <v>3000</v>
      </c>
      <c r="AV58" s="41">
        <v>0</v>
      </c>
      <c r="AW58" s="41">
        <v>0</v>
      </c>
      <c r="AX58" s="41"/>
      <c r="AY58" s="41">
        <f>AZ58+BB58+BC58+BE58+BK58</f>
        <v>5000</v>
      </c>
      <c r="AZ58" s="41">
        <v>0</v>
      </c>
      <c r="BA58" s="41">
        <v>0</v>
      </c>
      <c r="BB58" s="41">
        <v>5000</v>
      </c>
      <c r="BC58" s="41">
        <v>0</v>
      </c>
      <c r="BD58" s="41">
        <v>0</v>
      </c>
      <c r="BE58" s="41">
        <v>0</v>
      </c>
    </row>
    <row r="59" spans="1:57" ht="162.75" x14ac:dyDescent="0.2">
      <c r="A59" s="44" t="s">
        <v>50</v>
      </c>
      <c r="B59" s="66" t="s">
        <v>70</v>
      </c>
      <c r="C59" s="40" t="s">
        <v>7</v>
      </c>
      <c r="D59" s="41">
        <f t="shared" si="89"/>
        <v>10248.199999999999</v>
      </c>
      <c r="E59" s="41">
        <v>0</v>
      </c>
      <c r="F59" s="41">
        <v>0</v>
      </c>
      <c r="G59" s="41">
        <v>310</v>
      </c>
      <c r="H59" s="41">
        <v>0</v>
      </c>
      <c r="I59" s="41">
        <v>0</v>
      </c>
      <c r="J59" s="41">
        <v>0</v>
      </c>
      <c r="K59" s="41">
        <f t="shared" si="54"/>
        <v>1223</v>
      </c>
      <c r="L59" s="41">
        <v>0</v>
      </c>
      <c r="M59" s="41">
        <v>0</v>
      </c>
      <c r="N59" s="41">
        <v>473</v>
      </c>
      <c r="O59" s="41">
        <v>750</v>
      </c>
      <c r="P59" s="41">
        <v>0</v>
      </c>
      <c r="Q59" s="41">
        <v>0</v>
      </c>
      <c r="R59" s="41">
        <f t="shared" si="65"/>
        <v>1153.1999999999998</v>
      </c>
      <c r="S59" s="41">
        <v>0</v>
      </c>
      <c r="T59" s="41">
        <v>0</v>
      </c>
      <c r="U59" s="41">
        <v>0</v>
      </c>
      <c r="V59" s="41">
        <v>649.79999999999995</v>
      </c>
      <c r="W59" s="41">
        <v>503.4</v>
      </c>
      <c r="X59" s="41"/>
      <c r="Y59" s="41"/>
      <c r="Z59" s="41"/>
      <c r="AA59" s="41">
        <f t="shared" si="66"/>
        <v>4324.2</v>
      </c>
      <c r="AB59" s="41">
        <v>0</v>
      </c>
      <c r="AC59" s="116">
        <v>3072.6</v>
      </c>
      <c r="AD59" s="79">
        <v>926.6</v>
      </c>
      <c r="AE59" s="41">
        <v>325</v>
      </c>
      <c r="AF59" s="41">
        <v>0</v>
      </c>
      <c r="AG59" s="41">
        <v>0</v>
      </c>
      <c r="AH59" s="41">
        <v>0</v>
      </c>
      <c r="AI59" s="41">
        <f>AJ59+AK59+AL59+AM59+AQ59</f>
        <v>1267.7</v>
      </c>
      <c r="AJ59" s="41">
        <v>0</v>
      </c>
      <c r="AK59" s="41">
        <v>255.3</v>
      </c>
      <c r="AL59" s="41">
        <v>712.4</v>
      </c>
      <c r="AM59" s="41">
        <v>300</v>
      </c>
      <c r="AN59" s="41">
        <v>0</v>
      </c>
      <c r="AO59" s="41"/>
      <c r="AP59" s="41"/>
      <c r="AQ59" s="41">
        <v>0</v>
      </c>
      <c r="AR59" s="41">
        <f t="shared" si="90"/>
        <v>1267.7</v>
      </c>
      <c r="AS59" s="41">
        <v>0</v>
      </c>
      <c r="AT59" s="41">
        <v>255.3</v>
      </c>
      <c r="AU59" s="41">
        <v>712.4</v>
      </c>
      <c r="AV59" s="41">
        <v>300</v>
      </c>
      <c r="AW59" s="41">
        <v>0</v>
      </c>
      <c r="AX59" s="41">
        <v>0</v>
      </c>
      <c r="AY59" s="41">
        <f>AZ59+BB59+BC59+BE59+BK59</f>
        <v>1012.4</v>
      </c>
      <c r="AZ59" s="41">
        <v>0</v>
      </c>
      <c r="BA59" s="41">
        <v>0</v>
      </c>
      <c r="BB59" s="41">
        <v>712.4</v>
      </c>
      <c r="BC59" s="41">
        <v>300</v>
      </c>
      <c r="BD59" s="41">
        <v>0</v>
      </c>
      <c r="BE59" s="41">
        <v>0</v>
      </c>
    </row>
    <row r="60" spans="1:57" s="3" customFormat="1" ht="272.25" customHeight="1" x14ac:dyDescent="0.2">
      <c r="A60" s="44" t="s">
        <v>51</v>
      </c>
      <c r="B60" s="66" t="s">
        <v>70</v>
      </c>
      <c r="C60" s="40" t="s">
        <v>7</v>
      </c>
      <c r="D60" s="41">
        <f t="shared" si="89"/>
        <v>14342.099999999999</v>
      </c>
      <c r="E60" s="41">
        <v>0</v>
      </c>
      <c r="F60" s="41">
        <v>2096.9</v>
      </c>
      <c r="G60" s="41">
        <v>300</v>
      </c>
      <c r="H60" s="41">
        <v>0</v>
      </c>
      <c r="I60" s="41">
        <v>0</v>
      </c>
      <c r="J60" s="41">
        <v>0</v>
      </c>
      <c r="K60" s="41">
        <f t="shared" si="54"/>
        <v>2473.6</v>
      </c>
      <c r="L60" s="41">
        <v>0</v>
      </c>
      <c r="M60" s="41">
        <v>2183.9</v>
      </c>
      <c r="N60" s="41">
        <v>289.7</v>
      </c>
      <c r="O60" s="41">
        <v>0</v>
      </c>
      <c r="P60" s="41">
        <v>0</v>
      </c>
      <c r="Q60" s="41">
        <v>0</v>
      </c>
      <c r="R60" s="41">
        <f t="shared" si="65"/>
        <v>3200.9</v>
      </c>
      <c r="S60" s="41">
        <v>0</v>
      </c>
      <c r="T60" s="41">
        <v>0</v>
      </c>
      <c r="U60" s="41">
        <v>2816.9</v>
      </c>
      <c r="V60" s="41">
        <v>384</v>
      </c>
      <c r="W60" s="41"/>
      <c r="X60" s="41"/>
      <c r="Y60" s="41"/>
      <c r="Z60" s="41"/>
      <c r="AA60" s="41">
        <f t="shared" si="66"/>
        <v>3302.3</v>
      </c>
      <c r="AB60" s="41">
        <v>0</v>
      </c>
      <c r="AC60" s="116">
        <v>3002.3</v>
      </c>
      <c r="AD60" s="79">
        <v>300</v>
      </c>
      <c r="AE60" s="41">
        <v>0</v>
      </c>
      <c r="AF60" s="41">
        <v>0</v>
      </c>
      <c r="AG60" s="41">
        <v>0</v>
      </c>
      <c r="AH60" s="41">
        <v>0</v>
      </c>
      <c r="AI60" s="41">
        <f>AJ60+AK60+AL60+AM60+AQ60</f>
        <v>2536.5</v>
      </c>
      <c r="AJ60" s="41">
        <v>0</v>
      </c>
      <c r="AK60" s="41">
        <v>2236.5</v>
      </c>
      <c r="AL60" s="41">
        <v>300</v>
      </c>
      <c r="AM60" s="41">
        <v>0</v>
      </c>
      <c r="AN60" s="41">
        <v>0</v>
      </c>
      <c r="AO60" s="41"/>
      <c r="AP60" s="41"/>
      <c r="AQ60" s="41">
        <v>0</v>
      </c>
      <c r="AR60" s="41">
        <f t="shared" si="90"/>
        <v>2528.8000000000002</v>
      </c>
      <c r="AS60" s="41">
        <v>0</v>
      </c>
      <c r="AT60" s="41">
        <v>2228.8000000000002</v>
      </c>
      <c r="AU60" s="41">
        <v>300</v>
      </c>
      <c r="AV60" s="41">
        <v>0</v>
      </c>
      <c r="AW60" s="41">
        <v>0</v>
      </c>
      <c r="AX60" s="41">
        <v>0</v>
      </c>
      <c r="AY60" s="41">
        <f>AZ60+BB60+BC60+BE60+BK60</f>
        <v>300</v>
      </c>
      <c r="AZ60" s="41">
        <v>0</v>
      </c>
      <c r="BA60" s="41">
        <v>0</v>
      </c>
      <c r="BB60" s="41">
        <v>300</v>
      </c>
      <c r="BC60" s="41">
        <v>0</v>
      </c>
      <c r="BD60" s="41">
        <v>0</v>
      </c>
      <c r="BE60" s="41">
        <v>0</v>
      </c>
    </row>
    <row r="61" spans="1:57" s="3" customFormat="1" ht="207.75" customHeight="1" x14ac:dyDescent="0.2">
      <c r="A61" s="44" t="s">
        <v>73</v>
      </c>
      <c r="B61" s="97" t="s">
        <v>70</v>
      </c>
      <c r="C61" s="97" t="s">
        <v>7</v>
      </c>
      <c r="D61" s="96">
        <f>AA61</f>
        <v>0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>
        <f>AD61</f>
        <v>0</v>
      </c>
      <c r="AB61" s="96"/>
      <c r="AC61" s="116"/>
      <c r="AD61" s="98">
        <v>0</v>
      </c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</row>
    <row r="62" spans="1:57" s="3" customFormat="1" ht="242.25" customHeight="1" x14ac:dyDescent="0.2">
      <c r="A62" s="44" t="s">
        <v>77</v>
      </c>
      <c r="B62" s="113" t="s">
        <v>70</v>
      </c>
      <c r="C62" s="113" t="s">
        <v>7</v>
      </c>
      <c r="D62" s="112">
        <f>AA62</f>
        <v>91590.9</v>
      </c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>
        <f>AC62+AD62</f>
        <v>91590.9</v>
      </c>
      <c r="AB62" s="112"/>
      <c r="AC62" s="116">
        <v>90675</v>
      </c>
      <c r="AD62" s="114">
        <v>915.9</v>
      </c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</row>
    <row r="63" spans="1:57" s="3" customFormat="1" ht="191.25" customHeight="1" x14ac:dyDescent="0.2">
      <c r="A63" s="44" t="s">
        <v>74</v>
      </c>
      <c r="B63" s="109" t="s">
        <v>18</v>
      </c>
      <c r="C63" s="109" t="s">
        <v>18</v>
      </c>
      <c r="D63" s="96">
        <f>AA63</f>
        <v>604.6</v>
      </c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>
        <f>AD63</f>
        <v>604.6</v>
      </c>
      <c r="AB63" s="96"/>
      <c r="AC63" s="116"/>
      <c r="AD63" s="98">
        <v>604.6</v>
      </c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</row>
    <row r="64" spans="1:57" s="7" customFormat="1" ht="162.75" x14ac:dyDescent="0.2">
      <c r="A64" s="56" t="s">
        <v>35</v>
      </c>
      <c r="B64" s="40" t="s">
        <v>21</v>
      </c>
      <c r="C64" s="40" t="s">
        <v>6</v>
      </c>
      <c r="D64" s="41">
        <f t="shared" si="89"/>
        <v>0</v>
      </c>
      <c r="E64" s="41">
        <v>0</v>
      </c>
      <c r="F64" s="41">
        <v>0</v>
      </c>
      <c r="G64" s="41">
        <v>0</v>
      </c>
      <c r="H64" s="41"/>
      <c r="I64" s="41"/>
      <c r="J64" s="41"/>
      <c r="K64" s="41">
        <f t="shared" si="54"/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>
        <f t="shared" si="65"/>
        <v>0</v>
      </c>
      <c r="S64" s="41">
        <v>0</v>
      </c>
      <c r="T64" s="41">
        <v>0</v>
      </c>
      <c r="U64" s="41">
        <v>0</v>
      </c>
      <c r="V64" s="41">
        <v>0</v>
      </c>
      <c r="W64" s="41"/>
      <c r="X64" s="41"/>
      <c r="Y64" s="41"/>
      <c r="Z64" s="41"/>
      <c r="AA64" s="41">
        <f t="shared" si="66"/>
        <v>0</v>
      </c>
      <c r="AB64" s="41">
        <v>0</v>
      </c>
      <c r="AC64" s="116">
        <v>0</v>
      </c>
      <c r="AD64" s="79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f t="shared" ref="AI64:AI70" si="91">AJ64+AK64+AL64+AM64+AQ64</f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/>
      <c r="AP64" s="41"/>
      <c r="AQ64" s="41">
        <v>0</v>
      </c>
      <c r="AR64" s="41">
        <f t="shared" si="90"/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f t="shared" ref="AY64:AY69" si="92">AZ64+BB64+BC64+BE64+BK64</f>
        <v>0</v>
      </c>
      <c r="AZ64" s="41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</row>
    <row r="65" spans="1:57" s="10" customFormat="1" ht="86.25" customHeight="1" x14ac:dyDescent="0.2">
      <c r="A65" s="133" t="s">
        <v>36</v>
      </c>
      <c r="B65" s="40"/>
      <c r="C65" s="40" t="s">
        <v>6</v>
      </c>
      <c r="D65" s="41">
        <f>K65+R65+AA65+AI65+AR65+AY65</f>
        <v>2000.4</v>
      </c>
      <c r="E65" s="43" t="e">
        <f>E66+#REF!+#REF!</f>
        <v>#REF!</v>
      </c>
      <c r="F65" s="43" t="e">
        <f>F66+#REF!+#REF!</f>
        <v>#REF!</v>
      </c>
      <c r="G65" s="43" t="e">
        <f>G66+#REF!+#REF!</f>
        <v>#REF!</v>
      </c>
      <c r="H65" s="43"/>
      <c r="I65" s="43"/>
      <c r="J65" s="43"/>
      <c r="K65" s="41">
        <f>K66+K67</f>
        <v>875.5</v>
      </c>
      <c r="L65" s="41">
        <f t="shared" ref="L65:BE65" si="93">L66</f>
        <v>0</v>
      </c>
      <c r="M65" s="41">
        <f t="shared" si="93"/>
        <v>0</v>
      </c>
      <c r="N65" s="41">
        <f>N66+N67</f>
        <v>875.5</v>
      </c>
      <c r="O65" s="41">
        <f t="shared" si="93"/>
        <v>0</v>
      </c>
      <c r="P65" s="41">
        <f t="shared" si="93"/>
        <v>0</v>
      </c>
      <c r="Q65" s="41">
        <f t="shared" si="93"/>
        <v>0</v>
      </c>
      <c r="R65" s="41">
        <f>V65+W65</f>
        <v>378.2</v>
      </c>
      <c r="S65" s="41">
        <f t="shared" si="93"/>
        <v>0</v>
      </c>
      <c r="T65" s="41">
        <f t="shared" si="93"/>
        <v>0</v>
      </c>
      <c r="U65" s="41">
        <f t="shared" si="93"/>
        <v>0</v>
      </c>
      <c r="V65" s="41">
        <f>V66+V68</f>
        <v>348.2</v>
      </c>
      <c r="W65" s="41">
        <f t="shared" si="93"/>
        <v>30</v>
      </c>
      <c r="X65" s="41">
        <f t="shared" si="93"/>
        <v>0</v>
      </c>
      <c r="Y65" s="41">
        <f t="shared" si="93"/>
        <v>0</v>
      </c>
      <c r="Z65" s="41">
        <f t="shared" si="93"/>
        <v>0</v>
      </c>
      <c r="AA65" s="41">
        <f>AD65</f>
        <v>260.7</v>
      </c>
      <c r="AB65" s="41">
        <f t="shared" si="93"/>
        <v>0</v>
      </c>
      <c r="AC65" s="116">
        <f t="shared" si="93"/>
        <v>0</v>
      </c>
      <c r="AD65" s="79">
        <f>AD66+AD68</f>
        <v>260.7</v>
      </c>
      <c r="AE65" s="41">
        <f t="shared" si="93"/>
        <v>0</v>
      </c>
      <c r="AF65" s="41">
        <f t="shared" si="93"/>
        <v>0</v>
      </c>
      <c r="AG65" s="41">
        <f t="shared" si="93"/>
        <v>0</v>
      </c>
      <c r="AH65" s="41">
        <f t="shared" si="93"/>
        <v>0</v>
      </c>
      <c r="AI65" s="41">
        <f>AL65</f>
        <v>162</v>
      </c>
      <c r="AJ65" s="41">
        <f t="shared" si="93"/>
        <v>0</v>
      </c>
      <c r="AK65" s="41">
        <f t="shared" si="93"/>
        <v>0</v>
      </c>
      <c r="AL65" s="41">
        <f>AL66+AL68</f>
        <v>162</v>
      </c>
      <c r="AM65" s="41">
        <f t="shared" si="93"/>
        <v>0</v>
      </c>
      <c r="AN65" s="41">
        <f t="shared" si="93"/>
        <v>0</v>
      </c>
      <c r="AO65" s="41">
        <f t="shared" si="93"/>
        <v>0</v>
      </c>
      <c r="AP65" s="41">
        <f t="shared" si="93"/>
        <v>0</v>
      </c>
      <c r="AQ65" s="41">
        <f t="shared" si="93"/>
        <v>0</v>
      </c>
      <c r="AR65" s="41">
        <f t="shared" si="93"/>
        <v>162</v>
      </c>
      <c r="AS65" s="41">
        <f t="shared" si="93"/>
        <v>0</v>
      </c>
      <c r="AT65" s="41">
        <f t="shared" si="93"/>
        <v>0</v>
      </c>
      <c r="AU65" s="41">
        <f t="shared" si="93"/>
        <v>162</v>
      </c>
      <c r="AV65" s="41">
        <f t="shared" si="93"/>
        <v>0</v>
      </c>
      <c r="AW65" s="41">
        <f t="shared" si="93"/>
        <v>0</v>
      </c>
      <c r="AX65" s="41">
        <f t="shared" si="93"/>
        <v>0</v>
      </c>
      <c r="AY65" s="41">
        <f t="shared" si="93"/>
        <v>162</v>
      </c>
      <c r="AZ65" s="41">
        <f t="shared" si="93"/>
        <v>0</v>
      </c>
      <c r="BA65" s="41">
        <f t="shared" si="93"/>
        <v>0</v>
      </c>
      <c r="BB65" s="41">
        <f t="shared" si="93"/>
        <v>162</v>
      </c>
      <c r="BC65" s="41">
        <f t="shared" si="93"/>
        <v>0</v>
      </c>
      <c r="BD65" s="41">
        <f t="shared" si="93"/>
        <v>0</v>
      </c>
      <c r="BE65" s="41">
        <f t="shared" si="93"/>
        <v>0</v>
      </c>
    </row>
    <row r="66" spans="1:57" s="9" customFormat="1" ht="85.5" customHeight="1" x14ac:dyDescent="0.2">
      <c r="A66" s="133"/>
      <c r="B66" s="40" t="s">
        <v>12</v>
      </c>
      <c r="C66" s="40" t="s">
        <v>12</v>
      </c>
      <c r="D66" s="41">
        <f>K66+R66+AA66+AI66+AR66+AY66</f>
        <v>1245.4000000000001</v>
      </c>
      <c r="E66" s="43" t="e">
        <f>#REF!+E69+E71</f>
        <v>#REF!</v>
      </c>
      <c r="F66" s="43" t="e">
        <f>#REF!+F69+F71</f>
        <v>#REF!</v>
      </c>
      <c r="G66" s="43" t="e">
        <f>#REF!+G69+G71</f>
        <v>#REF!</v>
      </c>
      <c r="H66" s="43"/>
      <c r="I66" s="43"/>
      <c r="J66" s="43"/>
      <c r="K66" s="41">
        <f t="shared" si="54"/>
        <v>270.5</v>
      </c>
      <c r="L66" s="43">
        <f t="shared" ref="L66:M66" si="94">L69+L70</f>
        <v>0</v>
      </c>
      <c r="M66" s="43">
        <f t="shared" si="94"/>
        <v>0</v>
      </c>
      <c r="N66" s="43">
        <f>N69+N70</f>
        <v>270.5</v>
      </c>
      <c r="O66" s="43"/>
      <c r="P66" s="43"/>
      <c r="Q66" s="43"/>
      <c r="R66" s="41">
        <f t="shared" si="65"/>
        <v>228.2</v>
      </c>
      <c r="S66" s="43">
        <f t="shared" ref="S66:Z66" si="95">S69+S70</f>
        <v>0</v>
      </c>
      <c r="T66" s="43">
        <f t="shared" si="95"/>
        <v>0</v>
      </c>
      <c r="U66" s="43">
        <f t="shared" si="95"/>
        <v>0</v>
      </c>
      <c r="V66" s="43">
        <f t="shared" si="95"/>
        <v>198.2</v>
      </c>
      <c r="W66" s="43">
        <f t="shared" si="95"/>
        <v>30</v>
      </c>
      <c r="X66" s="43">
        <f t="shared" si="95"/>
        <v>0</v>
      </c>
      <c r="Y66" s="43">
        <f t="shared" si="95"/>
        <v>0</v>
      </c>
      <c r="Z66" s="43">
        <f t="shared" si="95"/>
        <v>0</v>
      </c>
      <c r="AA66" s="41">
        <f t="shared" si="66"/>
        <v>260.7</v>
      </c>
      <c r="AB66" s="43">
        <f t="shared" ref="AB66:AH66" si="96">AB69+AB70</f>
        <v>0</v>
      </c>
      <c r="AC66" s="75">
        <f t="shared" si="96"/>
        <v>0</v>
      </c>
      <c r="AD66" s="75">
        <f t="shared" si="96"/>
        <v>260.7</v>
      </c>
      <c r="AE66" s="43">
        <f t="shared" si="96"/>
        <v>0</v>
      </c>
      <c r="AF66" s="43">
        <f t="shared" si="96"/>
        <v>0</v>
      </c>
      <c r="AG66" s="43">
        <f t="shared" si="96"/>
        <v>0</v>
      </c>
      <c r="AH66" s="43">
        <f t="shared" si="96"/>
        <v>0</v>
      </c>
      <c r="AI66" s="41">
        <f t="shared" si="91"/>
        <v>162</v>
      </c>
      <c r="AJ66" s="43">
        <f t="shared" ref="AJ66:AQ66" si="97">AJ69+AJ70</f>
        <v>0</v>
      </c>
      <c r="AK66" s="43">
        <f t="shared" si="97"/>
        <v>0</v>
      </c>
      <c r="AL66" s="43">
        <f t="shared" si="97"/>
        <v>162</v>
      </c>
      <c r="AM66" s="43">
        <f t="shared" si="97"/>
        <v>0</v>
      </c>
      <c r="AN66" s="43">
        <f t="shared" si="97"/>
        <v>0</v>
      </c>
      <c r="AO66" s="43">
        <f t="shared" si="97"/>
        <v>0</v>
      </c>
      <c r="AP66" s="43">
        <f t="shared" si="97"/>
        <v>0</v>
      </c>
      <c r="AQ66" s="43">
        <f t="shared" si="97"/>
        <v>0</v>
      </c>
      <c r="AR66" s="41">
        <f>AS66+AT66+AU66+AV66+AW66+AX66</f>
        <v>162</v>
      </c>
      <c r="AS66" s="43">
        <f t="shared" ref="AS66:AX66" si="98">AS69+AS70</f>
        <v>0</v>
      </c>
      <c r="AT66" s="43">
        <f t="shared" si="98"/>
        <v>0</v>
      </c>
      <c r="AU66" s="43">
        <f t="shared" si="98"/>
        <v>162</v>
      </c>
      <c r="AV66" s="43">
        <f t="shared" si="98"/>
        <v>0</v>
      </c>
      <c r="AW66" s="43">
        <f t="shared" si="98"/>
        <v>0</v>
      </c>
      <c r="AX66" s="43">
        <f t="shared" si="98"/>
        <v>0</v>
      </c>
      <c r="AY66" s="41">
        <f t="shared" si="92"/>
        <v>162</v>
      </c>
      <c r="AZ66" s="43">
        <f t="shared" ref="AZ66" si="99">AZ69+AZ70</f>
        <v>0</v>
      </c>
      <c r="BA66" s="43">
        <f t="shared" ref="BA66" si="100">BA69+BA70</f>
        <v>0</v>
      </c>
      <c r="BB66" s="43">
        <f t="shared" ref="BB66" si="101">BB69+BB70</f>
        <v>162</v>
      </c>
      <c r="BC66" s="43">
        <f t="shared" ref="BC66" si="102">BC69+BC70</f>
        <v>0</v>
      </c>
      <c r="BD66" s="43">
        <f t="shared" ref="BD66" si="103">BD69+BD70</f>
        <v>0</v>
      </c>
      <c r="BE66" s="43">
        <f t="shared" ref="BE66" si="104">BE69+BE70</f>
        <v>0</v>
      </c>
    </row>
    <row r="67" spans="1:57" s="9" customFormat="1" ht="87" customHeight="1" x14ac:dyDescent="0.2">
      <c r="A67" s="62"/>
      <c r="B67" s="54" t="s">
        <v>55</v>
      </c>
      <c r="C67" s="54" t="s">
        <v>55</v>
      </c>
      <c r="D67" s="41">
        <f>K67</f>
        <v>605</v>
      </c>
      <c r="E67" s="43"/>
      <c r="F67" s="43"/>
      <c r="G67" s="43"/>
      <c r="H67" s="43"/>
      <c r="I67" s="43"/>
      <c r="J67" s="43"/>
      <c r="K67" s="41">
        <f>N67</f>
        <v>605</v>
      </c>
      <c r="L67" s="43"/>
      <c r="M67" s="43"/>
      <c r="N67" s="43">
        <f>N72</f>
        <v>605</v>
      </c>
      <c r="O67" s="43"/>
      <c r="P67" s="43"/>
      <c r="Q67" s="43"/>
      <c r="R67" s="41"/>
      <c r="S67" s="43"/>
      <c r="T67" s="43"/>
      <c r="U67" s="43"/>
      <c r="V67" s="43"/>
      <c r="W67" s="43"/>
      <c r="X67" s="43"/>
      <c r="Y67" s="43"/>
      <c r="Z67" s="43"/>
      <c r="AA67" s="41"/>
      <c r="AB67" s="43"/>
      <c r="AC67" s="75"/>
      <c r="AD67" s="75"/>
      <c r="AE67" s="43"/>
      <c r="AF67" s="43"/>
      <c r="AG67" s="43"/>
      <c r="AH67" s="43"/>
      <c r="AI67" s="41"/>
      <c r="AJ67" s="43"/>
      <c r="AK67" s="43"/>
      <c r="AL67" s="43"/>
      <c r="AM67" s="43"/>
      <c r="AN67" s="43"/>
      <c r="AO67" s="43"/>
      <c r="AP67" s="43"/>
      <c r="AQ67" s="43"/>
      <c r="AR67" s="41"/>
      <c r="AS67" s="43"/>
      <c r="AT67" s="43"/>
      <c r="AU67" s="43"/>
      <c r="AV67" s="43"/>
      <c r="AW67" s="43"/>
      <c r="AX67" s="43"/>
      <c r="AY67" s="41"/>
      <c r="AZ67" s="43"/>
      <c r="BA67" s="43"/>
      <c r="BB67" s="43"/>
      <c r="BC67" s="43"/>
      <c r="BD67" s="43"/>
      <c r="BE67" s="43"/>
    </row>
    <row r="68" spans="1:57" s="9" customFormat="1" ht="138" customHeight="1" x14ac:dyDescent="0.2">
      <c r="A68" s="62"/>
      <c r="B68" s="54" t="s">
        <v>11</v>
      </c>
      <c r="C68" s="54" t="s">
        <v>11</v>
      </c>
      <c r="D68" s="41">
        <f>R68+AA68+AI68</f>
        <v>150</v>
      </c>
      <c r="E68" s="43"/>
      <c r="F68" s="43"/>
      <c r="G68" s="43"/>
      <c r="H68" s="43"/>
      <c r="I68" s="43"/>
      <c r="J68" s="43"/>
      <c r="K68" s="41">
        <f>L68+M68+N68+O68+P68+Q68</f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1">
        <f>V68</f>
        <v>150</v>
      </c>
      <c r="S68" s="43">
        <v>0</v>
      </c>
      <c r="T68" s="43">
        <v>0</v>
      </c>
      <c r="U68" s="43">
        <v>0</v>
      </c>
      <c r="V68" s="43">
        <f>V73</f>
        <v>150</v>
      </c>
      <c r="W68" s="43">
        <v>0</v>
      </c>
      <c r="X68" s="43">
        <v>0</v>
      </c>
      <c r="Y68" s="43">
        <v>0</v>
      </c>
      <c r="Z68" s="43">
        <v>0</v>
      </c>
      <c r="AA68" s="41">
        <f>AD68</f>
        <v>0</v>
      </c>
      <c r="AB68" s="43">
        <v>0</v>
      </c>
      <c r="AC68" s="75">
        <v>0</v>
      </c>
      <c r="AD68" s="75">
        <f>AD73</f>
        <v>0</v>
      </c>
      <c r="AE68" s="43">
        <v>0</v>
      </c>
      <c r="AF68" s="43">
        <v>0</v>
      </c>
      <c r="AG68" s="43">
        <v>0</v>
      </c>
      <c r="AH68" s="43">
        <v>0</v>
      </c>
      <c r="AI68" s="41">
        <f>AL68</f>
        <v>0</v>
      </c>
      <c r="AJ68" s="43">
        <v>0</v>
      </c>
      <c r="AK68" s="43">
        <v>0</v>
      </c>
      <c r="AL68" s="43">
        <f>AL73</f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1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1">
        <f>AZ68+BA68+BB68+BC68+BD68</f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</row>
    <row r="69" spans="1:57" ht="180" customHeight="1" x14ac:dyDescent="0.2">
      <c r="A69" s="56" t="s">
        <v>52</v>
      </c>
      <c r="B69" s="40" t="s">
        <v>20</v>
      </c>
      <c r="C69" s="40" t="s">
        <v>7</v>
      </c>
      <c r="D69" s="41">
        <f>K69+R69+AA69+AI69+AR69+AY69</f>
        <v>330</v>
      </c>
      <c r="E69" s="43">
        <v>0</v>
      </c>
      <c r="F69" s="43">
        <v>0</v>
      </c>
      <c r="G69" s="43">
        <v>201.4</v>
      </c>
      <c r="H69" s="43"/>
      <c r="I69" s="43"/>
      <c r="J69" s="43"/>
      <c r="K69" s="43">
        <f t="shared" si="54"/>
        <v>50</v>
      </c>
      <c r="L69" s="43">
        <v>0</v>
      </c>
      <c r="M69" s="43">
        <v>0</v>
      </c>
      <c r="N69" s="43">
        <v>50</v>
      </c>
      <c r="O69" s="43">
        <v>0</v>
      </c>
      <c r="P69" s="43">
        <v>0</v>
      </c>
      <c r="Q69" s="43">
        <v>0</v>
      </c>
      <c r="R69" s="41">
        <f t="shared" si="65"/>
        <v>80</v>
      </c>
      <c r="S69" s="43">
        <v>0</v>
      </c>
      <c r="T69" s="43">
        <v>0</v>
      </c>
      <c r="U69" s="43">
        <v>0</v>
      </c>
      <c r="V69" s="43">
        <v>50</v>
      </c>
      <c r="W69" s="43">
        <v>30</v>
      </c>
      <c r="X69" s="43">
        <v>0</v>
      </c>
      <c r="Y69" s="43">
        <v>0</v>
      </c>
      <c r="Z69" s="43">
        <v>0</v>
      </c>
      <c r="AA69" s="41">
        <f t="shared" si="66"/>
        <v>50</v>
      </c>
      <c r="AB69" s="43">
        <v>0</v>
      </c>
      <c r="AC69" s="75">
        <v>0</v>
      </c>
      <c r="AD69" s="75">
        <v>50</v>
      </c>
      <c r="AE69" s="43">
        <v>0</v>
      </c>
      <c r="AF69" s="43">
        <v>0</v>
      </c>
      <c r="AG69" s="43">
        <v>0</v>
      </c>
      <c r="AH69" s="43">
        <v>0</v>
      </c>
      <c r="AI69" s="41">
        <f t="shared" si="91"/>
        <v>50</v>
      </c>
      <c r="AJ69" s="43">
        <v>0</v>
      </c>
      <c r="AK69" s="43">
        <v>0</v>
      </c>
      <c r="AL69" s="43">
        <v>50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1">
        <f t="shared" si="90"/>
        <v>50</v>
      </c>
      <c r="AS69" s="43">
        <v>0</v>
      </c>
      <c r="AT69" s="43">
        <v>0</v>
      </c>
      <c r="AU69" s="43">
        <v>50</v>
      </c>
      <c r="AV69" s="43">
        <v>0</v>
      </c>
      <c r="AW69" s="43">
        <v>0</v>
      </c>
      <c r="AX69" s="43">
        <v>0</v>
      </c>
      <c r="AY69" s="41">
        <f t="shared" si="92"/>
        <v>50</v>
      </c>
      <c r="AZ69" s="43">
        <v>0</v>
      </c>
      <c r="BA69" s="43">
        <v>0</v>
      </c>
      <c r="BB69" s="43">
        <v>50</v>
      </c>
      <c r="BC69" s="43">
        <v>0</v>
      </c>
      <c r="BD69" s="43">
        <v>0</v>
      </c>
      <c r="BE69" s="43">
        <v>0</v>
      </c>
    </row>
    <row r="70" spans="1:57" ht="66.75" customHeight="1" x14ac:dyDescent="0.2">
      <c r="A70" s="133" t="s">
        <v>53</v>
      </c>
      <c r="B70" s="129" t="s">
        <v>20</v>
      </c>
      <c r="C70" s="129" t="s">
        <v>12</v>
      </c>
      <c r="D70" s="120">
        <f>K70+R70+AA70+AI70+AR70+AY70</f>
        <v>915.4</v>
      </c>
      <c r="E70" s="41">
        <v>0</v>
      </c>
      <c r="F70" s="41">
        <v>0</v>
      </c>
      <c r="G70" s="41">
        <v>1060</v>
      </c>
      <c r="H70" s="43"/>
      <c r="I70" s="43"/>
      <c r="J70" s="43"/>
      <c r="K70" s="120">
        <f t="shared" si="54"/>
        <v>220.5</v>
      </c>
      <c r="L70" s="120">
        <v>0</v>
      </c>
      <c r="M70" s="120">
        <v>0</v>
      </c>
      <c r="N70" s="120">
        <v>220.5</v>
      </c>
      <c r="O70" s="120">
        <v>0</v>
      </c>
      <c r="P70" s="120">
        <v>0</v>
      </c>
      <c r="Q70" s="120">
        <v>0</v>
      </c>
      <c r="R70" s="120">
        <f t="shared" si="65"/>
        <v>148.19999999999999</v>
      </c>
      <c r="S70" s="120">
        <v>0</v>
      </c>
      <c r="T70" s="120">
        <v>0</v>
      </c>
      <c r="U70" s="120">
        <v>0</v>
      </c>
      <c r="V70" s="120">
        <v>148.19999999999999</v>
      </c>
      <c r="W70" s="120">
        <v>0</v>
      </c>
      <c r="X70" s="120">
        <v>0</v>
      </c>
      <c r="Y70" s="120">
        <v>0</v>
      </c>
      <c r="Z70" s="120">
        <v>0</v>
      </c>
      <c r="AA70" s="120">
        <f t="shared" si="66"/>
        <v>210.7</v>
      </c>
      <c r="AB70" s="120">
        <v>0</v>
      </c>
      <c r="AC70" s="139">
        <v>0</v>
      </c>
      <c r="AD70" s="139">
        <v>210.7</v>
      </c>
      <c r="AE70" s="120">
        <v>0</v>
      </c>
      <c r="AF70" s="120">
        <v>0</v>
      </c>
      <c r="AG70" s="120">
        <v>0</v>
      </c>
      <c r="AH70" s="120">
        <v>0</v>
      </c>
      <c r="AI70" s="120">
        <f t="shared" si="91"/>
        <v>112</v>
      </c>
      <c r="AJ70" s="120">
        <v>0</v>
      </c>
      <c r="AK70" s="120">
        <v>0</v>
      </c>
      <c r="AL70" s="120">
        <v>112</v>
      </c>
      <c r="AM70" s="120">
        <v>0</v>
      </c>
      <c r="AN70" s="120">
        <v>0</v>
      </c>
      <c r="AO70" s="120">
        <v>0</v>
      </c>
      <c r="AP70" s="120">
        <v>0</v>
      </c>
      <c r="AQ70" s="120">
        <v>0</v>
      </c>
      <c r="AR70" s="120">
        <f t="shared" si="90"/>
        <v>112</v>
      </c>
      <c r="AS70" s="120">
        <v>0</v>
      </c>
      <c r="AT70" s="120">
        <v>0</v>
      </c>
      <c r="AU70" s="120">
        <v>112</v>
      </c>
      <c r="AV70" s="120">
        <v>0</v>
      </c>
      <c r="AW70" s="120">
        <v>0</v>
      </c>
      <c r="AX70" s="120">
        <v>0</v>
      </c>
      <c r="AY70" s="120">
        <f>AZ70+BB70+BC70+BE70+BK70</f>
        <v>112</v>
      </c>
      <c r="AZ70" s="120">
        <v>0</v>
      </c>
      <c r="BA70" s="120">
        <v>0</v>
      </c>
      <c r="BB70" s="120">
        <v>112</v>
      </c>
      <c r="BC70" s="120">
        <v>0</v>
      </c>
      <c r="BD70" s="120">
        <v>0</v>
      </c>
      <c r="BE70" s="120">
        <v>0</v>
      </c>
    </row>
    <row r="71" spans="1:57" s="6" customFormat="1" ht="59.25" customHeight="1" x14ac:dyDescent="0.2">
      <c r="A71" s="133"/>
      <c r="B71" s="121"/>
      <c r="C71" s="121"/>
      <c r="D71" s="121"/>
      <c r="E71" s="43"/>
      <c r="F71" s="43"/>
      <c r="G71" s="43"/>
      <c r="H71" s="43"/>
      <c r="I71" s="43"/>
      <c r="J71" s="43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40"/>
      <c r="AD71" s="140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</row>
    <row r="72" spans="1:57" s="6" customFormat="1" ht="92.25" customHeight="1" x14ac:dyDescent="0.2">
      <c r="A72" s="147"/>
      <c r="B72" s="54" t="s">
        <v>55</v>
      </c>
      <c r="C72" s="54" t="s">
        <v>55</v>
      </c>
      <c r="D72" s="53">
        <f t="shared" ref="D72:D79" si="105">K72+R72+AA72+AI72+AR72+AY72</f>
        <v>605</v>
      </c>
      <c r="E72" s="43"/>
      <c r="F72" s="43"/>
      <c r="G72" s="43"/>
      <c r="H72" s="43"/>
      <c r="I72" s="43"/>
      <c r="J72" s="43"/>
      <c r="K72" s="53">
        <f t="shared" si="54"/>
        <v>605</v>
      </c>
      <c r="L72" s="53">
        <v>0</v>
      </c>
      <c r="M72" s="53">
        <v>0</v>
      </c>
      <c r="N72" s="53">
        <v>605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81">
        <v>0</v>
      </c>
      <c r="AD72" s="81">
        <v>0</v>
      </c>
      <c r="AE72" s="53">
        <v>0</v>
      </c>
      <c r="AF72" s="53">
        <v>0</v>
      </c>
      <c r="AG72" s="53">
        <v>0</v>
      </c>
      <c r="AH72" s="53">
        <v>0</v>
      </c>
      <c r="AI72" s="53"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</row>
    <row r="73" spans="1:57" s="6" customFormat="1" ht="120.75" customHeight="1" x14ac:dyDescent="0.2">
      <c r="A73" s="147"/>
      <c r="B73" s="54" t="s">
        <v>11</v>
      </c>
      <c r="C73" s="54" t="s">
        <v>11</v>
      </c>
      <c r="D73" s="53">
        <f>R73+AA73+AI73</f>
        <v>150</v>
      </c>
      <c r="E73" s="43"/>
      <c r="F73" s="43"/>
      <c r="G73" s="43"/>
      <c r="H73" s="43"/>
      <c r="I73" s="43"/>
      <c r="J73" s="43"/>
      <c r="K73" s="53">
        <f>L73+M73+N73+O73+P73+Q73</f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f>V73</f>
        <v>150</v>
      </c>
      <c r="S73" s="53">
        <v>0</v>
      </c>
      <c r="T73" s="53">
        <v>0</v>
      </c>
      <c r="U73" s="53">
        <v>0</v>
      </c>
      <c r="V73" s="53">
        <v>150</v>
      </c>
      <c r="W73" s="53">
        <v>0</v>
      </c>
      <c r="X73" s="53">
        <v>0</v>
      </c>
      <c r="Y73" s="53">
        <v>0</v>
      </c>
      <c r="Z73" s="53">
        <v>0</v>
      </c>
      <c r="AA73" s="53">
        <f>AD73</f>
        <v>0</v>
      </c>
      <c r="AB73" s="53">
        <v>0</v>
      </c>
      <c r="AC73" s="81">
        <v>0</v>
      </c>
      <c r="AD73" s="81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f>AL73</f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f>AS73+AT73+AU73+AV73+AW73+AX73</f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f>AZ73+BA73+BB73+BC73+BD73+BE73</f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</row>
    <row r="74" spans="1:57" s="33" customFormat="1" ht="76.5" customHeight="1" x14ac:dyDescent="0.2">
      <c r="A74" s="154" t="s">
        <v>37</v>
      </c>
      <c r="B74" s="40" t="s">
        <v>24</v>
      </c>
      <c r="C74" s="40" t="s">
        <v>6</v>
      </c>
      <c r="D74" s="41">
        <f t="shared" si="105"/>
        <v>20123.400000000001</v>
      </c>
      <c r="E74" s="43" t="e">
        <f>E78+#REF!</f>
        <v>#REF!</v>
      </c>
      <c r="F74" s="43" t="e">
        <f>F78+#REF!</f>
        <v>#REF!</v>
      </c>
      <c r="G74" s="43" t="e">
        <f>G78+#REF!</f>
        <v>#REF!</v>
      </c>
      <c r="H74" s="43" t="e">
        <f>H78+#REF!</f>
        <v>#REF!</v>
      </c>
      <c r="I74" s="43" t="e">
        <f>I78+#REF!</f>
        <v>#REF!</v>
      </c>
      <c r="J74" s="43" t="e">
        <f>J78+#REF!</f>
        <v>#REF!</v>
      </c>
      <c r="K74" s="43">
        <f>M74+O74+N74</f>
        <v>2287.5</v>
      </c>
      <c r="L74" s="43">
        <f t="shared" ref="L74" si="106">L78</f>
        <v>0</v>
      </c>
      <c r="M74" s="43">
        <f>M78+M82</f>
        <v>1212.2</v>
      </c>
      <c r="N74" s="43">
        <f>N80+N81+N82</f>
        <v>25.3</v>
      </c>
      <c r="O74" s="43">
        <f>O78</f>
        <v>1050</v>
      </c>
      <c r="P74" s="43">
        <f t="shared" ref="P74:Q74" si="107">P78</f>
        <v>0</v>
      </c>
      <c r="Q74" s="43">
        <f t="shared" si="107"/>
        <v>0</v>
      </c>
      <c r="R74" s="43">
        <f>U74+W74+V74</f>
        <v>4880.7000000000007</v>
      </c>
      <c r="S74" s="43">
        <f t="shared" ref="S74:Z74" si="108">S78</f>
        <v>0</v>
      </c>
      <c r="T74" s="43">
        <f t="shared" si="108"/>
        <v>0</v>
      </c>
      <c r="U74" s="43">
        <f t="shared" si="108"/>
        <v>2830.6</v>
      </c>
      <c r="V74" s="43">
        <f>V77</f>
        <v>550.1</v>
      </c>
      <c r="W74" s="43">
        <f t="shared" si="108"/>
        <v>1500</v>
      </c>
      <c r="X74" s="43">
        <f t="shared" si="108"/>
        <v>0</v>
      </c>
      <c r="Y74" s="43">
        <f t="shared" si="108"/>
        <v>0</v>
      </c>
      <c r="Z74" s="43">
        <f t="shared" si="108"/>
        <v>0</v>
      </c>
      <c r="AA74" s="43">
        <f>AB74+AC74+AD74+AE74+AF74+AG74+AH74</f>
        <v>6330.6</v>
      </c>
      <c r="AB74" s="43">
        <f t="shared" ref="AB74:AH74" si="109">AB78</f>
        <v>0</v>
      </c>
      <c r="AC74" s="75">
        <f>AC78+AC83</f>
        <v>4378.3</v>
      </c>
      <c r="AD74" s="75">
        <f>AD76</f>
        <v>1352.3</v>
      </c>
      <c r="AE74" s="43">
        <f t="shared" si="109"/>
        <v>600</v>
      </c>
      <c r="AF74" s="43">
        <f t="shared" si="109"/>
        <v>0</v>
      </c>
      <c r="AG74" s="43">
        <f t="shared" si="109"/>
        <v>0</v>
      </c>
      <c r="AH74" s="43">
        <f t="shared" si="109"/>
        <v>0</v>
      </c>
      <c r="AI74" s="43">
        <f>AK74+AL74+AM74+AN74+AO74+AP74</f>
        <v>3012.3</v>
      </c>
      <c r="AJ74" s="43">
        <f t="shared" ref="AJ74:AQ74" si="110">AJ78</f>
        <v>0</v>
      </c>
      <c r="AK74" s="43">
        <f t="shared" si="110"/>
        <v>2412.3000000000002</v>
      </c>
      <c r="AL74" s="43">
        <f t="shared" si="110"/>
        <v>0</v>
      </c>
      <c r="AM74" s="43">
        <f t="shared" si="110"/>
        <v>600</v>
      </c>
      <c r="AN74" s="43">
        <f t="shared" si="110"/>
        <v>0</v>
      </c>
      <c r="AO74" s="43">
        <f t="shared" si="110"/>
        <v>0</v>
      </c>
      <c r="AP74" s="43">
        <f t="shared" si="110"/>
        <v>0</v>
      </c>
      <c r="AQ74" s="43">
        <f t="shared" si="110"/>
        <v>0</v>
      </c>
      <c r="AR74" s="43">
        <f>AS74+AT74+AU74+AV74+AW74+BE74</f>
        <v>3012.3</v>
      </c>
      <c r="AS74" s="43">
        <f t="shared" ref="AS74:AX74" si="111">AS78</f>
        <v>0</v>
      </c>
      <c r="AT74" s="43">
        <f t="shared" si="111"/>
        <v>2412.3000000000002</v>
      </c>
      <c r="AU74" s="43">
        <f t="shared" si="111"/>
        <v>0</v>
      </c>
      <c r="AV74" s="43">
        <f t="shared" si="111"/>
        <v>600</v>
      </c>
      <c r="AW74" s="43">
        <f t="shared" si="111"/>
        <v>0</v>
      </c>
      <c r="AX74" s="43">
        <f t="shared" si="111"/>
        <v>0</v>
      </c>
      <c r="AY74" s="43">
        <f>AZ74+BA74+BB74+BC74+BD74+BE74</f>
        <v>600</v>
      </c>
      <c r="AZ74" s="43">
        <f t="shared" ref="AZ74:BE74" si="112">AZ78</f>
        <v>0</v>
      </c>
      <c r="BA74" s="43">
        <f t="shared" si="112"/>
        <v>0</v>
      </c>
      <c r="BB74" s="43">
        <f t="shared" si="112"/>
        <v>0</v>
      </c>
      <c r="BC74" s="43">
        <f t="shared" si="112"/>
        <v>600</v>
      </c>
      <c r="BD74" s="43">
        <f t="shared" si="112"/>
        <v>0</v>
      </c>
      <c r="BE74" s="43">
        <f t="shared" si="112"/>
        <v>0</v>
      </c>
    </row>
    <row r="75" spans="1:57" s="33" customFormat="1" ht="76.5" customHeight="1" x14ac:dyDescent="0.2">
      <c r="A75" s="155"/>
      <c r="B75" s="40" t="s">
        <v>55</v>
      </c>
      <c r="C75" s="54" t="s">
        <v>55</v>
      </c>
      <c r="D75" s="41">
        <f t="shared" si="105"/>
        <v>187.60000000000002</v>
      </c>
      <c r="E75" s="43"/>
      <c r="F75" s="43"/>
      <c r="G75" s="43"/>
      <c r="H75" s="43"/>
      <c r="I75" s="43"/>
      <c r="J75" s="43"/>
      <c r="K75" s="43">
        <f>K82</f>
        <v>187.60000000000002</v>
      </c>
      <c r="L75" s="43">
        <v>0</v>
      </c>
      <c r="M75" s="43">
        <f>M82</f>
        <v>162.30000000000001</v>
      </c>
      <c r="N75" s="43">
        <f>N82</f>
        <v>25.3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75">
        <v>0</v>
      </c>
      <c r="AD75" s="75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3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</row>
    <row r="76" spans="1:57" s="33" customFormat="1" ht="76.5" customHeight="1" x14ac:dyDescent="0.2">
      <c r="A76" s="155"/>
      <c r="B76" s="40" t="s">
        <v>12</v>
      </c>
      <c r="C76" s="40" t="s">
        <v>12</v>
      </c>
      <c r="D76" s="41">
        <f t="shared" si="105"/>
        <v>19385.7</v>
      </c>
      <c r="E76" s="43"/>
      <c r="F76" s="43"/>
      <c r="G76" s="43"/>
      <c r="H76" s="43"/>
      <c r="I76" s="43"/>
      <c r="J76" s="43"/>
      <c r="K76" s="43">
        <f>K78</f>
        <v>2099.9</v>
      </c>
      <c r="L76" s="43">
        <v>0</v>
      </c>
      <c r="M76" s="43">
        <f>M78+M80</f>
        <v>1049.9000000000001</v>
      </c>
      <c r="N76" s="43">
        <f>N78+N79+N80</f>
        <v>0</v>
      </c>
      <c r="O76" s="43">
        <f>O78</f>
        <v>1050</v>
      </c>
      <c r="P76" s="43">
        <v>0</v>
      </c>
      <c r="Q76" s="43">
        <v>0</v>
      </c>
      <c r="R76" s="43">
        <f>R78</f>
        <v>4330.6000000000004</v>
      </c>
      <c r="S76" s="43">
        <v>0</v>
      </c>
      <c r="T76" s="43">
        <v>0</v>
      </c>
      <c r="U76" s="43">
        <f>U78</f>
        <v>2830.6</v>
      </c>
      <c r="V76" s="43">
        <v>0</v>
      </c>
      <c r="W76" s="43">
        <f>W78</f>
        <v>1500</v>
      </c>
      <c r="X76" s="43">
        <v>0</v>
      </c>
      <c r="Y76" s="43">
        <v>0</v>
      </c>
      <c r="Z76" s="43">
        <v>0</v>
      </c>
      <c r="AA76" s="43">
        <f>AC76+AD76+AE76</f>
        <v>6330.6</v>
      </c>
      <c r="AB76" s="43">
        <v>0</v>
      </c>
      <c r="AC76" s="75">
        <f>AC78+AC83</f>
        <v>4378.3</v>
      </c>
      <c r="AD76" s="75">
        <f>AD83+AD84</f>
        <v>1352.3</v>
      </c>
      <c r="AE76" s="43">
        <f>AE78</f>
        <v>600</v>
      </c>
      <c r="AF76" s="43">
        <v>0</v>
      </c>
      <c r="AG76" s="43">
        <v>0</v>
      </c>
      <c r="AH76" s="43">
        <v>0</v>
      </c>
      <c r="AI76" s="43">
        <f>AI78</f>
        <v>3012.3</v>
      </c>
      <c r="AJ76" s="43">
        <v>0</v>
      </c>
      <c r="AK76" s="43">
        <f>AK78</f>
        <v>2412.3000000000002</v>
      </c>
      <c r="AL76" s="43">
        <v>0</v>
      </c>
      <c r="AM76" s="43">
        <f>AM79</f>
        <v>600</v>
      </c>
      <c r="AN76" s="43">
        <v>0</v>
      </c>
      <c r="AO76" s="43">
        <v>0</v>
      </c>
      <c r="AP76" s="43">
        <v>0</v>
      </c>
      <c r="AQ76" s="43">
        <v>0</v>
      </c>
      <c r="AR76" s="43">
        <f>AR78</f>
        <v>3012.3</v>
      </c>
      <c r="AS76" s="43">
        <v>0</v>
      </c>
      <c r="AT76" s="43">
        <f>AT78</f>
        <v>2412.3000000000002</v>
      </c>
      <c r="AU76" s="43">
        <v>0</v>
      </c>
      <c r="AV76" s="43">
        <f>AV78</f>
        <v>600</v>
      </c>
      <c r="AW76" s="43">
        <v>0</v>
      </c>
      <c r="AX76" s="43">
        <v>0</v>
      </c>
      <c r="AY76" s="43">
        <f>AY78</f>
        <v>600</v>
      </c>
      <c r="AZ76" s="43">
        <v>0</v>
      </c>
      <c r="BA76" s="43">
        <v>0</v>
      </c>
      <c r="BB76" s="43">
        <v>0</v>
      </c>
      <c r="BC76" s="43">
        <f>BC78</f>
        <v>600</v>
      </c>
      <c r="BD76" s="43">
        <v>0</v>
      </c>
      <c r="BE76" s="43">
        <v>0</v>
      </c>
    </row>
    <row r="77" spans="1:57" s="33" customFormat="1" ht="120" customHeight="1" x14ac:dyDescent="0.2">
      <c r="A77" s="156"/>
      <c r="B77" s="73" t="s">
        <v>18</v>
      </c>
      <c r="C77" s="73" t="s">
        <v>18</v>
      </c>
      <c r="D77" s="72">
        <f>R77</f>
        <v>550.1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>
        <f>V77</f>
        <v>550.1</v>
      </c>
      <c r="S77" s="43"/>
      <c r="T77" s="43"/>
      <c r="U77" s="43"/>
      <c r="V77" s="43">
        <f>V80</f>
        <v>550.1</v>
      </c>
      <c r="W77" s="43"/>
      <c r="X77" s="43"/>
      <c r="Y77" s="43"/>
      <c r="Z77" s="43"/>
      <c r="AA77" s="43"/>
      <c r="AB77" s="43"/>
      <c r="AC77" s="75"/>
      <c r="AD77" s="75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</row>
    <row r="78" spans="1:57" s="6" customFormat="1" ht="128.25" customHeight="1" x14ac:dyDescent="0.2">
      <c r="A78" s="56" t="s">
        <v>38</v>
      </c>
      <c r="B78" s="40" t="s">
        <v>39</v>
      </c>
      <c r="C78" s="40" t="s">
        <v>12</v>
      </c>
      <c r="D78" s="41">
        <f t="shared" si="105"/>
        <v>16033.399999999998</v>
      </c>
      <c r="E78" s="43"/>
      <c r="F78" s="43"/>
      <c r="G78" s="43"/>
      <c r="H78" s="43"/>
      <c r="I78" s="43"/>
      <c r="J78" s="43"/>
      <c r="K78" s="41">
        <f>M78+O78</f>
        <v>2099.9</v>
      </c>
      <c r="L78" s="43">
        <f t="shared" ref="L78:N78" si="113">L79</f>
        <v>0</v>
      </c>
      <c r="M78" s="43">
        <f t="shared" si="113"/>
        <v>1049.9000000000001</v>
      </c>
      <c r="N78" s="43">
        <f t="shared" si="113"/>
        <v>0</v>
      </c>
      <c r="O78" s="43">
        <f>O79</f>
        <v>1050</v>
      </c>
      <c r="P78" s="43">
        <f t="shared" ref="P78:Q78" si="114">P79</f>
        <v>0</v>
      </c>
      <c r="Q78" s="43">
        <f t="shared" si="114"/>
        <v>0</v>
      </c>
      <c r="R78" s="41">
        <f>U78+W78</f>
        <v>4330.6000000000004</v>
      </c>
      <c r="S78" s="43">
        <f t="shared" ref="S78:Z78" si="115">S79</f>
        <v>0</v>
      </c>
      <c r="T78" s="43">
        <f t="shared" si="115"/>
        <v>0</v>
      </c>
      <c r="U78" s="43">
        <f t="shared" si="115"/>
        <v>2830.6</v>
      </c>
      <c r="V78" s="43">
        <f t="shared" si="115"/>
        <v>0</v>
      </c>
      <c r="W78" s="43">
        <f t="shared" si="115"/>
        <v>1500</v>
      </c>
      <c r="X78" s="43">
        <f t="shared" si="115"/>
        <v>0</v>
      </c>
      <c r="Y78" s="43">
        <f t="shared" si="115"/>
        <v>0</v>
      </c>
      <c r="Z78" s="43">
        <f t="shared" si="115"/>
        <v>0</v>
      </c>
      <c r="AA78" s="41">
        <f>AC78+AE78</f>
        <v>2978.3</v>
      </c>
      <c r="AB78" s="43">
        <f t="shared" ref="AB78:AH78" si="116">AB79</f>
        <v>0</v>
      </c>
      <c r="AC78" s="75">
        <f t="shared" si="116"/>
        <v>2378.3000000000002</v>
      </c>
      <c r="AD78" s="75">
        <f t="shared" si="116"/>
        <v>0</v>
      </c>
      <c r="AE78" s="43">
        <f t="shared" si="116"/>
        <v>600</v>
      </c>
      <c r="AF78" s="43">
        <f t="shared" si="116"/>
        <v>0</v>
      </c>
      <c r="AG78" s="43">
        <f t="shared" si="116"/>
        <v>0</v>
      </c>
      <c r="AH78" s="43">
        <f t="shared" si="116"/>
        <v>0</v>
      </c>
      <c r="AI78" s="41">
        <f>AK78+AM78+AN78+AO78+AP78</f>
        <v>3012.3</v>
      </c>
      <c r="AJ78" s="43">
        <f t="shared" ref="AJ78:AQ78" si="117">AJ79</f>
        <v>0</v>
      </c>
      <c r="AK78" s="43">
        <f>AK79</f>
        <v>2412.3000000000002</v>
      </c>
      <c r="AL78" s="43">
        <f t="shared" si="117"/>
        <v>0</v>
      </c>
      <c r="AM78" s="43">
        <f>AM79</f>
        <v>600</v>
      </c>
      <c r="AN78" s="43">
        <f t="shared" si="117"/>
        <v>0</v>
      </c>
      <c r="AO78" s="43">
        <f t="shared" si="117"/>
        <v>0</v>
      </c>
      <c r="AP78" s="43">
        <f t="shared" si="117"/>
        <v>0</v>
      </c>
      <c r="AQ78" s="43">
        <f t="shared" si="117"/>
        <v>0</v>
      </c>
      <c r="AR78" s="41">
        <f>AT78+AV78</f>
        <v>3012.3</v>
      </c>
      <c r="AS78" s="43">
        <f t="shared" ref="AS78:AX78" si="118">AS79</f>
        <v>0</v>
      </c>
      <c r="AT78" s="43">
        <f t="shared" si="118"/>
        <v>2412.3000000000002</v>
      </c>
      <c r="AU78" s="43">
        <f t="shared" si="118"/>
        <v>0</v>
      </c>
      <c r="AV78" s="43">
        <f t="shared" si="118"/>
        <v>600</v>
      </c>
      <c r="AW78" s="43">
        <f t="shared" si="118"/>
        <v>0</v>
      </c>
      <c r="AX78" s="43">
        <f t="shared" si="118"/>
        <v>0</v>
      </c>
      <c r="AY78" s="41">
        <f>BA78+BC78</f>
        <v>600</v>
      </c>
      <c r="AZ78" s="43">
        <f t="shared" ref="AZ78:BE78" si="119">AZ79</f>
        <v>0</v>
      </c>
      <c r="BA78" s="43">
        <f t="shared" si="119"/>
        <v>0</v>
      </c>
      <c r="BB78" s="43">
        <f t="shared" si="119"/>
        <v>0</v>
      </c>
      <c r="BC78" s="43">
        <f t="shared" si="119"/>
        <v>600</v>
      </c>
      <c r="BD78" s="43">
        <f t="shared" si="119"/>
        <v>0</v>
      </c>
      <c r="BE78" s="43">
        <f t="shared" si="119"/>
        <v>0</v>
      </c>
    </row>
    <row r="79" spans="1:57" s="6" customFormat="1" ht="120.75" customHeight="1" x14ac:dyDescent="0.2">
      <c r="A79" s="56"/>
      <c r="B79" s="40" t="s">
        <v>20</v>
      </c>
      <c r="C79" s="40" t="s">
        <v>12</v>
      </c>
      <c r="D79" s="41">
        <f t="shared" si="105"/>
        <v>16033.399999999998</v>
      </c>
      <c r="E79" s="43"/>
      <c r="F79" s="43"/>
      <c r="G79" s="43"/>
      <c r="H79" s="43"/>
      <c r="I79" s="43"/>
      <c r="J79" s="43"/>
      <c r="K79" s="43">
        <f t="shared" ref="K79" si="120">L79+M79+N79+O79+P79+Q79</f>
        <v>2099.9</v>
      </c>
      <c r="L79" s="43">
        <v>0</v>
      </c>
      <c r="M79" s="43">
        <v>1049.9000000000001</v>
      </c>
      <c r="N79" s="43"/>
      <c r="O79" s="43">
        <v>1050</v>
      </c>
      <c r="P79" s="43">
        <v>0</v>
      </c>
      <c r="Q79" s="43">
        <v>0</v>
      </c>
      <c r="R79" s="43">
        <f t="shared" ref="R79" si="121">S79+T79+U79+V79+W79+X79+Y79+Z79</f>
        <v>4330.6000000000004</v>
      </c>
      <c r="S79" s="43">
        <v>0</v>
      </c>
      <c r="T79" s="43">
        <v>0</v>
      </c>
      <c r="U79" s="43">
        <v>2830.6</v>
      </c>
      <c r="V79" s="43">
        <v>0</v>
      </c>
      <c r="W79" s="43">
        <v>1500</v>
      </c>
      <c r="X79" s="43">
        <v>0</v>
      </c>
      <c r="Y79" s="43">
        <v>0</v>
      </c>
      <c r="Z79" s="43">
        <v>0</v>
      </c>
      <c r="AA79" s="41">
        <f>AC79+AE79</f>
        <v>2978.3</v>
      </c>
      <c r="AB79" s="43">
        <v>0</v>
      </c>
      <c r="AC79" s="75">
        <v>2378.3000000000002</v>
      </c>
      <c r="AD79" s="75">
        <v>0</v>
      </c>
      <c r="AE79" s="43">
        <v>600</v>
      </c>
      <c r="AF79" s="43">
        <v>0</v>
      </c>
      <c r="AG79" s="43">
        <v>0</v>
      </c>
      <c r="AH79" s="43">
        <v>0</v>
      </c>
      <c r="AI79" s="41">
        <f>AK79+AM79</f>
        <v>3012.3</v>
      </c>
      <c r="AJ79" s="43">
        <v>0</v>
      </c>
      <c r="AK79" s="43">
        <v>2412.3000000000002</v>
      </c>
      <c r="AL79" s="43">
        <v>0</v>
      </c>
      <c r="AM79" s="43">
        <v>600</v>
      </c>
      <c r="AN79" s="43">
        <v>0</v>
      </c>
      <c r="AO79" s="43">
        <v>0</v>
      </c>
      <c r="AP79" s="43">
        <v>0</v>
      </c>
      <c r="AQ79" s="43">
        <v>0</v>
      </c>
      <c r="AR79" s="41">
        <f>AT79+AV79</f>
        <v>3012.3</v>
      </c>
      <c r="AS79" s="43">
        <v>0</v>
      </c>
      <c r="AT79" s="43">
        <v>2412.3000000000002</v>
      </c>
      <c r="AU79" s="43">
        <v>0</v>
      </c>
      <c r="AV79" s="43">
        <v>600</v>
      </c>
      <c r="AW79" s="43">
        <v>0</v>
      </c>
      <c r="AX79" s="43">
        <v>0</v>
      </c>
      <c r="AY79" s="41">
        <f>BA79+BC79</f>
        <v>600</v>
      </c>
      <c r="AZ79" s="43">
        <v>0</v>
      </c>
      <c r="BA79" s="43">
        <v>0</v>
      </c>
      <c r="BB79" s="43">
        <v>0</v>
      </c>
      <c r="BC79" s="43">
        <v>600</v>
      </c>
      <c r="BD79" s="43">
        <v>0</v>
      </c>
      <c r="BE79" s="43">
        <v>0</v>
      </c>
    </row>
    <row r="80" spans="1:57" s="6" customFormat="1" ht="149.25" customHeight="1" x14ac:dyDescent="0.2">
      <c r="A80" s="55" t="s">
        <v>60</v>
      </c>
      <c r="B80" s="40" t="s">
        <v>18</v>
      </c>
      <c r="C80" s="73" t="s">
        <v>18</v>
      </c>
      <c r="D80" s="41">
        <f>K80</f>
        <v>0</v>
      </c>
      <c r="E80" s="43"/>
      <c r="F80" s="43"/>
      <c r="G80" s="43"/>
      <c r="H80" s="43"/>
      <c r="I80" s="43"/>
      <c r="J80" s="43"/>
      <c r="K80" s="43">
        <f>N80</f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f>S80+T80+U80+V80+W80+X80+Y80+Z80</f>
        <v>550.1</v>
      </c>
      <c r="S80" s="43">
        <v>0</v>
      </c>
      <c r="T80" s="43">
        <v>0</v>
      </c>
      <c r="U80" s="43">
        <v>0</v>
      </c>
      <c r="V80" s="43">
        <v>550.1</v>
      </c>
      <c r="W80" s="43">
        <v>0</v>
      </c>
      <c r="X80" s="43">
        <v>0</v>
      </c>
      <c r="Y80" s="43">
        <v>0</v>
      </c>
      <c r="Z80" s="43">
        <v>0</v>
      </c>
      <c r="AA80" s="43">
        <f>AB80+AC80+AD80+AE80+AF80+AG80+AH80+AI80</f>
        <v>0</v>
      </c>
      <c r="AB80" s="43">
        <v>0</v>
      </c>
      <c r="AC80" s="75">
        <v>0</v>
      </c>
      <c r="AD80" s="75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f>AJ80+AK80+AL80+AM80+AN80+AO80+AP80+AQ80</f>
        <v>0</v>
      </c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f>AS80+AT80+AU80+AV80+AW80+AX80+AY80+AZ80</f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f>AZ80+BA80+BB80+BC80+BD80+BE80+BF80+BG80</f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</row>
    <row r="81" spans="1:82" s="36" customFormat="1" ht="37.5" hidden="1" customHeight="1" x14ac:dyDescent="0.2">
      <c r="A81" s="56"/>
      <c r="B81" s="40"/>
      <c r="C81" s="40"/>
      <c r="D81" s="45">
        <f>K81</f>
        <v>0</v>
      </c>
      <c r="E81" s="45"/>
      <c r="F81" s="45"/>
      <c r="G81" s="45"/>
      <c r="H81" s="45"/>
      <c r="I81" s="45"/>
      <c r="J81" s="45"/>
      <c r="K81" s="45">
        <f>N81</f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f>S81+T81+U81+V81+W81+X81+Y81+Z81</f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f>AB81+AC81+AD81+AE81+AF81+AG81+AH81</f>
        <v>0</v>
      </c>
      <c r="AB81" s="45">
        <v>0</v>
      </c>
      <c r="AC81" s="82">
        <v>0</v>
      </c>
      <c r="AD81" s="82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f>AJ81+AK81+AL81+AM81+AN81+AO81+AP81+AQ81</f>
        <v>0</v>
      </c>
      <c r="AJ81" s="45">
        <v>0</v>
      </c>
      <c r="AK81" s="45">
        <v>0</v>
      </c>
      <c r="AL81" s="45">
        <v>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f>AS81+AT81+AU81+AV81+AW81+AX81</f>
        <v>0</v>
      </c>
      <c r="AS81" s="45">
        <v>0</v>
      </c>
      <c r="AT81" s="45">
        <v>0</v>
      </c>
      <c r="AU81" s="45">
        <v>0</v>
      </c>
      <c r="AV81" s="45">
        <v>0</v>
      </c>
      <c r="AW81" s="45">
        <v>0</v>
      </c>
      <c r="AX81" s="45">
        <v>0</v>
      </c>
      <c r="AY81" s="45">
        <f>AZ81+BA81+BB81+BC81+BD81+BE81</f>
        <v>0</v>
      </c>
      <c r="AZ81" s="45">
        <v>0</v>
      </c>
      <c r="BA81" s="45">
        <v>0</v>
      </c>
      <c r="BB81" s="45">
        <v>0</v>
      </c>
      <c r="BC81" s="45">
        <v>0</v>
      </c>
      <c r="BD81" s="45">
        <v>0</v>
      </c>
      <c r="BE81" s="45">
        <v>0</v>
      </c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</row>
    <row r="82" spans="1:82" s="37" customFormat="1" ht="273" customHeight="1" x14ac:dyDescent="0.2">
      <c r="A82" s="99" t="s">
        <v>61</v>
      </c>
      <c r="B82" s="101" t="s">
        <v>70</v>
      </c>
      <c r="C82" s="101" t="s">
        <v>55</v>
      </c>
      <c r="D82" s="102">
        <f>K82</f>
        <v>187.60000000000002</v>
      </c>
      <c r="E82" s="102"/>
      <c r="F82" s="102"/>
      <c r="G82" s="102"/>
      <c r="H82" s="102"/>
      <c r="I82" s="102"/>
      <c r="J82" s="102"/>
      <c r="K82" s="102">
        <f>L82+M82+N82+O82+P82+Q82</f>
        <v>187.60000000000002</v>
      </c>
      <c r="L82" s="102">
        <v>0</v>
      </c>
      <c r="M82" s="102">
        <v>162.30000000000001</v>
      </c>
      <c r="N82" s="102">
        <v>25.3</v>
      </c>
      <c r="O82" s="102">
        <v>0</v>
      </c>
      <c r="P82" s="102">
        <v>0</v>
      </c>
      <c r="Q82" s="102">
        <v>0</v>
      </c>
      <c r="R82" s="102">
        <f>S82+T82+U82+V82+W82+X82+Y82+Z82</f>
        <v>0</v>
      </c>
      <c r="S82" s="102">
        <v>0</v>
      </c>
      <c r="T82" s="102">
        <v>0</v>
      </c>
      <c r="U82" s="102">
        <v>0</v>
      </c>
      <c r="V82" s="102">
        <v>0</v>
      </c>
      <c r="W82" s="102">
        <v>0</v>
      </c>
      <c r="X82" s="102">
        <v>0</v>
      </c>
      <c r="Y82" s="102">
        <v>0</v>
      </c>
      <c r="Z82" s="102">
        <v>0</v>
      </c>
      <c r="AA82" s="102">
        <f>AB82+AC82+AD82+AE82+AF82+AG82+AH82</f>
        <v>0</v>
      </c>
      <c r="AB82" s="102">
        <v>0</v>
      </c>
      <c r="AC82" s="103">
        <v>0</v>
      </c>
      <c r="AD82" s="103">
        <v>0</v>
      </c>
      <c r="AE82" s="102">
        <v>0</v>
      </c>
      <c r="AF82" s="102">
        <v>0</v>
      </c>
      <c r="AG82" s="102">
        <v>0</v>
      </c>
      <c r="AH82" s="102">
        <v>0</v>
      </c>
      <c r="AI82" s="102">
        <f>AJ82+AK82+AL82+AM82+AN82+AO82+AP82+AQ82</f>
        <v>0</v>
      </c>
      <c r="AJ82" s="102">
        <v>0</v>
      </c>
      <c r="AK82" s="102">
        <v>0</v>
      </c>
      <c r="AL82" s="102">
        <v>0</v>
      </c>
      <c r="AM82" s="102">
        <v>0</v>
      </c>
      <c r="AN82" s="102">
        <v>0</v>
      </c>
      <c r="AO82" s="102">
        <v>0</v>
      </c>
      <c r="AP82" s="102">
        <v>0</v>
      </c>
      <c r="AQ82" s="102">
        <v>0</v>
      </c>
      <c r="AR82" s="102">
        <f>AS82+AT82+AU82+AV82+AW82+AX82</f>
        <v>0</v>
      </c>
      <c r="AS82" s="102">
        <v>0</v>
      </c>
      <c r="AT82" s="102">
        <v>0</v>
      </c>
      <c r="AU82" s="102">
        <v>0</v>
      </c>
      <c r="AV82" s="102">
        <v>0</v>
      </c>
      <c r="AW82" s="102">
        <v>0</v>
      </c>
      <c r="AX82" s="102">
        <v>0</v>
      </c>
      <c r="AY82" s="102">
        <f>AZ82+BA82+BB82+BC82+BD82+BE82</f>
        <v>0</v>
      </c>
      <c r="AZ82" s="102">
        <v>0</v>
      </c>
      <c r="BA82" s="102">
        <v>0</v>
      </c>
      <c r="BB82" s="102">
        <v>0</v>
      </c>
      <c r="BC82" s="102">
        <v>0</v>
      </c>
      <c r="BD82" s="102">
        <v>0</v>
      </c>
      <c r="BE82" s="102">
        <v>0</v>
      </c>
    </row>
    <row r="83" spans="1:82" s="36" customFormat="1" ht="172.5" customHeight="1" x14ac:dyDescent="0.2">
      <c r="A83" s="84" t="s">
        <v>75</v>
      </c>
      <c r="B83" s="101" t="s">
        <v>70</v>
      </c>
      <c r="C83" s="100" t="s">
        <v>12</v>
      </c>
      <c r="D83" s="45">
        <f>AA83</f>
        <v>2352.3000000000002</v>
      </c>
      <c r="E83" s="105"/>
      <c r="F83" s="105"/>
      <c r="G83" s="105"/>
      <c r="H83" s="105"/>
      <c r="I83" s="105"/>
      <c r="J83" s="105"/>
      <c r="K83" s="106"/>
      <c r="L83" s="105"/>
      <c r="M83" s="105"/>
      <c r="N83" s="105"/>
      <c r="O83" s="105"/>
      <c r="P83" s="105"/>
      <c r="Q83" s="105"/>
      <c r="R83" s="106"/>
      <c r="S83" s="105"/>
      <c r="T83" s="105"/>
      <c r="U83" s="105"/>
      <c r="V83" s="105"/>
      <c r="W83" s="105"/>
      <c r="X83" s="105"/>
      <c r="Y83" s="105"/>
      <c r="Z83" s="105"/>
      <c r="AA83" s="45">
        <f>AD83+AC83</f>
        <v>2352.3000000000002</v>
      </c>
      <c r="AB83" s="105"/>
      <c r="AC83" s="75">
        <v>2000</v>
      </c>
      <c r="AD83" s="82">
        <v>352.3</v>
      </c>
      <c r="AE83" s="105"/>
      <c r="AF83" s="105"/>
      <c r="AG83" s="105"/>
      <c r="AH83" s="105"/>
      <c r="AI83" s="105"/>
      <c r="AJ83" s="105"/>
      <c r="AK83" s="104"/>
      <c r="AL83" s="104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</row>
    <row r="84" spans="1:82" s="36" customFormat="1" ht="188.25" customHeight="1" x14ac:dyDescent="0.2">
      <c r="A84" s="84" t="s">
        <v>76</v>
      </c>
      <c r="B84" s="100" t="s">
        <v>70</v>
      </c>
      <c r="C84" s="100" t="s">
        <v>12</v>
      </c>
      <c r="D84" s="82">
        <f>AA84</f>
        <v>1000</v>
      </c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108"/>
      <c r="S84" s="45"/>
      <c r="T84" s="45"/>
      <c r="U84" s="45"/>
      <c r="V84" s="45"/>
      <c r="W84" s="45"/>
      <c r="X84" s="45"/>
      <c r="Y84" s="45"/>
      <c r="Z84" s="45"/>
      <c r="AA84" s="45">
        <f>AD84</f>
        <v>1000</v>
      </c>
      <c r="AB84" s="82"/>
      <c r="AC84" s="82"/>
      <c r="AD84" s="82">
        <v>1000</v>
      </c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7"/>
      <c r="AS84" s="104"/>
      <c r="AT84" s="104"/>
      <c r="AU84" s="104"/>
      <c r="AV84" s="104"/>
      <c r="AW84" s="104"/>
      <c r="AX84" s="104"/>
      <c r="AY84" s="107"/>
      <c r="AZ84" s="104"/>
      <c r="BA84" s="104"/>
      <c r="BB84" s="104"/>
      <c r="BC84" s="104"/>
      <c r="BD84" s="104"/>
      <c r="BE84" s="104"/>
    </row>
    <row r="85" spans="1:82" ht="51.75" customHeight="1" x14ac:dyDescent="0.2"/>
  </sheetData>
  <mergeCells count="182">
    <mergeCell ref="A20:A23"/>
    <mergeCell ref="A15:A19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  <mergeCell ref="A74:A77"/>
    <mergeCell ref="AC70:AC71"/>
    <mergeCell ref="AB70:AB71"/>
    <mergeCell ref="AA70:AA71"/>
    <mergeCell ref="BE70:BE71"/>
    <mergeCell ref="BD70:BD71"/>
    <mergeCell ref="BC70:BC71"/>
    <mergeCell ref="BB70:BB71"/>
    <mergeCell ref="BA70:BA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37:A40"/>
    <mergeCell ref="A31:A32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2022-11-01T10:48:47Z</dcterms:modified>
</cp:coreProperties>
</file>