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440" windowHeight="1242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3" i="1" l="1"/>
  <c r="X48" i="1" l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I13" i="1"/>
  <c r="I12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J12" i="1"/>
  <c r="F34" i="1" l="1"/>
  <c r="F28" i="1"/>
  <c r="H2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47" i="1"/>
  <c r="I47" i="1" s="1"/>
  <c r="J46" i="1"/>
  <c r="I46" i="1" s="1"/>
  <c r="N44" i="1"/>
  <c r="J44" i="1"/>
  <c r="I44" i="1" s="1"/>
  <c r="J43" i="1"/>
  <c r="J42" i="1"/>
  <c r="G44" i="1"/>
  <c r="F44" i="1"/>
  <c r="I43" i="1"/>
  <c r="I42" i="1"/>
  <c r="J39" i="1" l="1"/>
  <c r="I39" i="1"/>
  <c r="J38" i="1"/>
  <c r="I38" i="1"/>
  <c r="J37" i="1"/>
  <c r="I37" i="1" s="1"/>
  <c r="N27" i="1"/>
  <c r="N28" i="1" s="1"/>
  <c r="J26" i="1"/>
  <c r="I26" i="1" s="1"/>
  <c r="I27" i="1" s="1"/>
  <c r="I28" i="1" s="1"/>
  <c r="J17" i="1"/>
  <c r="J9" i="1"/>
  <c r="J10" i="1"/>
  <c r="J11" i="1"/>
  <c r="J27" i="1" l="1"/>
  <c r="J28" i="1" s="1"/>
  <c r="G23" i="1"/>
  <c r="G48" i="1" s="1"/>
  <c r="F33" i="1"/>
  <c r="F22" i="1"/>
  <c r="F23" i="1" s="1"/>
  <c r="F48" i="1" s="1"/>
  <c r="H22" i="1"/>
  <c r="H23" i="1" s="1"/>
  <c r="X22" i="1" l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X33" i="1" l="1"/>
  <c r="X34" i="1" s="1"/>
  <c r="W33" i="1"/>
  <c r="W34" i="1" s="1"/>
  <c r="V33" i="1"/>
  <c r="V34" i="1" s="1"/>
  <c r="U33" i="1"/>
  <c r="U34" i="1" s="1"/>
  <c r="T33" i="1"/>
  <c r="T34" i="1" s="1"/>
  <c r="S33" i="1"/>
  <c r="S34" i="1" s="1"/>
  <c r="R33" i="1"/>
  <c r="R34" i="1" s="1"/>
  <c r="Q33" i="1"/>
  <c r="Q34" i="1" s="1"/>
  <c r="P33" i="1"/>
  <c r="P34" i="1" s="1"/>
  <c r="N33" i="1"/>
  <c r="N34" i="1" s="1"/>
  <c r="M33" i="1"/>
  <c r="M34" i="1" s="1"/>
  <c r="L33" i="1"/>
  <c r="L34" i="1" s="1"/>
  <c r="K33" i="1"/>
  <c r="K34" i="1" s="1"/>
  <c r="J33" i="1"/>
  <c r="J34" i="1" s="1"/>
  <c r="J15" i="1"/>
  <c r="J16" i="1"/>
  <c r="I16" i="1" s="1"/>
  <c r="J18" i="1" l="1"/>
  <c r="I15" i="1"/>
  <c r="I18" i="1" s="1"/>
  <c r="H32" i="1" l="1"/>
  <c r="H31" i="1"/>
  <c r="H33" i="1" l="1"/>
  <c r="H34" i="1"/>
  <c r="H48" i="1" s="1"/>
  <c r="I32" i="1"/>
  <c r="I33" i="1" s="1"/>
  <c r="I34" i="1" s="1"/>
  <c r="O31" i="1"/>
  <c r="O33" i="1" s="1"/>
  <c r="O34" i="1" s="1"/>
  <c r="J21" i="1"/>
  <c r="I21" i="1" s="1"/>
  <c r="J20" i="1"/>
  <c r="O10" i="1"/>
  <c r="I9" i="1"/>
  <c r="I20" i="1" l="1"/>
  <c r="I22" i="1" s="1"/>
  <c r="J22" i="1"/>
  <c r="I10" i="1"/>
  <c r="I48" i="1" l="1"/>
</calcChain>
</file>

<file path=xl/sharedStrings.xml><?xml version="1.0" encoding="utf-8"?>
<sst xmlns="http://schemas.openxmlformats.org/spreadsheetml/2006/main" count="193" uniqueCount="104">
  <si>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</si>
  <si>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</si>
  <si>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</si>
  <si>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</si>
  <si>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</si>
  <si>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</si>
  <si>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</si>
  <si>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1.1.</t>
  </si>
  <si>
    <t>1.1.1.</t>
  </si>
  <si>
    <t>1.</t>
  </si>
  <si>
    <t>Вид капитальных вложений   (строительство, реконструкция, в том числе сэлементами реставрации, техническое перевооружение (модернизация)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</si>
  <si>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</si>
  <si>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</si>
  <si>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Строительство многоквартирных домов в рамках мероприятий по переселению граждан из аварийного жилищного фонда</t>
  </si>
  <si>
    <t>Объем финансирования проекта (объекта) в 2015 году, тыс. руб.</t>
  </si>
  <si>
    <t>Муниципальная  программа "Жилье, жилищно-коммунальное хозяйство и территориальное развитие МО МР "Печора"</t>
  </si>
  <si>
    <t>Подпрограмма 1 "Улучшение состояния жилищно-коммунального комплекса на территории МО МР "Печора"</t>
  </si>
  <si>
    <t>Реконструкция станции 2 -го подъема в г. Печора</t>
  </si>
  <si>
    <t xml:space="preserve">Муниципальная  программа «Безопасность жизнедеятельности населения МО МР «Печора» </t>
  </si>
  <si>
    <t>Подпрограмма 1 «Охрана окружающей среды на территории МО МР «Печора»;</t>
  </si>
  <si>
    <t>Строительство объектов размещения (полигонов, площадок хранения) твердых бытовых отходов в г.Печора</t>
  </si>
  <si>
    <t>Подпрограмма 5 "Энергосбережение, повышение энергетической эффективности на территории МР "Печора"</t>
  </si>
  <si>
    <t>Установка и подключение блок-модульной котельной в п. Косью</t>
  </si>
  <si>
    <t>Установка и подключение блок-модульной котельной в п. Зеленоборск</t>
  </si>
  <si>
    <t>Муниципальная  программа "Развитие агропромышленного и рыбохозяйственного комплексов МО МР "Печора"</t>
  </si>
  <si>
    <t>Строительство сельскиго социально-культурного центра с универсальным залом на 50 мест в п. Конецбор</t>
  </si>
  <si>
    <t>Строительство водопродных сетей в п. Озерный МО СП "Озерный"</t>
  </si>
  <si>
    <t>Администрация МР "Печора"</t>
  </si>
  <si>
    <t>Реконструкция</t>
  </si>
  <si>
    <t>2017 год, 6,4 тыс. м3 в сутки</t>
  </si>
  <si>
    <t>Строительство</t>
  </si>
  <si>
    <t>4 кв. 2016 года,        40 тыс. м3 в сутки</t>
  </si>
  <si>
    <t>Администрация      МР "Печора"</t>
  </si>
  <si>
    <t>2017 год, Площадь - 12,5 га,   420 тыс.т. в год;   срок службы - 25 лет</t>
  </si>
  <si>
    <t>2016 год</t>
  </si>
  <si>
    <t>2015 год, 2МВт</t>
  </si>
  <si>
    <t>2015 год, 850 кВт</t>
  </si>
  <si>
    <t>После разработки ПСД</t>
  </si>
  <si>
    <t>Объем финансирования проекта (объекта) в 2016 году, тыс. руб.</t>
  </si>
  <si>
    <t>Объем финансирования проекта (объекта) в 2017 году, тыс. руб.</t>
  </si>
  <si>
    <t>Остаток сметной стоимости  на 01.01.2015г, в тыс. руб.</t>
  </si>
  <si>
    <t>Общая сметная стоимость объекта в текущих ценах на 01.01.2015 г.) тыс. руб.</t>
  </si>
  <si>
    <t xml:space="preserve">
ПЕРЕЧЕНЬ
ИНВЕСТИЦИОННЫХ ПРОЕКТОВ, ФИНАНСИРУЕМЫХ ЗА СЧЕТ 
СРЕДСТВ БЮДЖЕТА МО МР "ПЕЧОРА"  НА  2015-2017 годы</t>
  </si>
  <si>
    <t>Подпрограмма 2 «Комплексное освоение и развитие территорий в целях жилищного строительства на территории МО МР «Печора»</t>
  </si>
  <si>
    <t>Итого по программе</t>
  </si>
  <si>
    <t>2.</t>
  </si>
  <si>
    <t>2.1.</t>
  </si>
  <si>
    <t>2.1.1.</t>
  </si>
  <si>
    <t>Строительство многоквартирных домов в рамках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</si>
  <si>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Итого по подпрограмме</t>
  </si>
  <si>
    <t>-</t>
  </si>
  <si>
    <t>3.</t>
  </si>
  <si>
    <t>3.1.</t>
  </si>
  <si>
    <t>3.1.1.</t>
  </si>
  <si>
    <t>Всего по реализации инвестиционных проектов</t>
  </si>
  <si>
    <t>1.1.2.</t>
  </si>
  <si>
    <t>1.2.</t>
  </si>
  <si>
    <t>1.2.1.</t>
  </si>
  <si>
    <t>1.2.2.</t>
  </si>
  <si>
    <t>1.3.</t>
  </si>
  <si>
    <t>1.3.1.</t>
  </si>
  <si>
    <t>1.3.2.</t>
  </si>
  <si>
    <t>3.1.2.</t>
  </si>
  <si>
    <t>ИТОГО объем финансирования проекта (объекта) в тыс. руб. на 2015-2017 г.г.</t>
  </si>
  <si>
    <t>2017 г.</t>
  </si>
  <si>
    <t>2015 г.</t>
  </si>
  <si>
    <t>2014 г. - 114 946,66</t>
  </si>
  <si>
    <t>2014 г. - 4917,26</t>
  </si>
  <si>
    <t>2014 г. - 6734,44</t>
  </si>
  <si>
    <t>2013 г. - 2324,84                2014 г. - 381,2</t>
  </si>
  <si>
    <t>2012 г. - 178,1             2013 г.- 0,0                     2014 г. - 15 793,9</t>
  </si>
  <si>
    <t>2013 г. - 85 746,58 2014 г. - 382 223,26</t>
  </si>
  <si>
    <t>2012 г. - 14,0                     2013 г. - 3 186,0                        2014 г. - 0,0</t>
  </si>
  <si>
    <t>Год ввода объекта в экплуатацию и мощность ед. изм.</t>
  </si>
  <si>
    <t>1.1.3.</t>
  </si>
  <si>
    <t>Строительство водопровода от ул. Комсомольской д. 15 до ЦТП-14 г.Печора</t>
  </si>
  <si>
    <t>1.2.3.</t>
  </si>
  <si>
    <t xml:space="preserve">2015 г. </t>
  </si>
  <si>
    <t>Муниципальная  программа "Развитие образования МО МР "Печора"</t>
  </si>
  <si>
    <t>4.</t>
  </si>
  <si>
    <t>4.1.</t>
  </si>
  <si>
    <t>Подпрограмма 2 "Развитие системы общего образования на территории МО МР "Печора"</t>
  </si>
  <si>
    <t>4.1.1.</t>
  </si>
  <si>
    <t>Строительство спортивной площадки с местонахождением на территории гимназии № 1 в г.Печора</t>
  </si>
  <si>
    <t>2013 г. - 198,3              2014 г. - 1135,84</t>
  </si>
  <si>
    <t>Муниципальная  программа «Социальное развитие МО МР «Печора»</t>
  </si>
  <si>
    <t>Подпрограмма 2 «Социальная поддержка отдельных категорий граждан, развитие и укрепление института семьи на территории  МО МР «Печора»</t>
  </si>
  <si>
    <t>5.</t>
  </si>
  <si>
    <t>5.1.</t>
  </si>
  <si>
    <t>5.1.1.</t>
  </si>
  <si>
    <t>Строительство жилых помещений для детей-сирот и детей, оставшихся без попечения родителей</t>
  </si>
  <si>
    <t>2015-2017 г.г.</t>
  </si>
  <si>
    <t>6.</t>
  </si>
  <si>
    <t>6.1.</t>
  </si>
  <si>
    <t>Строительство административного бытового центра в составе турбазы в районе д. Бызовая</t>
  </si>
  <si>
    <t>2014 г. - 17 200,3</t>
  </si>
  <si>
    <t>Внедрение ултрафиолетового облучения очистка сточных вод на канализационных сооруженииях г. Печора</t>
  </si>
  <si>
    <t>Приложение 1
к постановлению администрации МР "Печора"                                                            от "03"    марта 2015 г. № 266</t>
  </si>
  <si>
    <t>Строительство объектов инженерной инфраструктуры к новым земельным участкам предназначенным под жилищное строительство</t>
  </si>
  <si>
    <t>Подпрограмма 2 "Устойчивое развитие сельских территорий МО МР "Печора"</t>
  </si>
  <si>
    <t>Муниципальная программа "Развитие культуры и туризма  на территории МО МР "Печора"</t>
  </si>
  <si>
    <t>1.1.4.</t>
  </si>
  <si>
    <t>Техническое перевооружение котельной № 60 в п.Кожва</t>
  </si>
  <si>
    <t>Приложение 
к постановлению администрации МР "Печора"                                                            от "19"    марта 2015 г. №325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</si>
</sst>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_р_."/>
    <numFmt numFmtId="166" formatCode="#,##0.00_р_."/>
  </numFmts>
  <fonts count="7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/>
    </xf>
    <xf numFmtId="164" fontId="6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6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4" fillId="2" borderId="10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8"/>
  <sheetViews>
    <sheetView tabSelected="1" topLeftCell="H1" zoomScale="60" zoomScaleNormal="60" workbookViewId="0">
      <selection activeCell="S1" sqref="S1:X1"/>
    </sheetView>
  </sheetViews>
  <sheetFormatPr defaultRowHeight="15" x14ac:dyDescent="0.25"/>
  <cols>
    <col min="1" max="1" width="7.28515625" customWidth="1"/>
    <col min="2" max="2" width="24.85546875" customWidth="1"/>
    <col min="3" max="3" width="18.42578125" customWidth="1"/>
    <col min="4" max="4" width="18" customWidth="1"/>
    <col min="5" max="5" width="14" customWidth="1"/>
    <col min="6" max="6" width="15.7109375" customWidth="1"/>
    <col min="7" max="7" width="23" customWidth="1"/>
    <col min="8" max="8" width="14.5703125" customWidth="1"/>
    <col min="9" max="9" width="15.28515625" customWidth="1"/>
    <col min="10" max="10" width="17.42578125" customWidth="1"/>
    <col min="11" max="11" width="10.42578125" customWidth="1"/>
    <col min="12" max="13" width="14.5703125" customWidth="1"/>
    <col min="14" max="14" width="14.140625" customWidth="1"/>
    <col min="15" max="15" width="16.140625" customWidth="1"/>
    <col min="17" max="17" width="14.28515625" customWidth="1"/>
    <col min="18" max="18" width="12.5703125" customWidth="1"/>
    <col min="19" max="19" width="13.42578125" customWidth="1"/>
    <col min="20" max="20" width="14.140625" customWidth="1"/>
    <col min="21" max="21" width="8.85546875" customWidth="1"/>
    <col min="22" max="22" width="14" customWidth="1"/>
    <col min="23" max="23" width="14.7109375" customWidth="1"/>
    <col min="24" max="24" width="11.85546875" customWidth="1"/>
  </cols>
  <sheetData>
    <row r="1" spans="1:25" ht="64.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74" t="s">
        <v>103</v>
      </c>
      <c r="T1" s="75"/>
      <c r="U1" s="75"/>
      <c r="V1" s="75"/>
      <c r="W1" s="75"/>
      <c r="X1" s="75"/>
    </row>
    <row r="2" spans="1:25" ht="64.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74" t="s">
        <v>97</v>
      </c>
      <c r="T2" s="74"/>
      <c r="U2" s="74"/>
      <c r="V2" s="74"/>
      <c r="W2" s="74"/>
      <c r="X2" s="74"/>
    </row>
    <row r="3" spans="1:25" ht="101.25" customHeight="1" x14ac:dyDescent="0.25">
      <c r="A3" s="78" t="s">
        <v>42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</row>
    <row r="4" spans="1:25" ht="71.25" customHeight="1" x14ac:dyDescent="0.25">
      <c r="A4" s="71" t="s">
        <v>5</v>
      </c>
      <c r="B4" s="73" t="s">
        <v>0</v>
      </c>
      <c r="C4" s="71" t="s">
        <v>10</v>
      </c>
      <c r="D4" s="71" t="s">
        <v>12</v>
      </c>
      <c r="E4" s="71" t="s">
        <v>73</v>
      </c>
      <c r="F4" s="73" t="s">
        <v>41</v>
      </c>
      <c r="G4" s="71" t="s">
        <v>11</v>
      </c>
      <c r="H4" s="73" t="s">
        <v>40</v>
      </c>
      <c r="I4" s="73" t="s">
        <v>63</v>
      </c>
      <c r="J4" s="73" t="s">
        <v>14</v>
      </c>
      <c r="K4" s="73"/>
      <c r="L4" s="73"/>
      <c r="M4" s="73"/>
      <c r="N4" s="73"/>
      <c r="O4" s="81" t="s">
        <v>38</v>
      </c>
      <c r="P4" s="82"/>
      <c r="Q4" s="82"/>
      <c r="R4" s="82"/>
      <c r="S4" s="83"/>
      <c r="T4" s="84" t="s">
        <v>39</v>
      </c>
      <c r="U4" s="85"/>
      <c r="V4" s="85"/>
      <c r="W4" s="85"/>
      <c r="X4" s="86"/>
    </row>
    <row r="5" spans="1:25" ht="150.75" customHeight="1" x14ac:dyDescent="0.25">
      <c r="A5" s="80"/>
      <c r="B5" s="71"/>
      <c r="C5" s="72"/>
      <c r="D5" s="72"/>
      <c r="E5" s="72"/>
      <c r="F5" s="71"/>
      <c r="G5" s="72"/>
      <c r="H5" s="71"/>
      <c r="I5" s="71"/>
      <c r="J5" s="5" t="s">
        <v>4</v>
      </c>
      <c r="K5" s="5" t="s">
        <v>1</v>
      </c>
      <c r="L5" s="5" t="s">
        <v>2</v>
      </c>
      <c r="M5" s="5" t="s">
        <v>3</v>
      </c>
      <c r="N5" s="5" t="s">
        <v>6</v>
      </c>
      <c r="O5" s="6" t="s">
        <v>4</v>
      </c>
      <c r="P5" s="7" t="s">
        <v>1</v>
      </c>
      <c r="Q5" s="7" t="s">
        <v>2</v>
      </c>
      <c r="R5" s="7" t="s">
        <v>3</v>
      </c>
      <c r="S5" s="7" t="s">
        <v>6</v>
      </c>
      <c r="T5" s="6" t="s">
        <v>4</v>
      </c>
      <c r="U5" s="7" t="s">
        <v>1</v>
      </c>
      <c r="V5" s="7" t="s">
        <v>2</v>
      </c>
      <c r="W5" s="7" t="s">
        <v>3</v>
      </c>
      <c r="X5" s="7" t="s">
        <v>6</v>
      </c>
    </row>
    <row r="6" spans="1:25" ht="16.5" x14ac:dyDescent="0.25">
      <c r="A6" s="3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  <c r="Q6" s="2">
        <v>17</v>
      </c>
      <c r="R6" s="2">
        <v>18</v>
      </c>
      <c r="S6" s="2">
        <v>19</v>
      </c>
      <c r="T6" s="2">
        <v>20</v>
      </c>
      <c r="U6" s="2">
        <v>21</v>
      </c>
      <c r="V6" s="2">
        <v>22</v>
      </c>
      <c r="W6" s="2">
        <v>23</v>
      </c>
      <c r="X6" s="2">
        <v>24</v>
      </c>
    </row>
    <row r="7" spans="1:25" ht="41.25" customHeight="1" x14ac:dyDescent="0.25">
      <c r="A7" s="34" t="s">
        <v>9</v>
      </c>
      <c r="B7" s="64" t="s">
        <v>15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7"/>
    </row>
    <row r="8" spans="1:25" ht="41.25" customHeight="1" x14ac:dyDescent="0.25">
      <c r="A8" s="34" t="s">
        <v>7</v>
      </c>
      <c r="B8" s="64" t="s">
        <v>16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7"/>
    </row>
    <row r="9" spans="1:25" ht="69.75" customHeight="1" x14ac:dyDescent="0.25">
      <c r="A9" s="34" t="s">
        <v>8</v>
      </c>
      <c r="B9" s="35" t="s">
        <v>17</v>
      </c>
      <c r="C9" s="25" t="s">
        <v>28</v>
      </c>
      <c r="D9" s="25" t="s">
        <v>27</v>
      </c>
      <c r="E9" s="24" t="s">
        <v>29</v>
      </c>
      <c r="F9" s="25" t="s">
        <v>37</v>
      </c>
      <c r="G9" s="36" t="s">
        <v>72</v>
      </c>
      <c r="H9" s="25" t="s">
        <v>37</v>
      </c>
      <c r="I9" s="37">
        <f>J9+O9</f>
        <v>10671.4</v>
      </c>
      <c r="J9" s="37">
        <f>K9+L9+M9+N9</f>
        <v>6385.7</v>
      </c>
      <c r="K9" s="37">
        <v>0</v>
      </c>
      <c r="L9" s="37">
        <v>3000</v>
      </c>
      <c r="M9" s="37">
        <v>0</v>
      </c>
      <c r="N9" s="37">
        <v>3385.7</v>
      </c>
      <c r="O9" s="37">
        <v>4285.7</v>
      </c>
      <c r="P9" s="37">
        <v>0</v>
      </c>
      <c r="Q9" s="37">
        <v>3000</v>
      </c>
      <c r="R9" s="37">
        <v>0</v>
      </c>
      <c r="S9" s="37">
        <v>1285.7</v>
      </c>
      <c r="T9" s="37">
        <v>0</v>
      </c>
      <c r="U9" s="37">
        <v>0</v>
      </c>
      <c r="V9" s="37">
        <v>0</v>
      </c>
      <c r="W9" s="37">
        <v>0</v>
      </c>
      <c r="X9" s="37">
        <v>0</v>
      </c>
    </row>
    <row r="10" spans="1:25" ht="131.25" customHeight="1" x14ac:dyDescent="0.25">
      <c r="A10" s="34" t="s">
        <v>55</v>
      </c>
      <c r="B10" s="35" t="s">
        <v>96</v>
      </c>
      <c r="C10" s="25" t="s">
        <v>30</v>
      </c>
      <c r="D10" s="25" t="s">
        <v>27</v>
      </c>
      <c r="E10" s="24" t="s">
        <v>31</v>
      </c>
      <c r="F10" s="26">
        <v>53634.79</v>
      </c>
      <c r="G10" s="38" t="s">
        <v>70</v>
      </c>
      <c r="H10" s="27">
        <v>39385.15</v>
      </c>
      <c r="I10" s="37">
        <f>J10+O10</f>
        <v>7542.8</v>
      </c>
      <c r="J10" s="37">
        <f>K10+L10+M10+N10</f>
        <v>3971.4</v>
      </c>
      <c r="K10" s="37">
        <v>0</v>
      </c>
      <c r="L10" s="37">
        <v>2500</v>
      </c>
      <c r="M10" s="37">
        <v>0</v>
      </c>
      <c r="N10" s="37">
        <v>1471.4</v>
      </c>
      <c r="O10" s="37">
        <f>Q10+S10</f>
        <v>3571.4</v>
      </c>
      <c r="P10" s="37">
        <v>0</v>
      </c>
      <c r="Q10" s="37">
        <v>2500</v>
      </c>
      <c r="R10" s="37">
        <v>0</v>
      </c>
      <c r="S10" s="37">
        <v>1071.4000000000001</v>
      </c>
      <c r="T10" s="37">
        <v>0</v>
      </c>
      <c r="U10" s="37">
        <v>0</v>
      </c>
      <c r="V10" s="37">
        <v>0</v>
      </c>
      <c r="W10" s="37">
        <v>0</v>
      </c>
      <c r="X10" s="37">
        <v>0</v>
      </c>
    </row>
    <row r="11" spans="1:25" ht="87.75" customHeight="1" x14ac:dyDescent="0.25">
      <c r="A11" s="34" t="s">
        <v>74</v>
      </c>
      <c r="B11" s="35" t="s">
        <v>75</v>
      </c>
      <c r="C11" s="25" t="s">
        <v>30</v>
      </c>
      <c r="D11" s="25" t="s">
        <v>27</v>
      </c>
      <c r="E11" s="24" t="s">
        <v>77</v>
      </c>
      <c r="F11" s="24" t="s">
        <v>50</v>
      </c>
      <c r="G11" s="24" t="s">
        <v>50</v>
      </c>
      <c r="H11" s="24" t="s">
        <v>50</v>
      </c>
      <c r="I11" s="37">
        <v>5000</v>
      </c>
      <c r="J11" s="37">
        <f>K11+L11+M11+N11</f>
        <v>5000</v>
      </c>
      <c r="K11" s="37">
        <v>0</v>
      </c>
      <c r="L11" s="37">
        <v>0</v>
      </c>
      <c r="M11" s="37">
        <v>0</v>
      </c>
      <c r="N11" s="37">
        <v>5000</v>
      </c>
      <c r="O11" s="37">
        <v>0</v>
      </c>
      <c r="P11" s="37">
        <v>0</v>
      </c>
      <c r="Q11" s="37">
        <v>0</v>
      </c>
      <c r="R11" s="37">
        <v>0</v>
      </c>
      <c r="S11" s="37">
        <v>0</v>
      </c>
      <c r="T11" s="37">
        <v>0</v>
      </c>
      <c r="U11" s="37">
        <v>0</v>
      </c>
      <c r="V11" s="37">
        <v>0</v>
      </c>
      <c r="W11" s="37">
        <v>0</v>
      </c>
      <c r="X11" s="37">
        <v>0</v>
      </c>
    </row>
    <row r="12" spans="1:25" ht="87.75" customHeight="1" x14ac:dyDescent="0.25">
      <c r="A12" s="34" t="s">
        <v>101</v>
      </c>
      <c r="B12" s="35" t="s">
        <v>102</v>
      </c>
      <c r="C12" s="25" t="s">
        <v>28</v>
      </c>
      <c r="D12" s="25" t="s">
        <v>27</v>
      </c>
      <c r="E12" s="24" t="s">
        <v>77</v>
      </c>
      <c r="F12" s="60">
        <v>7328.3</v>
      </c>
      <c r="G12" s="24" t="s">
        <v>50</v>
      </c>
      <c r="H12" s="24" t="s">
        <v>50</v>
      </c>
      <c r="I12" s="37">
        <f>J12+O12+T12</f>
        <v>7328.3</v>
      </c>
      <c r="J12" s="37">
        <f>K12+L12+M12+N12</f>
        <v>7328.3</v>
      </c>
      <c r="K12" s="37">
        <v>0</v>
      </c>
      <c r="L12" s="37">
        <v>0</v>
      </c>
      <c r="M12" s="37">
        <v>0</v>
      </c>
      <c r="N12" s="37">
        <v>7328.3</v>
      </c>
      <c r="O12" s="37">
        <v>0</v>
      </c>
      <c r="P12" s="37">
        <v>0</v>
      </c>
      <c r="Q12" s="37">
        <v>0</v>
      </c>
      <c r="R12" s="37">
        <v>0</v>
      </c>
      <c r="S12" s="37">
        <v>0</v>
      </c>
      <c r="T12" s="37">
        <v>0</v>
      </c>
      <c r="U12" s="37">
        <v>0</v>
      </c>
      <c r="V12" s="37">
        <v>0</v>
      </c>
      <c r="W12" s="37">
        <v>0</v>
      </c>
      <c r="X12" s="37">
        <v>0</v>
      </c>
      <c r="Y12" s="59"/>
    </row>
    <row r="13" spans="1:25" ht="47.25" customHeight="1" x14ac:dyDescent="0.25">
      <c r="A13" s="34"/>
      <c r="B13" s="24" t="s">
        <v>49</v>
      </c>
      <c r="C13" s="24"/>
      <c r="D13" s="24"/>
      <c r="E13" s="24"/>
      <c r="F13" s="50">
        <f>F10+F12</f>
        <v>60963.090000000004</v>
      </c>
      <c r="G13" s="51">
        <v>19172</v>
      </c>
      <c r="H13" s="52">
        <v>39385.15</v>
      </c>
      <c r="I13" s="28">
        <f>I9+I10+I11+I12</f>
        <v>30542.5</v>
      </c>
      <c r="J13" s="28">
        <f>J9+J10+J11+J12</f>
        <v>22685.4</v>
      </c>
      <c r="K13" s="28">
        <f t="shared" ref="K13:X13" si="0">K9+K10+K11+K12</f>
        <v>0</v>
      </c>
      <c r="L13" s="28">
        <f t="shared" si="0"/>
        <v>5500</v>
      </c>
      <c r="M13" s="28">
        <f t="shared" si="0"/>
        <v>0</v>
      </c>
      <c r="N13" s="28">
        <f t="shared" si="0"/>
        <v>17185.400000000001</v>
      </c>
      <c r="O13" s="28">
        <f t="shared" si="0"/>
        <v>7857.1</v>
      </c>
      <c r="P13" s="28">
        <f t="shared" si="0"/>
        <v>0</v>
      </c>
      <c r="Q13" s="28">
        <f t="shared" si="0"/>
        <v>5500</v>
      </c>
      <c r="R13" s="28">
        <f t="shared" si="0"/>
        <v>0</v>
      </c>
      <c r="S13" s="28">
        <f t="shared" si="0"/>
        <v>2357.1000000000004</v>
      </c>
      <c r="T13" s="28">
        <f t="shared" si="0"/>
        <v>0</v>
      </c>
      <c r="U13" s="28">
        <f t="shared" si="0"/>
        <v>0</v>
      </c>
      <c r="V13" s="28">
        <f t="shared" si="0"/>
        <v>0</v>
      </c>
      <c r="W13" s="28">
        <f t="shared" si="0"/>
        <v>0</v>
      </c>
      <c r="X13" s="28">
        <f t="shared" si="0"/>
        <v>0</v>
      </c>
    </row>
    <row r="14" spans="1:25" ht="26.25" customHeight="1" x14ac:dyDescent="0.25">
      <c r="A14" s="4" t="s">
        <v>56</v>
      </c>
      <c r="B14" s="87" t="s">
        <v>43</v>
      </c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9"/>
    </row>
    <row r="15" spans="1:25" ht="117" customHeight="1" x14ac:dyDescent="0.25">
      <c r="A15" s="4" t="s">
        <v>57</v>
      </c>
      <c r="B15" s="20" t="s">
        <v>13</v>
      </c>
      <c r="C15" s="2" t="s">
        <v>30</v>
      </c>
      <c r="D15" s="2" t="s">
        <v>27</v>
      </c>
      <c r="E15" s="19" t="s">
        <v>64</v>
      </c>
      <c r="F15" s="18" t="s">
        <v>50</v>
      </c>
      <c r="G15" s="22" t="s">
        <v>71</v>
      </c>
      <c r="H15" s="22" t="s">
        <v>50</v>
      </c>
      <c r="I15" s="21">
        <f>J15+O15+T15</f>
        <v>827972</v>
      </c>
      <c r="J15" s="21">
        <f>K15+L15+M15+N15</f>
        <v>435883.19999999995</v>
      </c>
      <c r="K15" s="21">
        <v>0</v>
      </c>
      <c r="L15" s="21">
        <v>174459.4</v>
      </c>
      <c r="M15" s="21">
        <v>229518.2</v>
      </c>
      <c r="N15" s="21">
        <v>31905.599999999999</v>
      </c>
      <c r="O15" s="21">
        <v>296714</v>
      </c>
      <c r="P15" s="21">
        <v>0</v>
      </c>
      <c r="Q15" s="21">
        <v>92124.7</v>
      </c>
      <c r="R15" s="21">
        <v>181381.8</v>
      </c>
      <c r="S15" s="21">
        <v>23207.5</v>
      </c>
      <c r="T15" s="21">
        <v>95374.8</v>
      </c>
      <c r="U15" s="21">
        <v>0</v>
      </c>
      <c r="V15" s="21">
        <v>39619.9</v>
      </c>
      <c r="W15" s="21">
        <v>48295.199999999997</v>
      </c>
      <c r="X15" s="21">
        <v>7459.7</v>
      </c>
    </row>
    <row r="16" spans="1:25" ht="198" customHeight="1" x14ac:dyDescent="0.25">
      <c r="A16" s="4" t="s">
        <v>58</v>
      </c>
      <c r="B16" s="20" t="s">
        <v>48</v>
      </c>
      <c r="C16" s="2" t="s">
        <v>30</v>
      </c>
      <c r="D16" s="2" t="s">
        <v>27</v>
      </c>
      <c r="E16" s="19" t="s">
        <v>65</v>
      </c>
      <c r="F16" s="12" t="s">
        <v>50</v>
      </c>
      <c r="G16" s="31" t="s">
        <v>66</v>
      </c>
      <c r="H16" s="13" t="s">
        <v>50</v>
      </c>
      <c r="I16" s="21">
        <f>J16+O16+T16</f>
        <v>188977.1</v>
      </c>
      <c r="J16" s="21">
        <f>K16+L16+M16+N16</f>
        <v>188977.1</v>
      </c>
      <c r="K16" s="21">
        <v>0</v>
      </c>
      <c r="L16" s="21">
        <v>13694.4</v>
      </c>
      <c r="M16" s="21">
        <v>158747</v>
      </c>
      <c r="N16" s="21">
        <v>16535.7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  <c r="W16" s="21">
        <v>0</v>
      </c>
      <c r="X16" s="21">
        <v>0</v>
      </c>
    </row>
    <row r="17" spans="1:24" ht="151.5" customHeight="1" x14ac:dyDescent="0.25">
      <c r="A17" s="4" t="s">
        <v>76</v>
      </c>
      <c r="B17" s="20" t="s">
        <v>98</v>
      </c>
      <c r="C17" s="2" t="s">
        <v>30</v>
      </c>
      <c r="D17" s="2" t="s">
        <v>27</v>
      </c>
      <c r="E17" s="33" t="s">
        <v>77</v>
      </c>
      <c r="F17" s="12" t="s">
        <v>50</v>
      </c>
      <c r="G17" s="31" t="s">
        <v>50</v>
      </c>
      <c r="H17" s="13" t="s">
        <v>50</v>
      </c>
      <c r="I17" s="21">
        <v>18093</v>
      </c>
      <c r="J17" s="21">
        <f>K17+L17+M17+N17</f>
        <v>18093</v>
      </c>
      <c r="K17" s="21">
        <v>0</v>
      </c>
      <c r="L17" s="21">
        <v>0</v>
      </c>
      <c r="M17" s="21">
        <v>0</v>
      </c>
      <c r="N17" s="21">
        <v>18093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</row>
    <row r="18" spans="1:24" ht="40.5" customHeight="1" x14ac:dyDescent="0.25">
      <c r="A18" s="34"/>
      <c r="B18" s="45" t="s">
        <v>49</v>
      </c>
      <c r="C18" s="24"/>
      <c r="D18" s="24"/>
      <c r="E18" s="24"/>
      <c r="F18" s="50">
        <v>0</v>
      </c>
      <c r="G18" s="51">
        <v>582916.5</v>
      </c>
      <c r="H18" s="52">
        <v>0</v>
      </c>
      <c r="I18" s="28">
        <f>I15+I16+I17</f>
        <v>1035042.1</v>
      </c>
      <c r="J18" s="28">
        <f t="shared" ref="J18:X18" si="1">J15+J16+J17</f>
        <v>642953.29999999993</v>
      </c>
      <c r="K18" s="28">
        <f t="shared" si="1"/>
        <v>0</v>
      </c>
      <c r="L18" s="28">
        <f t="shared" si="1"/>
        <v>188153.8</v>
      </c>
      <c r="M18" s="28">
        <f t="shared" si="1"/>
        <v>388265.2</v>
      </c>
      <c r="N18" s="28">
        <f t="shared" si="1"/>
        <v>66534.3</v>
      </c>
      <c r="O18" s="28">
        <f t="shared" si="1"/>
        <v>296714</v>
      </c>
      <c r="P18" s="28">
        <f t="shared" si="1"/>
        <v>0</v>
      </c>
      <c r="Q18" s="28">
        <f t="shared" si="1"/>
        <v>92124.7</v>
      </c>
      <c r="R18" s="28">
        <f t="shared" si="1"/>
        <v>181381.8</v>
      </c>
      <c r="S18" s="28">
        <f t="shared" si="1"/>
        <v>23207.5</v>
      </c>
      <c r="T18" s="28">
        <f t="shared" si="1"/>
        <v>95374.8</v>
      </c>
      <c r="U18" s="28">
        <f t="shared" si="1"/>
        <v>0</v>
      </c>
      <c r="V18" s="28">
        <f t="shared" si="1"/>
        <v>39619.9</v>
      </c>
      <c r="W18" s="28">
        <f t="shared" si="1"/>
        <v>48295.199999999997</v>
      </c>
      <c r="X18" s="28">
        <f t="shared" si="1"/>
        <v>7459.7</v>
      </c>
    </row>
    <row r="19" spans="1:24" ht="55.5" customHeight="1" x14ac:dyDescent="0.25">
      <c r="A19" s="29" t="s">
        <v>59</v>
      </c>
      <c r="B19" s="67" t="s">
        <v>21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9"/>
    </row>
    <row r="20" spans="1:24" ht="87.75" customHeight="1" x14ac:dyDescent="0.25">
      <c r="A20" s="4" t="s">
        <v>60</v>
      </c>
      <c r="B20" s="20" t="s">
        <v>22</v>
      </c>
      <c r="C20" s="25" t="s">
        <v>30</v>
      </c>
      <c r="D20" s="10" t="s">
        <v>32</v>
      </c>
      <c r="E20" s="11" t="s">
        <v>36</v>
      </c>
      <c r="F20" s="15">
        <v>6712.08</v>
      </c>
      <c r="G20" s="15" t="s">
        <v>67</v>
      </c>
      <c r="H20" s="15">
        <v>1794.82</v>
      </c>
      <c r="I20" s="23">
        <f>J20</f>
        <v>10257.299999999999</v>
      </c>
      <c r="J20" s="23">
        <f>N20</f>
        <v>10257.299999999999</v>
      </c>
      <c r="K20" s="23">
        <v>0</v>
      </c>
      <c r="L20" s="23">
        <v>0</v>
      </c>
      <c r="M20" s="23">
        <v>0</v>
      </c>
      <c r="N20" s="23">
        <v>10257.299999999999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</row>
    <row r="21" spans="1:24" ht="81" customHeight="1" x14ac:dyDescent="0.25">
      <c r="A21" s="4" t="s">
        <v>61</v>
      </c>
      <c r="B21" s="20" t="s">
        <v>23</v>
      </c>
      <c r="C21" s="25" t="s">
        <v>30</v>
      </c>
      <c r="D21" s="10" t="s">
        <v>32</v>
      </c>
      <c r="E21" s="11" t="s">
        <v>35</v>
      </c>
      <c r="F21" s="15">
        <v>8034.3</v>
      </c>
      <c r="G21" s="15" t="s">
        <v>68</v>
      </c>
      <c r="H21" s="15">
        <v>1299.8599999999999</v>
      </c>
      <c r="I21" s="23">
        <f>J21</f>
        <v>6200</v>
      </c>
      <c r="J21" s="23">
        <f>N21</f>
        <v>6200</v>
      </c>
      <c r="K21" s="23">
        <v>0</v>
      </c>
      <c r="L21" s="23">
        <v>0</v>
      </c>
      <c r="M21" s="23">
        <v>0</v>
      </c>
      <c r="N21" s="23">
        <v>6200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</row>
    <row r="22" spans="1:24" ht="50.25" customHeight="1" x14ac:dyDescent="0.25">
      <c r="A22" s="34"/>
      <c r="B22" s="46" t="s">
        <v>49</v>
      </c>
      <c r="C22" s="47"/>
      <c r="D22" s="47"/>
      <c r="E22" s="47"/>
      <c r="F22" s="53">
        <f>F20+F21</f>
        <v>14746.380000000001</v>
      </c>
      <c r="G22" s="53">
        <v>11651.7</v>
      </c>
      <c r="H22" s="53">
        <f>H20+H21</f>
        <v>3094.68</v>
      </c>
      <c r="I22" s="48">
        <f>I20+I21</f>
        <v>16457.3</v>
      </c>
      <c r="J22" s="48">
        <f t="shared" ref="J22:X22" si="2">J20+J21</f>
        <v>16457.3</v>
      </c>
      <c r="K22" s="48">
        <f t="shared" si="2"/>
        <v>0</v>
      </c>
      <c r="L22" s="48">
        <f t="shared" si="2"/>
        <v>0</v>
      </c>
      <c r="M22" s="48">
        <f t="shared" si="2"/>
        <v>0</v>
      </c>
      <c r="N22" s="48">
        <f t="shared" si="2"/>
        <v>16457.3</v>
      </c>
      <c r="O22" s="48">
        <f t="shared" si="2"/>
        <v>0</v>
      </c>
      <c r="P22" s="48">
        <f t="shared" si="2"/>
        <v>0</v>
      </c>
      <c r="Q22" s="48">
        <f t="shared" si="2"/>
        <v>0</v>
      </c>
      <c r="R22" s="48">
        <f t="shared" si="2"/>
        <v>0</v>
      </c>
      <c r="S22" s="48">
        <f t="shared" si="2"/>
        <v>0</v>
      </c>
      <c r="T22" s="48">
        <f t="shared" si="2"/>
        <v>0</v>
      </c>
      <c r="U22" s="48">
        <f t="shared" si="2"/>
        <v>0</v>
      </c>
      <c r="V22" s="48">
        <f t="shared" si="2"/>
        <v>0</v>
      </c>
      <c r="W22" s="48">
        <f t="shared" si="2"/>
        <v>0</v>
      </c>
      <c r="X22" s="48">
        <f t="shared" si="2"/>
        <v>0</v>
      </c>
    </row>
    <row r="23" spans="1:24" ht="41.25" customHeight="1" x14ac:dyDescent="0.25">
      <c r="A23" s="34"/>
      <c r="B23" s="46" t="s">
        <v>44</v>
      </c>
      <c r="C23" s="49"/>
      <c r="D23" s="49"/>
      <c r="E23" s="49"/>
      <c r="F23" s="54">
        <f>F13+F18+F22</f>
        <v>75709.47</v>
      </c>
      <c r="G23" s="54">
        <f>G13+G18+G22</f>
        <v>613740.19999999995</v>
      </c>
      <c r="H23" s="54">
        <f>H13+H18+H22</f>
        <v>42479.83</v>
      </c>
      <c r="I23" s="28">
        <f>I13+I18+I22</f>
        <v>1082041.9000000001</v>
      </c>
      <c r="J23" s="28">
        <f t="shared" ref="J23:X23" si="3">J13+J18+J22</f>
        <v>682096</v>
      </c>
      <c r="K23" s="28">
        <f t="shared" si="3"/>
        <v>0</v>
      </c>
      <c r="L23" s="28">
        <f t="shared" si="3"/>
        <v>193653.8</v>
      </c>
      <c r="M23" s="28">
        <f t="shared" si="3"/>
        <v>388265.2</v>
      </c>
      <c r="N23" s="28">
        <f t="shared" si="3"/>
        <v>100177.00000000001</v>
      </c>
      <c r="O23" s="28">
        <f t="shared" si="3"/>
        <v>304571.09999999998</v>
      </c>
      <c r="P23" s="28">
        <f t="shared" si="3"/>
        <v>0</v>
      </c>
      <c r="Q23" s="28">
        <f t="shared" si="3"/>
        <v>97624.7</v>
      </c>
      <c r="R23" s="28">
        <f t="shared" si="3"/>
        <v>181381.8</v>
      </c>
      <c r="S23" s="28">
        <f t="shared" si="3"/>
        <v>25564.6</v>
      </c>
      <c r="T23" s="28">
        <f t="shared" si="3"/>
        <v>95374.8</v>
      </c>
      <c r="U23" s="28">
        <f t="shared" si="3"/>
        <v>0</v>
      </c>
      <c r="V23" s="28">
        <f t="shared" si="3"/>
        <v>39619.9</v>
      </c>
      <c r="W23" s="28">
        <f t="shared" si="3"/>
        <v>48295.199999999997</v>
      </c>
      <c r="X23" s="28">
        <f t="shared" si="3"/>
        <v>7459.7</v>
      </c>
    </row>
    <row r="24" spans="1:24" ht="30" customHeight="1" x14ac:dyDescent="0.25">
      <c r="A24" s="4" t="s">
        <v>45</v>
      </c>
      <c r="B24" s="70" t="s">
        <v>18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</row>
    <row r="25" spans="1:24" ht="29.25" customHeight="1" x14ac:dyDescent="0.25">
      <c r="A25" s="4" t="s">
        <v>46</v>
      </c>
      <c r="B25" s="67" t="s">
        <v>19</v>
      </c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1"/>
    </row>
    <row r="26" spans="1:24" ht="136.5" customHeight="1" x14ac:dyDescent="0.25">
      <c r="A26" s="4" t="s">
        <v>47</v>
      </c>
      <c r="B26" s="20" t="s">
        <v>20</v>
      </c>
      <c r="C26" s="9" t="s">
        <v>30</v>
      </c>
      <c r="D26" s="9" t="s">
        <v>32</v>
      </c>
      <c r="E26" s="11" t="s">
        <v>33</v>
      </c>
      <c r="F26" s="15" t="s">
        <v>37</v>
      </c>
      <c r="G26" s="15" t="s">
        <v>69</v>
      </c>
      <c r="H26" s="15" t="s">
        <v>37</v>
      </c>
      <c r="I26" s="2">
        <f>J26+O26+T26</f>
        <v>6648.1</v>
      </c>
      <c r="J26" s="2">
        <f>K26+L26+M26+N26</f>
        <v>6648.1</v>
      </c>
      <c r="K26" s="2">
        <v>0</v>
      </c>
      <c r="L26" s="2">
        <v>0</v>
      </c>
      <c r="M26" s="2">
        <v>0</v>
      </c>
      <c r="N26" s="2">
        <v>6648.1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</row>
    <row r="27" spans="1:24" ht="42.75" customHeight="1" x14ac:dyDescent="0.25">
      <c r="A27" s="4"/>
      <c r="B27" s="24" t="s">
        <v>49</v>
      </c>
      <c r="C27" s="47"/>
      <c r="D27" s="47"/>
      <c r="E27" s="47"/>
      <c r="F27" s="53">
        <v>0</v>
      </c>
      <c r="G27" s="53">
        <v>2706.04</v>
      </c>
      <c r="H27" s="53">
        <v>0</v>
      </c>
      <c r="I27" s="24">
        <f>I26</f>
        <v>6648.1</v>
      </c>
      <c r="J27" s="24">
        <f>J26</f>
        <v>6648.1</v>
      </c>
      <c r="K27" s="24">
        <v>0</v>
      </c>
      <c r="L27" s="24">
        <v>0</v>
      </c>
      <c r="M27" s="24">
        <v>0</v>
      </c>
      <c r="N27" s="24">
        <f>N26</f>
        <v>6648.1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</row>
    <row r="28" spans="1:24" ht="36.75" customHeight="1" x14ac:dyDescent="0.25">
      <c r="A28" s="4"/>
      <c r="B28" s="55" t="s">
        <v>44</v>
      </c>
      <c r="C28" s="55"/>
      <c r="D28" s="55"/>
      <c r="E28" s="55"/>
      <c r="F28" s="50">
        <f>SUM(F26)</f>
        <v>0</v>
      </c>
      <c r="G28" s="50">
        <v>2706.04</v>
      </c>
      <c r="H28" s="50">
        <f t="shared" ref="H28" si="4">SUM(H26)</f>
        <v>0</v>
      </c>
      <c r="I28" s="24">
        <f>I27</f>
        <v>6648.1</v>
      </c>
      <c r="J28" s="24">
        <f>J27</f>
        <v>6648.1</v>
      </c>
      <c r="K28" s="24">
        <v>0</v>
      </c>
      <c r="L28" s="24">
        <v>0</v>
      </c>
      <c r="M28" s="24">
        <v>0</v>
      </c>
      <c r="N28" s="24">
        <f>N27</f>
        <v>6648.1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</row>
    <row r="29" spans="1:24" ht="36.75" customHeight="1" x14ac:dyDescent="0.25">
      <c r="A29" s="4" t="s">
        <v>51</v>
      </c>
      <c r="B29" s="67" t="s">
        <v>24</v>
      </c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9"/>
    </row>
    <row r="30" spans="1:24" ht="36.75" customHeight="1" x14ac:dyDescent="0.25">
      <c r="A30" s="4" t="s">
        <v>52</v>
      </c>
      <c r="B30" s="67" t="s">
        <v>99</v>
      </c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9"/>
    </row>
    <row r="31" spans="1:24" ht="102" customHeight="1" x14ac:dyDescent="0.25">
      <c r="A31" s="4" t="s">
        <v>53</v>
      </c>
      <c r="B31" s="20" t="s">
        <v>25</v>
      </c>
      <c r="C31" s="10" t="s">
        <v>30</v>
      </c>
      <c r="D31" s="10" t="s">
        <v>32</v>
      </c>
      <c r="E31" s="11" t="s">
        <v>34</v>
      </c>
      <c r="F31" s="15">
        <v>20894.7</v>
      </c>
      <c r="G31" s="15">
        <v>0</v>
      </c>
      <c r="H31" s="15">
        <f>F31-G31</f>
        <v>20894.7</v>
      </c>
      <c r="I31" s="23">
        <v>3000</v>
      </c>
      <c r="J31" s="23">
        <v>3000</v>
      </c>
      <c r="K31" s="23">
        <v>0</v>
      </c>
      <c r="L31" s="23">
        <v>0</v>
      </c>
      <c r="M31" s="23">
        <v>0</v>
      </c>
      <c r="N31" s="23">
        <v>3000</v>
      </c>
      <c r="O31" s="23">
        <f>Q31+S31</f>
        <v>17894.7</v>
      </c>
      <c r="P31" s="23">
        <v>0</v>
      </c>
      <c r="Q31" s="23">
        <v>17000</v>
      </c>
      <c r="R31" s="23">
        <v>0</v>
      </c>
      <c r="S31" s="23">
        <v>894.7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</row>
    <row r="32" spans="1:24" ht="88.5" customHeight="1" x14ac:dyDescent="0.25">
      <c r="A32" s="4" t="s">
        <v>62</v>
      </c>
      <c r="B32" s="20" t="s">
        <v>26</v>
      </c>
      <c r="C32" s="14" t="s">
        <v>30</v>
      </c>
      <c r="D32" s="10" t="s">
        <v>32</v>
      </c>
      <c r="E32" s="16" t="s">
        <v>34</v>
      </c>
      <c r="F32" s="17">
        <v>24637.8</v>
      </c>
      <c r="G32" s="17">
        <v>0</v>
      </c>
      <c r="H32" s="17">
        <f>F32-G32</f>
        <v>24637.8</v>
      </c>
      <c r="I32" s="21">
        <f>J32+O32</f>
        <v>24637.8</v>
      </c>
      <c r="J32" s="21">
        <v>6860</v>
      </c>
      <c r="K32" s="21">
        <v>0</v>
      </c>
      <c r="L32" s="21">
        <v>0</v>
      </c>
      <c r="M32" s="21">
        <v>0</v>
      </c>
      <c r="N32" s="21">
        <v>6860</v>
      </c>
      <c r="O32" s="21">
        <v>17777.8</v>
      </c>
      <c r="P32" s="21">
        <v>0</v>
      </c>
      <c r="Q32" s="21">
        <v>16000</v>
      </c>
      <c r="R32" s="21">
        <v>0</v>
      </c>
      <c r="S32" s="21">
        <v>1777.8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</row>
    <row r="33" spans="1:24" ht="43.5" customHeight="1" x14ac:dyDescent="0.25">
      <c r="A33" s="4"/>
      <c r="B33" s="24" t="s">
        <v>49</v>
      </c>
      <c r="C33" s="47"/>
      <c r="D33" s="47"/>
      <c r="E33" s="42"/>
      <c r="F33" s="54">
        <f>F31+F32</f>
        <v>45532.5</v>
      </c>
      <c r="G33" s="54">
        <v>0</v>
      </c>
      <c r="H33" s="54">
        <f>H31+H32</f>
        <v>45532.5</v>
      </c>
      <c r="I33" s="28">
        <f>I31+I32</f>
        <v>27637.8</v>
      </c>
      <c r="J33" s="28">
        <f t="shared" ref="J33:X33" si="5">J31+J32</f>
        <v>9860</v>
      </c>
      <c r="K33" s="28">
        <f t="shared" si="5"/>
        <v>0</v>
      </c>
      <c r="L33" s="28">
        <f t="shared" si="5"/>
        <v>0</v>
      </c>
      <c r="M33" s="28">
        <f t="shared" si="5"/>
        <v>0</v>
      </c>
      <c r="N33" s="28">
        <f t="shared" si="5"/>
        <v>9860</v>
      </c>
      <c r="O33" s="28">
        <f t="shared" si="5"/>
        <v>35672.5</v>
      </c>
      <c r="P33" s="28">
        <f t="shared" si="5"/>
        <v>0</v>
      </c>
      <c r="Q33" s="28">
        <f t="shared" si="5"/>
        <v>33000</v>
      </c>
      <c r="R33" s="28">
        <f t="shared" si="5"/>
        <v>0</v>
      </c>
      <c r="S33" s="28">
        <f t="shared" si="5"/>
        <v>2672.5</v>
      </c>
      <c r="T33" s="28">
        <f t="shared" si="5"/>
        <v>0</v>
      </c>
      <c r="U33" s="28">
        <f t="shared" si="5"/>
        <v>0</v>
      </c>
      <c r="V33" s="28">
        <f t="shared" si="5"/>
        <v>0</v>
      </c>
      <c r="W33" s="28">
        <f t="shared" si="5"/>
        <v>0</v>
      </c>
      <c r="X33" s="28">
        <f t="shared" si="5"/>
        <v>0</v>
      </c>
    </row>
    <row r="34" spans="1:24" ht="48.75" customHeight="1" x14ac:dyDescent="0.25">
      <c r="A34" s="8"/>
      <c r="B34" s="56" t="s">
        <v>44</v>
      </c>
      <c r="C34" s="57"/>
      <c r="D34" s="57"/>
      <c r="E34" s="57"/>
      <c r="F34" s="54">
        <f>F31+F32</f>
        <v>45532.5</v>
      </c>
      <c r="G34" s="54">
        <v>0</v>
      </c>
      <c r="H34" s="54">
        <f>H31+H32</f>
        <v>45532.5</v>
      </c>
      <c r="I34" s="28">
        <f>I33</f>
        <v>27637.8</v>
      </c>
      <c r="J34" s="28">
        <f t="shared" ref="J34:X34" si="6">J33</f>
        <v>9860</v>
      </c>
      <c r="K34" s="28">
        <f t="shared" si="6"/>
        <v>0</v>
      </c>
      <c r="L34" s="28">
        <f t="shared" si="6"/>
        <v>0</v>
      </c>
      <c r="M34" s="28">
        <f t="shared" si="6"/>
        <v>0</v>
      </c>
      <c r="N34" s="28">
        <f t="shared" si="6"/>
        <v>9860</v>
      </c>
      <c r="O34" s="28">
        <f t="shared" si="6"/>
        <v>35672.5</v>
      </c>
      <c r="P34" s="28">
        <f t="shared" si="6"/>
        <v>0</v>
      </c>
      <c r="Q34" s="28">
        <f t="shared" si="6"/>
        <v>33000</v>
      </c>
      <c r="R34" s="28">
        <f t="shared" si="6"/>
        <v>0</v>
      </c>
      <c r="S34" s="28">
        <f t="shared" si="6"/>
        <v>2672.5</v>
      </c>
      <c r="T34" s="28">
        <f t="shared" si="6"/>
        <v>0</v>
      </c>
      <c r="U34" s="28">
        <f t="shared" si="6"/>
        <v>0</v>
      </c>
      <c r="V34" s="28">
        <f t="shared" si="6"/>
        <v>0</v>
      </c>
      <c r="W34" s="28">
        <f t="shared" si="6"/>
        <v>0</v>
      </c>
      <c r="X34" s="28">
        <f t="shared" si="6"/>
        <v>0</v>
      </c>
    </row>
    <row r="35" spans="1:24" ht="48.75" customHeight="1" x14ac:dyDescent="0.25">
      <c r="A35" s="40" t="s">
        <v>79</v>
      </c>
      <c r="B35" s="61" t="s">
        <v>78</v>
      </c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3"/>
    </row>
    <row r="36" spans="1:24" ht="48.75" customHeight="1" x14ac:dyDescent="0.25">
      <c r="A36" s="40" t="s">
        <v>80</v>
      </c>
      <c r="B36" s="61" t="s">
        <v>81</v>
      </c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3"/>
    </row>
    <row r="37" spans="1:24" ht="93.75" customHeight="1" x14ac:dyDescent="0.25">
      <c r="A37" s="41" t="s">
        <v>82</v>
      </c>
      <c r="B37" s="35" t="s">
        <v>83</v>
      </c>
      <c r="C37" s="32" t="s">
        <v>30</v>
      </c>
      <c r="D37" s="32" t="s">
        <v>32</v>
      </c>
      <c r="E37" s="42" t="s">
        <v>77</v>
      </c>
      <c r="F37" s="39" t="s">
        <v>50</v>
      </c>
      <c r="G37" s="30" t="s">
        <v>84</v>
      </c>
      <c r="H37" s="39" t="s">
        <v>50</v>
      </c>
      <c r="I37" s="37">
        <f>J37+O37+T37</f>
        <v>4538.3999999999996</v>
      </c>
      <c r="J37" s="37">
        <f>K37+L37+M37+N37</f>
        <v>4538.3999999999996</v>
      </c>
      <c r="K37" s="37">
        <v>0</v>
      </c>
      <c r="L37" s="37">
        <v>0</v>
      </c>
      <c r="M37" s="37">
        <v>0</v>
      </c>
      <c r="N37" s="37">
        <v>4538.3999999999996</v>
      </c>
      <c r="O37" s="37">
        <v>0</v>
      </c>
      <c r="P37" s="37">
        <v>0</v>
      </c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7">
        <v>0</v>
      </c>
      <c r="W37" s="37">
        <v>0</v>
      </c>
      <c r="X37" s="37">
        <v>0</v>
      </c>
    </row>
    <row r="38" spans="1:24" ht="48.75" customHeight="1" x14ac:dyDescent="0.25">
      <c r="A38" s="8"/>
      <c r="B38" s="24" t="s">
        <v>49</v>
      </c>
      <c r="C38" s="54" t="s">
        <v>50</v>
      </c>
      <c r="D38" s="54" t="s">
        <v>50</v>
      </c>
      <c r="E38" s="54" t="s">
        <v>50</v>
      </c>
      <c r="F38" s="54" t="s">
        <v>50</v>
      </c>
      <c r="G38" s="54" t="s">
        <v>50</v>
      </c>
      <c r="H38" s="54" t="s">
        <v>50</v>
      </c>
      <c r="I38" s="28">
        <f t="shared" ref="I38:I39" si="7">J38+O38+T38</f>
        <v>4538.3999999999996</v>
      </c>
      <c r="J38" s="28">
        <f t="shared" ref="J38:J39" si="8">K38+L38+M38+N38</f>
        <v>4538.3999999999996</v>
      </c>
      <c r="K38" s="28">
        <v>0</v>
      </c>
      <c r="L38" s="28">
        <v>0</v>
      </c>
      <c r="M38" s="28">
        <v>0</v>
      </c>
      <c r="N38" s="28">
        <v>4538.3999999999996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</row>
    <row r="39" spans="1:24" ht="48.75" customHeight="1" x14ac:dyDescent="0.25">
      <c r="A39" s="8"/>
      <c r="B39" s="55" t="s">
        <v>44</v>
      </c>
      <c r="C39" s="57"/>
      <c r="D39" s="57"/>
      <c r="E39" s="57"/>
      <c r="F39" s="54"/>
      <c r="G39" s="54">
        <v>1334.14</v>
      </c>
      <c r="H39" s="54">
        <v>0</v>
      </c>
      <c r="I39" s="28">
        <f t="shared" si="7"/>
        <v>4538.3999999999996</v>
      </c>
      <c r="J39" s="28">
        <f t="shared" si="8"/>
        <v>4538.3999999999996</v>
      </c>
      <c r="K39" s="28">
        <v>0</v>
      </c>
      <c r="L39" s="28">
        <v>0</v>
      </c>
      <c r="M39" s="28">
        <v>0</v>
      </c>
      <c r="N39" s="28">
        <v>4538.3999999999996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</row>
    <row r="40" spans="1:24" ht="48.75" customHeight="1" x14ac:dyDescent="0.25">
      <c r="A40" s="43" t="s">
        <v>87</v>
      </c>
      <c r="B40" s="64" t="s">
        <v>85</v>
      </c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6"/>
    </row>
    <row r="41" spans="1:24" ht="48.75" customHeight="1" x14ac:dyDescent="0.25">
      <c r="A41" s="43" t="s">
        <v>88</v>
      </c>
      <c r="B41" s="64" t="s">
        <v>86</v>
      </c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6"/>
    </row>
    <row r="42" spans="1:24" ht="96.75" customHeight="1" x14ac:dyDescent="0.25">
      <c r="A42" s="41" t="s">
        <v>89</v>
      </c>
      <c r="B42" s="20" t="s">
        <v>90</v>
      </c>
      <c r="C42" s="32" t="s">
        <v>30</v>
      </c>
      <c r="D42" s="2" t="s">
        <v>27</v>
      </c>
      <c r="E42" s="33" t="s">
        <v>91</v>
      </c>
      <c r="F42" s="12" t="s">
        <v>50</v>
      </c>
      <c r="G42" s="12" t="s">
        <v>50</v>
      </c>
      <c r="H42" s="12" t="s">
        <v>50</v>
      </c>
      <c r="I42" s="44">
        <f>J42+O42+T42</f>
        <v>41945.7</v>
      </c>
      <c r="J42" s="21">
        <f>K42+L42+M42+N42</f>
        <v>14981.9</v>
      </c>
      <c r="K42" s="21">
        <v>0</v>
      </c>
      <c r="L42" s="21">
        <v>13481.9</v>
      </c>
      <c r="M42" s="21">
        <v>0</v>
      </c>
      <c r="N42" s="21">
        <v>1500</v>
      </c>
      <c r="O42" s="21">
        <v>13481.9</v>
      </c>
      <c r="P42" s="21">
        <v>0</v>
      </c>
      <c r="Q42" s="21">
        <v>13481.9</v>
      </c>
      <c r="R42" s="21">
        <v>0</v>
      </c>
      <c r="S42" s="21">
        <v>0</v>
      </c>
      <c r="T42" s="21">
        <v>13481.9</v>
      </c>
      <c r="U42" s="21">
        <v>0</v>
      </c>
      <c r="V42" s="21">
        <v>13481.9</v>
      </c>
      <c r="W42" s="21">
        <v>0</v>
      </c>
      <c r="X42" s="21">
        <v>0</v>
      </c>
    </row>
    <row r="43" spans="1:24" ht="48.75" customHeight="1" x14ac:dyDescent="0.25">
      <c r="A43" s="8"/>
      <c r="B43" s="24" t="s">
        <v>49</v>
      </c>
      <c r="C43" s="50" t="s">
        <v>50</v>
      </c>
      <c r="D43" s="50" t="s">
        <v>50</v>
      </c>
      <c r="E43" s="50" t="s">
        <v>50</v>
      </c>
      <c r="F43" s="50" t="s">
        <v>50</v>
      </c>
      <c r="G43" s="50" t="s">
        <v>50</v>
      </c>
      <c r="H43" s="50" t="s">
        <v>50</v>
      </c>
      <c r="I43" s="28">
        <f>J43+O43+T43</f>
        <v>41945.7</v>
      </c>
      <c r="J43" s="28">
        <f t="shared" ref="J43:J44" si="9">K43+L43+M43+N43</f>
        <v>14981.9</v>
      </c>
      <c r="K43" s="28">
        <v>0</v>
      </c>
      <c r="L43" s="28">
        <v>13481.9</v>
      </c>
      <c r="M43" s="28">
        <v>0</v>
      </c>
      <c r="N43" s="28">
        <v>1500</v>
      </c>
      <c r="O43" s="28">
        <v>13481.9</v>
      </c>
      <c r="P43" s="28">
        <v>0</v>
      </c>
      <c r="Q43" s="28">
        <v>13481.9</v>
      </c>
      <c r="R43" s="28">
        <v>0</v>
      </c>
      <c r="S43" s="28">
        <v>0</v>
      </c>
      <c r="T43" s="28">
        <v>13481.9</v>
      </c>
      <c r="U43" s="28">
        <v>0</v>
      </c>
      <c r="V43" s="28">
        <v>13481.9</v>
      </c>
      <c r="W43" s="28">
        <v>0</v>
      </c>
      <c r="X43" s="28">
        <v>0</v>
      </c>
    </row>
    <row r="44" spans="1:24" ht="48.75" customHeight="1" x14ac:dyDescent="0.25">
      <c r="A44" s="8"/>
      <c r="B44" s="24" t="s">
        <v>44</v>
      </c>
      <c r="C44" s="46"/>
      <c r="D44" s="46"/>
      <c r="E44" s="46"/>
      <c r="F44" s="50">
        <f>SUM(F42)</f>
        <v>0</v>
      </c>
      <c r="G44" s="50">
        <f>SUM(G42)</f>
        <v>0</v>
      </c>
      <c r="H44" s="50">
        <v>0</v>
      </c>
      <c r="I44" s="28">
        <f>J44+Q44+T44</f>
        <v>41945.7</v>
      </c>
      <c r="J44" s="28">
        <f t="shared" si="9"/>
        <v>14981.9</v>
      </c>
      <c r="K44" s="28">
        <v>0</v>
      </c>
      <c r="L44" s="28">
        <v>13481.9</v>
      </c>
      <c r="M44" s="28">
        <v>0</v>
      </c>
      <c r="N44" s="28">
        <f>N43</f>
        <v>1500</v>
      </c>
      <c r="O44" s="28">
        <v>13481.9</v>
      </c>
      <c r="P44" s="28">
        <v>0</v>
      </c>
      <c r="Q44" s="28">
        <v>13481.9</v>
      </c>
      <c r="R44" s="28">
        <v>0</v>
      </c>
      <c r="S44" s="28">
        <v>0</v>
      </c>
      <c r="T44" s="28">
        <v>13481.9</v>
      </c>
      <c r="U44" s="28">
        <v>0</v>
      </c>
      <c r="V44" s="28">
        <v>13481.9</v>
      </c>
      <c r="W44" s="28">
        <v>0</v>
      </c>
      <c r="X44" s="28">
        <v>0</v>
      </c>
    </row>
    <row r="45" spans="1:24" ht="48.75" customHeight="1" x14ac:dyDescent="0.25">
      <c r="A45" s="4" t="s">
        <v>92</v>
      </c>
      <c r="B45" s="64" t="s">
        <v>100</v>
      </c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6"/>
    </row>
    <row r="46" spans="1:24" ht="101.25" customHeight="1" x14ac:dyDescent="0.25">
      <c r="A46" s="43" t="s">
        <v>93</v>
      </c>
      <c r="B46" s="35" t="s">
        <v>94</v>
      </c>
      <c r="C46" s="32" t="s">
        <v>30</v>
      </c>
      <c r="D46" s="2" t="s">
        <v>27</v>
      </c>
      <c r="E46" s="25" t="s">
        <v>77</v>
      </c>
      <c r="F46" s="26" t="s">
        <v>50</v>
      </c>
      <c r="G46" s="26" t="s">
        <v>95</v>
      </c>
      <c r="H46" s="26" t="s">
        <v>50</v>
      </c>
      <c r="I46" s="37">
        <f>J46+O46+T46</f>
        <v>2102.9</v>
      </c>
      <c r="J46" s="37">
        <f>K46+L46+M46+N46</f>
        <v>2102.9</v>
      </c>
      <c r="K46" s="37">
        <v>0</v>
      </c>
      <c r="L46" s="37">
        <v>0</v>
      </c>
      <c r="M46" s="37">
        <v>0</v>
      </c>
      <c r="N46" s="37">
        <v>2102.9</v>
      </c>
      <c r="O46" s="37">
        <v>0</v>
      </c>
      <c r="P46" s="37">
        <v>0</v>
      </c>
      <c r="Q46" s="37">
        <v>0</v>
      </c>
      <c r="R46" s="37">
        <v>0</v>
      </c>
      <c r="S46" s="37">
        <v>0</v>
      </c>
      <c r="T46" s="37">
        <v>0</v>
      </c>
      <c r="U46" s="37">
        <v>0</v>
      </c>
      <c r="V46" s="37">
        <v>0</v>
      </c>
      <c r="W46" s="37">
        <v>0</v>
      </c>
      <c r="X46" s="37">
        <v>0</v>
      </c>
    </row>
    <row r="47" spans="1:24" ht="48.75" customHeight="1" x14ac:dyDescent="0.25">
      <c r="A47" s="8"/>
      <c r="B47" s="24" t="s">
        <v>44</v>
      </c>
      <c r="C47" s="50" t="s">
        <v>50</v>
      </c>
      <c r="D47" s="50" t="s">
        <v>50</v>
      </c>
      <c r="E47" s="50" t="s">
        <v>50</v>
      </c>
      <c r="F47" s="50" t="s">
        <v>50</v>
      </c>
      <c r="G47" s="50">
        <v>17200.3</v>
      </c>
      <c r="H47" s="50">
        <v>0</v>
      </c>
      <c r="I47" s="28">
        <f>J47+O47+T47</f>
        <v>2102.9</v>
      </c>
      <c r="J47" s="28">
        <f>K47+L47+M47+N47</f>
        <v>2102.9</v>
      </c>
      <c r="K47" s="28">
        <v>0</v>
      </c>
      <c r="L47" s="28">
        <v>0</v>
      </c>
      <c r="M47" s="28">
        <v>0</v>
      </c>
      <c r="N47" s="28">
        <v>2102.9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</row>
    <row r="48" spans="1:24" ht="70.5" customHeight="1" x14ac:dyDescent="0.25">
      <c r="A48" s="8"/>
      <c r="B48" s="24" t="s">
        <v>54</v>
      </c>
      <c r="C48" s="57"/>
      <c r="D48" s="57"/>
      <c r="E48" s="57"/>
      <c r="F48" s="54">
        <f>F23+F28+F34+F39+F44</f>
        <v>121241.97</v>
      </c>
      <c r="G48" s="54">
        <f>G23+G28+G34+G39+G44+G47</f>
        <v>634980.68000000005</v>
      </c>
      <c r="H48" s="58">
        <f>H23+H28+H34+H39+H44+H47</f>
        <v>88012.33</v>
      </c>
      <c r="I48" s="28">
        <f>I23+I28+I34+I39+I44+I47</f>
        <v>1164914.8</v>
      </c>
      <c r="J48" s="28">
        <f t="shared" ref="J48:X48" si="10">J23+J28+J34+J39+J44+J47</f>
        <v>720227.3</v>
      </c>
      <c r="K48" s="28">
        <f t="shared" si="10"/>
        <v>0</v>
      </c>
      <c r="L48" s="28">
        <f t="shared" si="10"/>
        <v>207135.69999999998</v>
      </c>
      <c r="M48" s="28">
        <f t="shared" si="10"/>
        <v>388265.2</v>
      </c>
      <c r="N48" s="28">
        <f t="shared" si="10"/>
        <v>124826.40000000001</v>
      </c>
      <c r="O48" s="28">
        <f t="shared" si="10"/>
        <v>353725.5</v>
      </c>
      <c r="P48" s="28">
        <f t="shared" si="10"/>
        <v>0</v>
      </c>
      <c r="Q48" s="28">
        <f t="shared" si="10"/>
        <v>144106.6</v>
      </c>
      <c r="R48" s="28">
        <f t="shared" si="10"/>
        <v>181381.8</v>
      </c>
      <c r="S48" s="28">
        <f t="shared" si="10"/>
        <v>28237.1</v>
      </c>
      <c r="T48" s="28">
        <f t="shared" si="10"/>
        <v>108856.7</v>
      </c>
      <c r="U48" s="28">
        <f t="shared" si="10"/>
        <v>0</v>
      </c>
      <c r="V48" s="28">
        <f t="shared" si="10"/>
        <v>53101.8</v>
      </c>
      <c r="W48" s="28">
        <f t="shared" si="10"/>
        <v>48295.199999999997</v>
      </c>
      <c r="X48" s="28">
        <f t="shared" si="10"/>
        <v>7459.7</v>
      </c>
    </row>
  </sheetData>
  <mergeCells count="28">
    <mergeCell ref="S2:X2"/>
    <mergeCell ref="B14:X14"/>
    <mergeCell ref="B25:X25"/>
    <mergeCell ref="B19:X19"/>
    <mergeCell ref="B29:X29"/>
    <mergeCell ref="E4:E5"/>
    <mergeCell ref="C4:C5"/>
    <mergeCell ref="B30:X30"/>
    <mergeCell ref="B24:X24"/>
    <mergeCell ref="G4:G5"/>
    <mergeCell ref="J4:N4"/>
    <mergeCell ref="S1:X1"/>
    <mergeCell ref="B7:X7"/>
    <mergeCell ref="B8:X8"/>
    <mergeCell ref="D4:D5"/>
    <mergeCell ref="A3:X3"/>
    <mergeCell ref="B4:B5"/>
    <mergeCell ref="F4:F5"/>
    <mergeCell ref="H4:H5"/>
    <mergeCell ref="A4:A5"/>
    <mergeCell ref="O4:S4"/>
    <mergeCell ref="T4:X4"/>
    <mergeCell ref="I4:I5"/>
    <mergeCell ref="B35:X35"/>
    <mergeCell ref="B36:X36"/>
    <mergeCell ref="B40:X40"/>
    <mergeCell ref="B41:X41"/>
    <mergeCell ref="B45:X45"/>
  </mergeCells>
  <pageMargins left="1.01" right="0.70866141732283472" top="0.74803149606299213" bottom="0.74803149606299213" header="0.31496062992125984" footer="0.31496062992125984"/>
  <pageSetup paperSize="9" scale="36" fitToHeight="0" orientation="landscape" r:id="rId1"/>
  <ignoredErrors>
    <ignoredError sqref="J1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2015-03-19T15:41:33Z</dcterms:modified>
</cp:coreProperties>
</file>