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65" windowWidth="14805" windowHeight="7350" activeTab="1"/>
  </bookViews>
  <sheets>
    <sheet name="Приложение 1" sheetId="3" r:id="rId1"/>
    <sheet name="Приложение 2" sheetId="6" r:id="rId2"/>
    <sheet name="Приложение 3" sheetId="7" r:id="rId3"/>
  </sheets>
  <definedNames>
    <definedName name="_xlnm.Print_Area" localSheetId="1">'Приложение 2'!$A$1:$M$117</definedName>
    <definedName name="_xlnm.Print_Area" localSheetId="2">'Приложение 3'!$A$1:$J$74</definedName>
  </definedNames>
  <calcPr calcId="145621"/>
</workbook>
</file>

<file path=xl/calcChain.xml><?xml version="1.0" encoding="utf-8"?>
<calcChain xmlns="http://schemas.openxmlformats.org/spreadsheetml/2006/main">
  <c r="D74" i="7" l="1"/>
  <c r="J61" i="7"/>
  <c r="I66" i="7"/>
  <c r="G71" i="7"/>
  <c r="J72" i="7" s="1"/>
  <c r="F71" i="7"/>
  <c r="J66" i="7"/>
  <c r="I67" i="7" s="1"/>
  <c r="J73" i="7" s="1"/>
  <c r="J74" i="7" s="1"/>
  <c r="N113" i="6" l="1"/>
  <c r="J54" i="7" l="1"/>
  <c r="D54" i="7" l="1"/>
  <c r="I55" i="7" s="1"/>
  <c r="G113" i="6"/>
  <c r="F107" i="6"/>
  <c r="G93" i="6" l="1"/>
  <c r="J86" i="6" l="1"/>
  <c r="D108" i="6" l="1"/>
  <c r="J38" i="7" l="1"/>
  <c r="D38" i="7"/>
  <c r="J107" i="6" l="1"/>
  <c r="C107" i="6"/>
  <c r="J114" i="6" l="1"/>
  <c r="D42" i="7" l="1"/>
  <c r="C54" i="7"/>
  <c r="J77" i="6"/>
  <c r="I77" i="6" l="1"/>
  <c r="C86" i="6" l="1"/>
  <c r="F71" i="6" l="1"/>
  <c r="G71" i="6"/>
  <c r="D99" i="6" l="1"/>
  <c r="D72" i="6"/>
  <c r="D61" i="6"/>
  <c r="C61" i="6"/>
  <c r="C77" i="6"/>
  <c r="G77" i="6"/>
  <c r="F77" i="6"/>
  <c r="D77" i="6"/>
  <c r="J78" i="6" l="1"/>
  <c r="F61" i="6"/>
  <c r="I29" i="3" l="1"/>
  <c r="I31" i="3"/>
  <c r="I86" i="6" l="1"/>
  <c r="D86" i="6"/>
  <c r="L32" i="3" l="1"/>
  <c r="C24" i="7" l="1"/>
  <c r="F30" i="6" l="1"/>
  <c r="D25" i="7" l="1"/>
  <c r="D32" i="7"/>
  <c r="D28" i="7"/>
  <c r="F31" i="7"/>
  <c r="I27" i="7"/>
  <c r="F53" i="6"/>
  <c r="I53" i="6"/>
  <c r="D54" i="6"/>
  <c r="C53" i="6"/>
  <c r="D53" i="6"/>
  <c r="I47" i="6"/>
  <c r="F47" i="6"/>
  <c r="N46" i="6" s="1"/>
  <c r="D18" i="7"/>
  <c r="I39" i="6"/>
  <c r="F17" i="7"/>
  <c r="C17" i="7"/>
  <c r="N53" i="6" l="1"/>
  <c r="D33" i="7"/>
  <c r="G47" i="6"/>
  <c r="J47" i="6"/>
  <c r="J53" i="6"/>
  <c r="G53" i="6"/>
  <c r="D40" i="6"/>
  <c r="M39" i="6"/>
  <c r="L39" i="6"/>
  <c r="J30" i="6"/>
  <c r="J54" i="6" l="1"/>
  <c r="G30" i="6"/>
  <c r="I17" i="7" l="1"/>
  <c r="C39" i="6" l="1"/>
  <c r="F39" i="6"/>
  <c r="N39" i="6" l="1"/>
  <c r="F24" i="7"/>
  <c r="D60" i="7" l="1"/>
  <c r="D61" i="7" s="1"/>
  <c r="D115" i="6"/>
  <c r="D48" i="6"/>
  <c r="D31" i="6"/>
  <c r="G39" i="6"/>
  <c r="D107" i="6" l="1"/>
  <c r="G107" i="6"/>
  <c r="J98" i="6"/>
  <c r="D73" i="6"/>
  <c r="D117" i="6" s="1"/>
  <c r="G61" i="6"/>
  <c r="G31" i="7"/>
  <c r="I32" i="7" s="1"/>
  <c r="J27" i="7"/>
  <c r="I28" i="7" s="1"/>
  <c r="J39" i="6"/>
  <c r="D17" i="7"/>
  <c r="G17" i="7"/>
  <c r="D39" i="6"/>
  <c r="D41" i="7"/>
  <c r="J17" i="7"/>
  <c r="J108" i="6" l="1"/>
  <c r="J115" i="6" s="1"/>
  <c r="J40" i="6"/>
  <c r="D24" i="7"/>
  <c r="I18" i="7"/>
  <c r="G24" i="7"/>
  <c r="J59" i="7"/>
  <c r="I59" i="7"/>
  <c r="G59" i="7"/>
  <c r="J60" i="7" s="1"/>
  <c r="F59" i="7"/>
  <c r="G44" i="7"/>
  <c r="J45" i="7" s="1"/>
  <c r="F44" i="7"/>
  <c r="G41" i="7"/>
  <c r="F41" i="7"/>
  <c r="C41" i="7"/>
  <c r="N115" i="6" l="1"/>
  <c r="I25" i="7"/>
  <c r="J33" i="7" s="1"/>
  <c r="J42" i="7"/>
  <c r="I30" i="6" l="1"/>
  <c r="D30" i="6"/>
  <c r="C30" i="6"/>
  <c r="N30" i="6" s="1"/>
  <c r="K32" i="3" l="1"/>
  <c r="J32" i="3"/>
  <c r="I32" i="3"/>
  <c r="H32" i="3"/>
  <c r="G32" i="3"/>
  <c r="F32" i="3"/>
  <c r="E32" i="3"/>
  <c r="D32" i="3"/>
  <c r="C32" i="3"/>
  <c r="B32" i="3"/>
  <c r="I20" i="3"/>
  <c r="I19" i="3"/>
  <c r="I25" i="3"/>
  <c r="I24" i="3"/>
  <c r="L22" i="3"/>
  <c r="K22" i="3"/>
  <c r="J22" i="3"/>
  <c r="H22" i="3"/>
  <c r="G22" i="3"/>
  <c r="F22" i="3"/>
  <c r="E22" i="3"/>
  <c r="D22" i="3"/>
  <c r="C22" i="3"/>
  <c r="B22" i="3"/>
  <c r="L26" i="3"/>
  <c r="K26" i="3"/>
  <c r="J26" i="3"/>
  <c r="H26" i="3"/>
  <c r="G26" i="3"/>
  <c r="F26" i="3"/>
  <c r="E26" i="3"/>
  <c r="E33" i="3" s="1"/>
  <c r="D26" i="3"/>
  <c r="C26" i="3"/>
  <c r="B26" i="3"/>
  <c r="B33" i="3" s="1"/>
  <c r="C33" i="3" l="1"/>
  <c r="F33" i="3"/>
  <c r="K33" i="3"/>
  <c r="I26" i="3"/>
  <c r="J33" i="3"/>
  <c r="L33" i="3"/>
  <c r="H33" i="3"/>
  <c r="D33" i="3"/>
  <c r="G33" i="3"/>
  <c r="I22" i="3"/>
  <c r="I33" i="3" l="1"/>
  <c r="J31" i="6"/>
  <c r="J48" i="6" l="1"/>
  <c r="J62" i="6" l="1"/>
  <c r="J94" i="6" l="1"/>
  <c r="J87" i="6" l="1"/>
  <c r="J99" i="6" l="1"/>
  <c r="U23" i="6"/>
  <c r="J72" i="6"/>
  <c r="J73" i="6" s="1"/>
  <c r="N73" i="6" l="1"/>
  <c r="J117" i="6" l="1"/>
</calcChain>
</file>

<file path=xl/sharedStrings.xml><?xml version="1.0" encoding="utf-8"?>
<sst xmlns="http://schemas.openxmlformats.org/spreadsheetml/2006/main" count="277" uniqueCount="86">
  <si>
    <t>Приложение 1</t>
  </si>
  <si>
    <t>Адрес</t>
  </si>
  <si>
    <t>п. Белый-Ю</t>
  </si>
  <si>
    <t>-</t>
  </si>
  <si>
    <t>Итого:</t>
  </si>
  <si>
    <t>п. Косью</t>
  </si>
  <si>
    <t>п. Березовка</t>
  </si>
  <si>
    <t>Итого по Программе:</t>
  </si>
  <si>
    <t>Однокомнатные квартиры</t>
  </si>
  <si>
    <t>Двухкомнатные квартиры</t>
  </si>
  <si>
    <t>Трехкомнатные квартиры</t>
  </si>
  <si>
    <t>Номер</t>
  </si>
  <si>
    <t>Площадь квартиры, кв.м</t>
  </si>
  <si>
    <t>Четырехкомнатные квартиры</t>
  </si>
  <si>
    <t>Стоимость квартиры, рублей*</t>
  </si>
  <si>
    <t>Стоимость квартиры,рублей*</t>
  </si>
  <si>
    <t>Стоимость квартиры,  рублей*</t>
  </si>
  <si>
    <t>г. Печора,п. Березовка,ул. Лесная, д.33</t>
  </si>
  <si>
    <t>г. Печора, п.Белый-Ю, ул.Лесная, дом 1</t>
  </si>
  <si>
    <t>г. Печора, п.Белый-Ю, ул.Лесная, дом 3</t>
  </si>
  <si>
    <t>г. Печора, п.Косью, ул.Лесная, дом 1</t>
  </si>
  <si>
    <t>г. Печора, п.Косью, ул.Лесная, дом 6</t>
  </si>
  <si>
    <t>г. Печора, п. Березовка, ул.Лесная, дом 33</t>
  </si>
  <si>
    <t>г. Печора, п. Березовка, ул.Лесная, дом 34</t>
  </si>
  <si>
    <t>г. Печора, п. Березовка, ул.Лесная, дом 35</t>
  </si>
  <si>
    <t>Итого</t>
  </si>
  <si>
    <t xml:space="preserve"> г. Печора, п. Белый-Ю, ул. Лесная, д. 3</t>
  </si>
  <si>
    <t>г. Печора,п. Березовка,ул. Лесная, д.34</t>
  </si>
  <si>
    <t>г. Печора,п. Березовка,ул. Лесная, д.35</t>
  </si>
  <si>
    <t>Всего помещений, ед.</t>
  </si>
  <si>
    <t>в том числе</t>
  </si>
  <si>
    <t>жилые</t>
  </si>
  <si>
    <t>нежилые, ед.</t>
  </si>
  <si>
    <t xml:space="preserve">в том числе </t>
  </si>
  <si>
    <t>муниципальные, ед.</t>
  </si>
  <si>
    <t>частные, ед.</t>
  </si>
  <si>
    <t>всего, ед.</t>
  </si>
  <si>
    <t>из них пустующие, ед.</t>
  </si>
  <si>
    <t>Общая площадь жилых помещений, подлежащих переселению, кв.м.</t>
  </si>
  <si>
    <t>частная, кв.м</t>
  </si>
  <si>
    <t>муниципальная, кв.м</t>
  </si>
  <si>
    <t>Количество жилых помещений, подлежащих переселению, ед.</t>
  </si>
  <si>
    <t>Количество зарегистрированных граждан, чел.</t>
  </si>
  <si>
    <t>г. Печора, п. Белый-Ю, ул. Лесная, д. 3</t>
  </si>
  <si>
    <t>2020 год</t>
  </si>
  <si>
    <t>2021 год</t>
  </si>
  <si>
    <t>2022 год</t>
  </si>
  <si>
    <t xml:space="preserve"> г. Печора, п. Косью, ул. Лесная, д. 6</t>
  </si>
  <si>
    <t>Площадь квартиры.кв.м.</t>
  </si>
  <si>
    <t>Приложение 2                                                                                                                                                                к муниципальной адресной программе «Переселение граждан из малозаселенных, неперспективных населенных пунктов на территории муниципального района «Печора»</t>
  </si>
  <si>
    <t>Приложение  2                     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от  14.08.2019г. №  958</t>
  </si>
  <si>
    <t>Приложение 3                                                                                                                                                                к муниципальной адресной программе «Переселение граждан из малозаселенных, неперспективных населенных пунктов на территории муниципального района «Печора»</t>
  </si>
  <si>
    <t xml:space="preserve">к муниципальной адресной программ«Переселение граждан из                                малозаселенных, неперспективных населенных пунктов на территории                                             муниципального района «Печора»
</t>
  </si>
  <si>
    <t>Приложение  1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от  14.08.2019г. №  958</t>
  </si>
  <si>
    <t xml:space="preserve">квартир </t>
  </si>
  <si>
    <t xml:space="preserve">ИТОГО: </t>
  </si>
  <si>
    <t>общей стоимостью</t>
  </si>
  <si>
    <t xml:space="preserve">ВСЕГО по программе: </t>
  </si>
  <si>
    <t>квартир</t>
  </si>
  <si>
    <t xml:space="preserve">ИТОГО по 2021 году: </t>
  </si>
  <si>
    <t xml:space="preserve">ИТОГО по Программе: </t>
  </si>
  <si>
    <t>г. Печора, п. Косью, ул. Лесная, д. 1</t>
  </si>
  <si>
    <t>ИТОГО:</t>
  </si>
  <si>
    <t xml:space="preserve">ИТОГО по 2020 году: </t>
  </si>
  <si>
    <t xml:space="preserve">ВСЕГО за 2020 год: </t>
  </si>
  <si>
    <t xml:space="preserve">ВСЕГО за 2022 год: </t>
  </si>
  <si>
    <t xml:space="preserve">Приложение  3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от  14.08.2019 г. № 958                          </t>
  </si>
  <si>
    <t xml:space="preserve">ВСЕГО за 2021 год: </t>
  </si>
  <si>
    <t xml:space="preserve"> </t>
  </si>
  <si>
    <t>удалила</t>
  </si>
  <si>
    <t xml:space="preserve"> г. Печора, п. Косью, ул. Лесная, д. 1</t>
  </si>
  <si>
    <t>675 022,48</t>
  </si>
  <si>
    <t>Перечень жилых помещений, находящихся в собственности МО МР "Печора" и подлежащих расселению в 2020-2022 годах</t>
  </si>
  <si>
    <t xml:space="preserve">ИТОГО по 2022 году: </t>
  </si>
  <si>
    <t>г. Печора, п. Косью, ул.Лесная, д. 6</t>
  </si>
  <si>
    <t>г. Печора, п.Белый-Ю, ул. Лесная, д. 1</t>
  </si>
  <si>
    <t>г. Печора, п. Березовка, ул. Лесная, д. 33</t>
  </si>
  <si>
    <t>г. Печора, п.Березовка, ул. Лесная, д. 35</t>
  </si>
  <si>
    <t>г. Печора, п. Косью, ул. Лесная, д. 6</t>
  </si>
  <si>
    <t>г. Печора, п. Березовка, ул. Лесная, д. 35</t>
  </si>
  <si>
    <t>г. Печора, п.Березовка, ул.Лесная, д. 34</t>
  </si>
  <si>
    <t>г. Печора, п.Березовка, ул. Лесная, д. 34</t>
  </si>
  <si>
    <t>2023 год</t>
  </si>
  <si>
    <t xml:space="preserve">ИТОГО по 2023 году: </t>
  </si>
  <si>
    <t>Перечень жилых помещений, находящихся в собственности граждан и подлежащих расселению в 2020-2023 годах</t>
  </si>
  <si>
    <t xml:space="preserve">Перечень многоквартирных домов, подлежащих расселению в 2020-2023 годах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</si>
</sst>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  <font>
      <b/>
      <i/>
      <sz val="12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72">
    <xf numFmtId="0" fontId="0" fillId="0" borderId="0" xfId="0"/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0" fillId="0" borderId="1" xfId="0" applyBorder="1"/>
    <xf numFmtId="0" fontId="5" fillId="0" borderId="0" xfId="0" applyFont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0" fillId="0" borderId="0" xfId="0" applyNumberFormat="1"/>
    <xf numFmtId="0" fontId="0" fillId="2" borderId="0" xfId="0" applyFill="1"/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0" xfId="0" applyBorder="1"/>
    <xf numFmtId="0" fontId="0" fillId="3" borderId="0" xfId="0" applyFill="1" applyBorder="1"/>
    <xf numFmtId="0" fontId="6" fillId="3" borderId="0" xfId="0" applyFont="1" applyFill="1" applyBorder="1" applyAlignment="1">
      <alignment vertical="center" wrapText="1"/>
    </xf>
    <xf numFmtId="0" fontId="8" fillId="3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0" fillId="3" borderId="0" xfId="0" applyFill="1" applyBorder="1" applyAlignment="1">
      <alignment wrapText="1"/>
    </xf>
    <xf numFmtId="0" fontId="0" fillId="3" borderId="0" xfId="0" applyFill="1" applyBorder="1" applyAlignment="1">
      <alignment horizontal="left" wrapText="1"/>
    </xf>
    <xf numFmtId="0" fontId="9" fillId="3" borderId="0" xfId="0" applyFont="1" applyFill="1" applyBorder="1" applyAlignment="1">
      <alignment wrapText="1"/>
    </xf>
    <xf numFmtId="0" fontId="5" fillId="3" borderId="0" xfId="0" applyFont="1" applyFill="1" applyBorder="1" applyAlignment="1">
      <alignment vertical="center" wrapText="1"/>
    </xf>
    <xf numFmtId="3" fontId="0" fillId="3" borderId="0" xfId="0" applyNumberFormat="1" applyFill="1" applyBorder="1"/>
    <xf numFmtId="4" fontId="0" fillId="3" borderId="0" xfId="0" applyNumberFormat="1" applyFill="1" applyBorder="1"/>
    <xf numFmtId="4" fontId="8" fillId="3" borderId="0" xfId="0" applyNumberFormat="1" applyFont="1" applyFill="1" applyBorder="1" applyAlignment="1">
      <alignment vertical="center" wrapText="1"/>
    </xf>
    <xf numFmtId="0" fontId="13" fillId="3" borderId="0" xfId="0" applyFont="1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vertical="center" wrapText="1"/>
    </xf>
    <xf numFmtId="3" fontId="8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top" wrapText="1"/>
    </xf>
    <xf numFmtId="3" fontId="3" fillId="0" borderId="0" xfId="0" applyNumberFormat="1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2" fillId="2" borderId="5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9" fillId="0" borderId="0" xfId="0" applyFont="1"/>
    <xf numFmtId="0" fontId="7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wrapText="1"/>
    </xf>
    <xf numFmtId="0" fontId="9" fillId="0" borderId="0" xfId="0" applyFont="1" applyAlignment="1">
      <alignment horizontal="right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4" fontId="0" fillId="0" borderId="0" xfId="0" applyNumberFormat="1"/>
    <xf numFmtId="3" fontId="4" fillId="2" borderId="3" xfId="0" applyNumberFormat="1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4" fontId="20" fillId="0" borderId="0" xfId="0" applyNumberFormat="1" applyFont="1"/>
    <xf numFmtId="3" fontId="20" fillId="0" borderId="0" xfId="0" applyNumberFormat="1" applyFont="1"/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4" fillId="3" borderId="2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0" fontId="20" fillId="0" borderId="0" xfId="0" applyFont="1" applyAlignment="1">
      <alignment wrapText="1"/>
    </xf>
    <xf numFmtId="0" fontId="20" fillId="0" borderId="0" xfId="0" applyFont="1"/>
    <xf numFmtId="165" fontId="20" fillId="0" borderId="0" xfId="0" applyNumberFormat="1" applyFont="1"/>
    <xf numFmtId="3" fontId="7" fillId="3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3" fontId="14" fillId="3" borderId="1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0" fillId="2" borderId="1" xfId="0" applyFill="1" applyBorder="1" applyAlignment="1">
      <alignment horizontal="left" vertical="center" wrapText="1"/>
    </xf>
    <xf numFmtId="3" fontId="4" fillId="4" borderId="8" xfId="0" applyNumberFormat="1" applyFont="1" applyFill="1" applyBorder="1" applyAlignment="1">
      <alignment horizontal="left" vertical="center" wrapText="1"/>
    </xf>
    <xf numFmtId="0" fontId="0" fillId="3" borderId="1" xfId="0" applyFill="1" applyBorder="1" applyAlignment="1">
      <alignment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3" fontId="7" fillId="3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vertical="center" wrapText="1"/>
    </xf>
    <xf numFmtId="164" fontId="0" fillId="2" borderId="0" xfId="0" applyNumberFormat="1" applyFill="1"/>
    <xf numFmtId="164" fontId="0" fillId="0" borderId="0" xfId="0" applyNumberFormat="1" applyFill="1" applyBorder="1"/>
    <xf numFmtId="0" fontId="4" fillId="2" borderId="3" xfId="0" applyFont="1" applyFill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4" fontId="0" fillId="3" borderId="0" xfId="0" applyNumberFormat="1" applyFill="1" applyBorder="1" applyAlignment="1">
      <alignment wrapText="1"/>
    </xf>
    <xf numFmtId="165" fontId="7" fillId="0" borderId="5" xfId="0" applyNumberFormat="1" applyFont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horizontal="center" vertical="center" wrapText="1"/>
    </xf>
    <xf numFmtId="3" fontId="16" fillId="3" borderId="2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3" fontId="14" fillId="3" borderId="2" xfId="0" applyNumberFormat="1" applyFont="1" applyFill="1" applyBorder="1" applyAlignment="1">
      <alignment horizontal="center" vertical="center" wrapText="1"/>
    </xf>
    <xf numFmtId="0" fontId="24" fillId="0" borderId="1" xfId="0" applyFont="1" applyBorder="1"/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0" fillId="2" borderId="0" xfId="0" applyNumberFormat="1" applyFill="1"/>
    <xf numFmtId="4" fontId="7" fillId="3" borderId="2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3" fontId="22" fillId="3" borderId="2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4" fontId="16" fillId="3" borderId="2" xfId="0" applyNumberFormat="1" applyFont="1" applyFill="1" applyBorder="1" applyAlignment="1">
      <alignment horizontal="center" vertical="center" wrapText="1"/>
    </xf>
    <xf numFmtId="4" fontId="9" fillId="3" borderId="0" xfId="0" applyNumberFormat="1" applyFont="1" applyFill="1" applyBorder="1" applyAlignment="1">
      <alignment wrapText="1"/>
    </xf>
    <xf numFmtId="4" fontId="13" fillId="3" borderId="0" xfId="0" applyNumberFormat="1" applyFont="1" applyFill="1" applyBorder="1" applyAlignment="1">
      <alignment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4" borderId="4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2" fontId="0" fillId="0" borderId="1" xfId="0" applyNumberFormat="1" applyBorder="1"/>
    <xf numFmtId="0" fontId="16" fillId="0" borderId="1" xfId="0" applyFont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4" fontId="7" fillId="3" borderId="6" xfId="0" applyNumberFormat="1" applyFont="1" applyFill="1" applyBorder="1" applyAlignment="1">
      <alignment horizontal="center" vertical="center" wrapText="1"/>
    </xf>
    <xf numFmtId="4" fontId="7" fillId="3" borderId="0" xfId="0" applyNumberFormat="1" applyFont="1" applyFill="1" applyAlignment="1">
      <alignment horizontal="center" vertical="center"/>
    </xf>
    <xf numFmtId="4" fontId="7" fillId="3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4" fontId="8" fillId="4" borderId="4" xfId="0" applyNumberFormat="1" applyFont="1" applyFill="1" applyBorder="1" applyAlignment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9" fillId="3" borderId="0" xfId="0" applyFont="1" applyFill="1" applyAlignment="1">
      <alignment horizontal="center"/>
    </xf>
    <xf numFmtId="4" fontId="4" fillId="2" borderId="5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4" fillId="4" borderId="9" xfId="0" applyNumberFormat="1" applyFont="1" applyFill="1" applyBorder="1" applyAlignment="1">
      <alignment horizontal="center" vertical="center" wrapText="1"/>
    </xf>
    <xf numFmtId="4" fontId="8" fillId="3" borderId="6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8" fillId="2" borderId="1" xfId="0" applyFont="1" applyFill="1" applyBorder="1" applyAlignment="1">
      <alignment horizontal="center"/>
    </xf>
    <xf numFmtId="4" fontId="8" fillId="2" borderId="2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wrapText="1"/>
    </xf>
    <xf numFmtId="0" fontId="9" fillId="3" borderId="1" xfId="0" applyFont="1" applyFill="1" applyBorder="1"/>
    <xf numFmtId="3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wrapText="1"/>
    </xf>
    <xf numFmtId="0" fontId="9" fillId="3" borderId="2" xfId="0" applyFont="1" applyFill="1" applyBorder="1"/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wrapText="1"/>
    </xf>
    <xf numFmtId="3" fontId="9" fillId="2" borderId="1" xfId="0" applyNumberFormat="1" applyFont="1" applyFill="1" applyBorder="1"/>
    <xf numFmtId="0" fontId="9" fillId="2" borderId="1" xfId="0" applyFont="1" applyFill="1" applyBorder="1"/>
    <xf numFmtId="0" fontId="9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/>
    </xf>
    <xf numFmtId="0" fontId="8" fillId="4" borderId="8" xfId="0" applyFont="1" applyFill="1" applyBorder="1" applyAlignment="1">
      <alignment horizontal="center" vertical="center" wrapText="1"/>
    </xf>
    <xf numFmtId="4" fontId="8" fillId="4" borderId="8" xfId="0" applyNumberFormat="1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wrapText="1"/>
    </xf>
    <xf numFmtId="0" fontId="7" fillId="3" borderId="1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0" fontId="8" fillId="3" borderId="5" xfId="0" applyFont="1" applyFill="1" applyBorder="1" applyAlignment="1">
      <alignment wrapText="1"/>
    </xf>
    <xf numFmtId="3" fontId="8" fillId="4" borderId="8" xfId="0" applyNumberFormat="1" applyFont="1" applyFill="1" applyBorder="1" applyAlignment="1">
      <alignment horizontal="center" vertical="center" wrapText="1"/>
    </xf>
    <xf numFmtId="4" fontId="14" fillId="3" borderId="2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/>
    </xf>
    <xf numFmtId="0" fontId="8" fillId="2" borderId="0" xfId="0" applyFont="1" applyFill="1" applyBorder="1" applyAlignment="1">
      <alignment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4" fontId="26" fillId="2" borderId="1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left" vertical="center" wrapText="1"/>
    </xf>
    <xf numFmtId="165" fontId="7" fillId="3" borderId="5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vertical="center" wrapText="1"/>
    </xf>
    <xf numFmtId="0" fontId="5" fillId="2" borderId="0" xfId="0" applyFont="1" applyFill="1"/>
    <xf numFmtId="165" fontId="14" fillId="0" borderId="5" xfId="0" applyNumberFormat="1" applyFont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vertical="center" wrapText="1"/>
    </xf>
    <xf numFmtId="0" fontId="0" fillId="5" borderId="0" xfId="0" applyFill="1"/>
    <xf numFmtId="0" fontId="0" fillId="3" borderId="0" xfId="0" applyFill="1"/>
    <xf numFmtId="0" fontId="7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right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right" vertical="top" wrapText="1"/>
    </xf>
    <xf numFmtId="0" fontId="9" fillId="0" borderId="0" xfId="0" applyFont="1" applyAlignment="1">
      <alignment horizontal="right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3" borderId="0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8" fillId="2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4" borderId="3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4" fontId="8" fillId="4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0" fillId="0" borderId="0" xfId="0" applyAlignment="1"/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10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26" fillId="2" borderId="2" xfId="0" applyNumberFormat="1" applyFont="1" applyFill="1" applyBorder="1" applyAlignment="1">
      <alignment horizontal="right" vertical="center" wrapText="1"/>
    </xf>
    <xf numFmtId="4" fontId="26" fillId="2" borderId="4" xfId="0" applyNumberFormat="1" applyFont="1" applyFill="1" applyBorder="1" applyAlignment="1">
      <alignment horizontal="right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4" fontId="8" fillId="2" borderId="4" xfId="0" applyNumberFormat="1" applyFont="1" applyFill="1" applyBorder="1" applyAlignment="1">
      <alignment horizontal="righ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opLeftCell="A6" zoomScale="90" zoomScaleNormal="90" workbookViewId="0">
      <selection activeCell="I13" sqref="I13:I15"/>
    </sheetView>
  </sheetViews>
  <sheetFormatPr defaultRowHeight="15" x14ac:dyDescent="0.25"/>
  <cols>
    <col min="1" max="1" width="26.140625" customWidth="1"/>
    <col min="2" max="2" width="14" customWidth="1"/>
    <col min="3" max="3" width="13.42578125" customWidth="1"/>
    <col min="4" max="4" width="14.5703125" customWidth="1"/>
    <col min="5" max="5" width="11.85546875" customWidth="1"/>
    <col min="6" max="6" width="15.7109375" customWidth="1"/>
    <col min="7" max="7" width="19.42578125" customWidth="1"/>
    <col min="8" max="8" width="19" customWidth="1"/>
    <col min="9" max="9" width="18.85546875" customWidth="1"/>
    <col min="10" max="10" width="18.42578125" customWidth="1"/>
    <col min="11" max="11" width="13" customWidth="1"/>
    <col min="12" max="12" width="24.28515625" customWidth="1"/>
  </cols>
  <sheetData>
    <row r="1" spans="1:13" ht="15" customHeight="1" x14ac:dyDescent="0.25">
      <c r="I1" s="259" t="s">
        <v>53</v>
      </c>
      <c r="J1" s="260"/>
      <c r="K1" s="260"/>
      <c r="L1" s="260"/>
    </row>
    <row r="2" spans="1:13" x14ac:dyDescent="0.25">
      <c r="I2" s="260"/>
      <c r="J2" s="260"/>
      <c r="K2" s="260"/>
      <c r="L2" s="260"/>
    </row>
    <row r="3" spans="1:13" x14ac:dyDescent="0.25">
      <c r="I3" s="260"/>
      <c r="J3" s="260"/>
      <c r="K3" s="260"/>
      <c r="L3" s="260"/>
    </row>
    <row r="4" spans="1:13" ht="15.75" x14ac:dyDescent="0.25">
      <c r="I4" s="71"/>
      <c r="J4" s="71"/>
      <c r="K4" s="71"/>
      <c r="L4" s="71"/>
    </row>
    <row r="5" spans="1:13" ht="16.5" customHeight="1" x14ac:dyDescent="0.25">
      <c r="A5" s="1"/>
      <c r="B5" s="1"/>
      <c r="C5" s="1"/>
      <c r="D5" s="1"/>
      <c r="E5" s="1"/>
      <c r="F5" s="1"/>
      <c r="G5" s="1"/>
      <c r="H5" s="1"/>
      <c r="I5" s="72"/>
      <c r="J5" s="263" t="s">
        <v>0</v>
      </c>
      <c r="K5" s="263"/>
      <c r="L5" s="263"/>
    </row>
    <row r="6" spans="1:13" ht="66" customHeight="1" x14ac:dyDescent="0.25">
      <c r="A6" s="1"/>
      <c r="B6" s="1"/>
      <c r="C6" s="1"/>
      <c r="D6" s="1"/>
      <c r="E6" s="1"/>
      <c r="F6" s="1"/>
      <c r="G6" s="1"/>
      <c r="H6" s="1"/>
      <c r="I6" s="273" t="s">
        <v>52</v>
      </c>
      <c r="J6" s="274"/>
      <c r="K6" s="274"/>
      <c r="L6" s="274"/>
    </row>
    <row r="7" spans="1:13" ht="16.5" hidden="1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3" ht="16.5" hidden="1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ht="16.5" hidden="1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3" ht="16.5" hidden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3" ht="15.75" x14ac:dyDescent="0.25">
      <c r="A11" s="264" t="s">
        <v>85</v>
      </c>
      <c r="B11" s="264"/>
      <c r="C11" s="264"/>
      <c r="D11" s="264"/>
      <c r="E11" s="264"/>
      <c r="F11" s="264"/>
      <c r="G11" s="264"/>
      <c r="H11" s="264"/>
      <c r="I11" s="264"/>
      <c r="J11" s="264"/>
      <c r="K11" s="264"/>
      <c r="L11" s="264"/>
    </row>
    <row r="12" spans="1:13" ht="15.75" x14ac:dyDescent="0.25">
      <c r="A12" s="70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1"/>
    </row>
    <row r="13" spans="1:13" ht="30.75" customHeight="1" x14ac:dyDescent="0.25">
      <c r="A13" s="271" t="s">
        <v>1</v>
      </c>
      <c r="B13" s="261" t="s">
        <v>29</v>
      </c>
      <c r="C13" s="271" t="s">
        <v>30</v>
      </c>
      <c r="D13" s="271"/>
      <c r="E13" s="271"/>
      <c r="F13" s="261" t="s">
        <v>41</v>
      </c>
      <c r="G13" s="267" t="s">
        <v>33</v>
      </c>
      <c r="H13" s="280"/>
      <c r="I13" s="261" t="s">
        <v>38</v>
      </c>
      <c r="J13" s="267" t="s">
        <v>30</v>
      </c>
      <c r="K13" s="268"/>
      <c r="L13" s="271" t="s">
        <v>42</v>
      </c>
      <c r="M13" s="4"/>
    </row>
    <row r="14" spans="1:13" ht="25.5" customHeight="1" x14ac:dyDescent="0.25">
      <c r="A14" s="271"/>
      <c r="B14" s="272"/>
      <c r="C14" s="265" t="s">
        <v>31</v>
      </c>
      <c r="D14" s="266"/>
      <c r="E14" s="271" t="s">
        <v>32</v>
      </c>
      <c r="F14" s="272"/>
      <c r="G14" s="261" t="s">
        <v>34</v>
      </c>
      <c r="H14" s="261" t="s">
        <v>35</v>
      </c>
      <c r="I14" s="272"/>
      <c r="J14" s="261" t="s">
        <v>40</v>
      </c>
      <c r="K14" s="271" t="s">
        <v>39</v>
      </c>
      <c r="L14" s="271"/>
      <c r="M14" s="5"/>
    </row>
    <row r="15" spans="1:13" ht="47.25" customHeight="1" x14ac:dyDescent="0.25">
      <c r="A15" s="271"/>
      <c r="B15" s="262"/>
      <c r="C15" s="73" t="s">
        <v>36</v>
      </c>
      <c r="D15" s="60" t="s">
        <v>37</v>
      </c>
      <c r="E15" s="271"/>
      <c r="F15" s="262"/>
      <c r="G15" s="262"/>
      <c r="H15" s="262"/>
      <c r="I15" s="272"/>
      <c r="J15" s="269"/>
      <c r="K15" s="271"/>
      <c r="L15" s="271"/>
      <c r="M15" s="275"/>
    </row>
    <row r="16" spans="1:13" ht="15" hidden="1" customHeight="1" x14ac:dyDescent="0.25">
      <c r="A16" s="271"/>
      <c r="B16" s="60"/>
      <c r="C16" s="60"/>
      <c r="D16" s="60"/>
      <c r="E16" s="60"/>
      <c r="F16" s="60"/>
      <c r="G16" s="60"/>
      <c r="H16" s="60"/>
      <c r="I16" s="74"/>
      <c r="J16" s="270"/>
      <c r="K16" s="271"/>
      <c r="L16" s="271"/>
      <c r="M16" s="275"/>
    </row>
    <row r="17" spans="1:13" ht="15" hidden="1" customHeight="1" x14ac:dyDescent="0.25">
      <c r="A17" s="271"/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271"/>
      <c r="M17" s="275"/>
    </row>
    <row r="18" spans="1:13" ht="24" customHeight="1" x14ac:dyDescent="0.25">
      <c r="A18" s="277" t="s">
        <v>5</v>
      </c>
      <c r="B18" s="277"/>
      <c r="C18" s="277"/>
      <c r="D18" s="277"/>
      <c r="E18" s="277"/>
      <c r="F18" s="277"/>
      <c r="G18" s="277"/>
      <c r="H18" s="277"/>
      <c r="I18" s="277"/>
      <c r="J18" s="277"/>
      <c r="K18" s="277"/>
      <c r="L18" s="277"/>
      <c r="M18" s="5"/>
    </row>
    <row r="19" spans="1:13" ht="39.75" customHeight="1" x14ac:dyDescent="0.25">
      <c r="A19" s="61" t="s">
        <v>20</v>
      </c>
      <c r="B19" s="62">
        <v>60</v>
      </c>
      <c r="C19" s="62">
        <v>59</v>
      </c>
      <c r="D19" s="62">
        <v>20</v>
      </c>
      <c r="E19" s="62">
        <v>1</v>
      </c>
      <c r="F19" s="62">
        <v>39</v>
      </c>
      <c r="G19" s="62">
        <v>29</v>
      </c>
      <c r="H19" s="62">
        <v>10</v>
      </c>
      <c r="I19" s="248">
        <f>J19+K19</f>
        <v>1860</v>
      </c>
      <c r="J19" s="62">
        <v>1417.7</v>
      </c>
      <c r="K19" s="62">
        <v>442.3</v>
      </c>
      <c r="L19" s="157">
        <v>74</v>
      </c>
      <c r="M19" s="11"/>
    </row>
    <row r="20" spans="1:13" ht="34.5" customHeight="1" x14ac:dyDescent="0.25">
      <c r="A20" s="61" t="s">
        <v>21</v>
      </c>
      <c r="B20" s="62">
        <v>65</v>
      </c>
      <c r="C20" s="62">
        <v>59</v>
      </c>
      <c r="D20" s="62">
        <v>47</v>
      </c>
      <c r="E20" s="62">
        <v>6</v>
      </c>
      <c r="F20" s="62">
        <v>12</v>
      </c>
      <c r="G20" s="62">
        <v>11</v>
      </c>
      <c r="H20" s="62">
        <v>1</v>
      </c>
      <c r="I20" s="62">
        <f>J20+K20</f>
        <v>702.2</v>
      </c>
      <c r="J20" s="176">
        <v>638.70000000000005</v>
      </c>
      <c r="K20" s="62">
        <v>63.5</v>
      </c>
      <c r="L20" s="279">
        <v>29</v>
      </c>
      <c r="M20" s="278"/>
    </row>
    <row r="21" spans="1:13" ht="15" hidden="1" customHeight="1" x14ac:dyDescent="0.25">
      <c r="A21" s="63"/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279"/>
      <c r="M21" s="278"/>
    </row>
    <row r="22" spans="1:13" ht="15.75" x14ac:dyDescent="0.25">
      <c r="A22" s="56" t="s">
        <v>4</v>
      </c>
      <c r="B22" s="56">
        <f>B19+B20</f>
        <v>125</v>
      </c>
      <c r="C22" s="56">
        <f t="shared" ref="C22:L22" si="0">C19+C20</f>
        <v>118</v>
      </c>
      <c r="D22" s="56">
        <f t="shared" si="0"/>
        <v>67</v>
      </c>
      <c r="E22" s="56">
        <f t="shared" si="0"/>
        <v>7</v>
      </c>
      <c r="F22" s="56">
        <f t="shared" si="0"/>
        <v>51</v>
      </c>
      <c r="G22" s="56">
        <f t="shared" si="0"/>
        <v>40</v>
      </c>
      <c r="H22" s="56">
        <f t="shared" si="0"/>
        <v>11</v>
      </c>
      <c r="I22" s="56">
        <f>I19+I20</f>
        <v>2562.1999999999998</v>
      </c>
      <c r="J22" s="56">
        <f t="shared" si="0"/>
        <v>2056.4</v>
      </c>
      <c r="K22" s="56">
        <f t="shared" si="0"/>
        <v>505.8</v>
      </c>
      <c r="L22" s="56">
        <f t="shared" si="0"/>
        <v>103</v>
      </c>
      <c r="M22" s="10"/>
    </row>
    <row r="23" spans="1:13" ht="21" customHeight="1" x14ac:dyDescent="0.25">
      <c r="A23" s="271" t="s">
        <v>2</v>
      </c>
      <c r="B23" s="276"/>
      <c r="C23" s="276"/>
      <c r="D23" s="276"/>
      <c r="E23" s="276"/>
      <c r="F23" s="276"/>
      <c r="G23" s="276"/>
      <c r="H23" s="276"/>
      <c r="I23" s="276"/>
      <c r="J23" s="276"/>
      <c r="K23" s="276"/>
      <c r="L23" s="276"/>
      <c r="M23" s="5"/>
    </row>
    <row r="24" spans="1:13" ht="36.75" customHeight="1" x14ac:dyDescent="0.25">
      <c r="A24" s="61" t="s">
        <v>18</v>
      </c>
      <c r="B24" s="62">
        <v>18</v>
      </c>
      <c r="C24" s="62">
        <v>18</v>
      </c>
      <c r="D24" s="62">
        <v>11</v>
      </c>
      <c r="E24" s="62">
        <v>0</v>
      </c>
      <c r="F24" s="62">
        <v>7</v>
      </c>
      <c r="G24" s="62">
        <v>7</v>
      </c>
      <c r="H24" s="62">
        <v>0</v>
      </c>
      <c r="I24" s="62">
        <f>J24+K24</f>
        <v>353.8</v>
      </c>
      <c r="J24" s="62">
        <v>353.8</v>
      </c>
      <c r="K24" s="62">
        <v>0</v>
      </c>
      <c r="L24" s="62">
        <v>13</v>
      </c>
      <c r="M24" s="11"/>
    </row>
    <row r="25" spans="1:13" ht="36.75" customHeight="1" x14ac:dyDescent="0.25">
      <c r="A25" s="61" t="s">
        <v>19</v>
      </c>
      <c r="B25" s="62">
        <v>32</v>
      </c>
      <c r="C25" s="62">
        <v>31</v>
      </c>
      <c r="D25" s="62">
        <v>22</v>
      </c>
      <c r="E25" s="62">
        <v>1</v>
      </c>
      <c r="F25" s="62">
        <v>9</v>
      </c>
      <c r="G25" s="62">
        <v>8</v>
      </c>
      <c r="H25" s="62">
        <v>1</v>
      </c>
      <c r="I25" s="62">
        <f>J25+K25</f>
        <v>494.90000000000003</v>
      </c>
      <c r="J25" s="62">
        <v>444.8</v>
      </c>
      <c r="K25" s="62">
        <v>50.1</v>
      </c>
      <c r="L25" s="62">
        <v>19</v>
      </c>
      <c r="M25" s="10"/>
    </row>
    <row r="26" spans="1:13" ht="15.75" x14ac:dyDescent="0.25">
      <c r="A26" s="65" t="s">
        <v>4</v>
      </c>
      <c r="B26" s="66">
        <f>B24+B25</f>
        <v>50</v>
      </c>
      <c r="C26" s="66">
        <f t="shared" ref="C26:L26" si="1">C24+C25</f>
        <v>49</v>
      </c>
      <c r="D26" s="66">
        <f t="shared" si="1"/>
        <v>33</v>
      </c>
      <c r="E26" s="66">
        <f t="shared" si="1"/>
        <v>1</v>
      </c>
      <c r="F26" s="66">
        <f t="shared" si="1"/>
        <v>16</v>
      </c>
      <c r="G26" s="66">
        <f t="shared" si="1"/>
        <v>15</v>
      </c>
      <c r="H26" s="66">
        <f t="shared" si="1"/>
        <v>1</v>
      </c>
      <c r="I26" s="66">
        <f>I24+I25</f>
        <v>848.7</v>
      </c>
      <c r="J26" s="66">
        <f t="shared" si="1"/>
        <v>798.6</v>
      </c>
      <c r="K26" s="66">
        <f t="shared" si="1"/>
        <v>50.1</v>
      </c>
      <c r="L26" s="66">
        <f t="shared" si="1"/>
        <v>32</v>
      </c>
      <c r="M26" s="275"/>
    </row>
    <row r="27" spans="1:13" ht="15" hidden="1" customHeight="1" x14ac:dyDescent="0.25">
      <c r="A27" s="67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7"/>
      <c r="M27" s="275"/>
    </row>
    <row r="28" spans="1:13" ht="20.25" customHeight="1" x14ac:dyDescent="0.25">
      <c r="A28" s="271" t="s">
        <v>6</v>
      </c>
      <c r="B28" s="271"/>
      <c r="C28" s="271"/>
      <c r="D28" s="271"/>
      <c r="E28" s="271"/>
      <c r="F28" s="271"/>
      <c r="G28" s="271"/>
      <c r="H28" s="271"/>
      <c r="I28" s="271"/>
      <c r="J28" s="271"/>
      <c r="K28" s="271"/>
      <c r="L28" s="271"/>
      <c r="M28" s="5"/>
    </row>
    <row r="29" spans="1:13" ht="55.5" customHeight="1" x14ac:dyDescent="0.25">
      <c r="A29" s="68" t="s">
        <v>22</v>
      </c>
      <c r="B29" s="59">
        <v>60</v>
      </c>
      <c r="C29" s="59">
        <v>60</v>
      </c>
      <c r="D29" s="59">
        <v>36</v>
      </c>
      <c r="E29" s="59">
        <v>0</v>
      </c>
      <c r="F29" s="59">
        <v>24</v>
      </c>
      <c r="G29" s="59">
        <v>21</v>
      </c>
      <c r="H29" s="59">
        <v>3</v>
      </c>
      <c r="I29" s="59">
        <f>J29+K29</f>
        <v>1205.3</v>
      </c>
      <c r="J29" s="59">
        <v>1054.7</v>
      </c>
      <c r="K29" s="59">
        <v>150.6</v>
      </c>
      <c r="L29" s="58">
        <v>36</v>
      </c>
      <c r="M29" s="11"/>
    </row>
    <row r="30" spans="1:13" ht="59.25" customHeight="1" x14ac:dyDescent="0.25">
      <c r="A30" s="68" t="s">
        <v>23</v>
      </c>
      <c r="B30" s="59">
        <v>60</v>
      </c>
      <c r="C30" s="59">
        <v>54</v>
      </c>
      <c r="D30" s="59">
        <v>32</v>
      </c>
      <c r="E30" s="59">
        <v>6</v>
      </c>
      <c r="F30" s="59">
        <v>22</v>
      </c>
      <c r="G30" s="176">
        <v>17</v>
      </c>
      <c r="H30" s="175">
        <v>5</v>
      </c>
      <c r="I30" s="245">
        <v>1108</v>
      </c>
      <c r="J30" s="176">
        <v>859.4</v>
      </c>
      <c r="K30" s="59">
        <v>248.6</v>
      </c>
      <c r="L30" s="58">
        <v>33</v>
      </c>
      <c r="M30" s="10"/>
    </row>
    <row r="31" spans="1:13" ht="48.75" customHeight="1" x14ac:dyDescent="0.25">
      <c r="A31" s="68" t="s">
        <v>24</v>
      </c>
      <c r="B31" s="59">
        <v>60</v>
      </c>
      <c r="C31" s="59">
        <v>60</v>
      </c>
      <c r="D31" s="59">
        <v>42</v>
      </c>
      <c r="E31" s="59">
        <v>0</v>
      </c>
      <c r="F31" s="59">
        <v>18</v>
      </c>
      <c r="G31" s="59">
        <v>15</v>
      </c>
      <c r="H31" s="59">
        <v>3</v>
      </c>
      <c r="I31" s="136">
        <f>J31+K31</f>
        <v>914.8</v>
      </c>
      <c r="J31" s="59">
        <v>742.9</v>
      </c>
      <c r="K31" s="136">
        <v>171.9</v>
      </c>
      <c r="L31" s="58">
        <v>22</v>
      </c>
      <c r="M31" s="10"/>
    </row>
    <row r="32" spans="1:13" ht="15.75" x14ac:dyDescent="0.25">
      <c r="A32" s="69" t="s">
        <v>4</v>
      </c>
      <c r="B32" s="56">
        <f>B29+B30+B31</f>
        <v>180</v>
      </c>
      <c r="C32" s="56">
        <f t="shared" ref="C32:K32" si="2">C29+C30+C31</f>
        <v>174</v>
      </c>
      <c r="D32" s="56">
        <f t="shared" si="2"/>
        <v>110</v>
      </c>
      <c r="E32" s="56">
        <f t="shared" si="2"/>
        <v>6</v>
      </c>
      <c r="F32" s="56">
        <f t="shared" si="2"/>
        <v>64</v>
      </c>
      <c r="G32" s="56">
        <f t="shared" si="2"/>
        <v>53</v>
      </c>
      <c r="H32" s="56">
        <f t="shared" si="2"/>
        <v>11</v>
      </c>
      <c r="I32" s="249">
        <f t="shared" si="2"/>
        <v>3228.1000000000004</v>
      </c>
      <c r="J32" s="249">
        <f t="shared" si="2"/>
        <v>2657</v>
      </c>
      <c r="K32" s="249">
        <f t="shared" si="2"/>
        <v>571.1</v>
      </c>
      <c r="L32" s="56">
        <f>L29+L30+L31</f>
        <v>91</v>
      </c>
      <c r="M32" s="10"/>
    </row>
    <row r="33" spans="1:13" ht="18" customHeight="1" x14ac:dyDescent="0.25">
      <c r="A33" s="24" t="s">
        <v>7</v>
      </c>
      <c r="B33" s="56">
        <f t="shared" ref="B33:L33" si="3">B26+B22+B32</f>
        <v>355</v>
      </c>
      <c r="C33" s="56">
        <f t="shared" si="3"/>
        <v>341</v>
      </c>
      <c r="D33" s="56">
        <f t="shared" si="3"/>
        <v>210</v>
      </c>
      <c r="E33" s="56">
        <f t="shared" si="3"/>
        <v>14</v>
      </c>
      <c r="F33" s="56">
        <f t="shared" si="3"/>
        <v>131</v>
      </c>
      <c r="G33" s="56">
        <f t="shared" si="3"/>
        <v>108</v>
      </c>
      <c r="H33" s="56">
        <f t="shared" si="3"/>
        <v>23</v>
      </c>
      <c r="I33" s="249">
        <f t="shared" si="3"/>
        <v>6639</v>
      </c>
      <c r="J33" s="249">
        <f t="shared" si="3"/>
        <v>5512</v>
      </c>
      <c r="K33" s="249">
        <f t="shared" si="3"/>
        <v>1127</v>
      </c>
      <c r="L33" s="56">
        <f t="shared" si="3"/>
        <v>226</v>
      </c>
      <c r="M33" s="10"/>
    </row>
    <row r="34" spans="1:13" ht="15.75" x14ac:dyDescent="0.25">
      <c r="A34" s="70"/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1"/>
    </row>
    <row r="35" spans="1:13" ht="16.5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</sheetData>
  <mergeCells count="25">
    <mergeCell ref="A28:L28"/>
    <mergeCell ref="M15:M17"/>
    <mergeCell ref="A13:A17"/>
    <mergeCell ref="L13:L17"/>
    <mergeCell ref="A23:L23"/>
    <mergeCell ref="M26:M27"/>
    <mergeCell ref="A18:L18"/>
    <mergeCell ref="M20:M21"/>
    <mergeCell ref="L20:L21"/>
    <mergeCell ref="B13:B15"/>
    <mergeCell ref="C13:E13"/>
    <mergeCell ref="E14:E15"/>
    <mergeCell ref="F13:F15"/>
    <mergeCell ref="G13:H13"/>
    <mergeCell ref="G14:G15"/>
    <mergeCell ref="I1:L3"/>
    <mergeCell ref="H14:H15"/>
    <mergeCell ref="J5:L5"/>
    <mergeCell ref="A11:L11"/>
    <mergeCell ref="C14:D14"/>
    <mergeCell ref="J13:K13"/>
    <mergeCell ref="J14:J16"/>
    <mergeCell ref="K14:K16"/>
    <mergeCell ref="I13:I15"/>
    <mergeCell ref="I6:L6"/>
  </mergeCells>
  <pageMargins left="0.7" right="0.7" top="0.75" bottom="0.75" header="0.3" footer="0.3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5"/>
  <sheetViews>
    <sheetView tabSelected="1" view="pageBreakPreview" topLeftCell="A101" zoomScale="85" zoomScaleNormal="100" zoomScaleSheetLayoutView="85" workbookViewId="0">
      <selection activeCell="G111" sqref="G111"/>
    </sheetView>
  </sheetViews>
  <sheetFormatPr defaultRowHeight="15" x14ac:dyDescent="0.25"/>
  <cols>
    <col min="1" max="1" width="44.28515625" customWidth="1"/>
    <col min="4" max="4" width="16.5703125" customWidth="1"/>
    <col min="6" max="6" width="12.140625" customWidth="1"/>
    <col min="7" max="7" width="18" customWidth="1"/>
    <col min="10" max="10" width="16.85546875" customWidth="1"/>
    <col min="11" max="11" width="18.140625" customWidth="1"/>
    <col min="12" max="12" width="15.140625" customWidth="1"/>
    <col min="13" max="13" width="20.7109375" customWidth="1"/>
    <col min="14" max="14" width="16.140625" customWidth="1"/>
    <col min="15" max="15" width="18" customWidth="1"/>
    <col min="16" max="16" width="16.28515625" customWidth="1"/>
    <col min="17" max="17" width="9.85546875" bestFit="1" customWidth="1"/>
    <col min="19" max="19" width="12.42578125" bestFit="1" customWidth="1"/>
    <col min="20" max="20" width="9.85546875" bestFit="1" customWidth="1"/>
  </cols>
  <sheetData>
    <row r="1" spans="1:13" ht="15.75" x14ac:dyDescent="0.25">
      <c r="H1" s="71"/>
      <c r="I1" s="295" t="s">
        <v>50</v>
      </c>
      <c r="J1" s="295"/>
      <c r="K1" s="295"/>
      <c r="L1" s="295"/>
      <c r="M1" s="295"/>
    </row>
    <row r="2" spans="1:13" ht="15.75" x14ac:dyDescent="0.25">
      <c r="H2" s="71"/>
      <c r="I2" s="295"/>
      <c r="J2" s="295"/>
      <c r="K2" s="295"/>
      <c r="L2" s="295"/>
      <c r="M2" s="295"/>
    </row>
    <row r="3" spans="1:13" ht="15.75" x14ac:dyDescent="0.25">
      <c r="H3" s="71"/>
      <c r="I3" s="295"/>
      <c r="J3" s="295"/>
      <c r="K3" s="295"/>
      <c r="L3" s="295"/>
      <c r="M3" s="295"/>
    </row>
    <row r="4" spans="1:13" ht="15.75" x14ac:dyDescent="0.25">
      <c r="A4" s="7"/>
      <c r="H4" s="80"/>
      <c r="I4" s="296"/>
      <c r="J4" s="296"/>
      <c r="K4" s="296"/>
      <c r="L4" s="296"/>
      <c r="M4" s="296"/>
    </row>
    <row r="5" spans="1:13" ht="16.5" x14ac:dyDescent="0.25">
      <c r="A5" s="1"/>
      <c r="H5" s="305" t="s">
        <v>49</v>
      </c>
      <c r="I5" s="305"/>
      <c r="J5" s="305"/>
      <c r="K5" s="305"/>
      <c r="L5" s="305"/>
      <c r="M5" s="305"/>
    </row>
    <row r="6" spans="1:13" ht="16.5" x14ac:dyDescent="0.25">
      <c r="A6" s="1"/>
      <c r="H6" s="306"/>
      <c r="I6" s="306"/>
      <c r="J6" s="306"/>
      <c r="K6" s="306"/>
      <c r="L6" s="306"/>
      <c r="M6" s="306"/>
    </row>
    <row r="7" spans="1:13" ht="38.25" customHeight="1" x14ac:dyDescent="0.25">
      <c r="A7" s="1"/>
      <c r="H7" s="306"/>
      <c r="I7" s="306"/>
      <c r="J7" s="306"/>
      <c r="K7" s="306"/>
      <c r="L7" s="306"/>
      <c r="M7" s="306"/>
    </row>
    <row r="8" spans="1:13" ht="16.5" x14ac:dyDescent="0.25">
      <c r="A8" s="1"/>
    </row>
    <row r="9" spans="1:13" ht="16.5" x14ac:dyDescent="0.25">
      <c r="A9" s="1"/>
    </row>
    <row r="10" spans="1:13" ht="16.5" x14ac:dyDescent="0.25">
      <c r="A10" s="297" t="s">
        <v>72</v>
      </c>
      <c r="B10" s="297"/>
      <c r="C10" s="297"/>
      <c r="D10" s="297"/>
      <c r="E10" s="297"/>
      <c r="F10" s="297"/>
      <c r="G10" s="297"/>
      <c r="H10" s="297"/>
      <c r="I10" s="297"/>
      <c r="J10" s="297"/>
      <c r="K10" s="298"/>
      <c r="L10" s="298"/>
      <c r="M10" s="298"/>
    </row>
    <row r="11" spans="1:13" x14ac:dyDescent="0.25">
      <c r="A11" s="6"/>
    </row>
    <row r="12" spans="1:13" ht="15" customHeight="1" x14ac:dyDescent="0.25">
      <c r="A12" s="299" t="s">
        <v>1</v>
      </c>
      <c r="B12" s="301" t="s">
        <v>8</v>
      </c>
      <c r="C12" s="301"/>
      <c r="D12" s="301"/>
      <c r="E12" s="301" t="s">
        <v>9</v>
      </c>
      <c r="F12" s="301"/>
      <c r="G12" s="301"/>
      <c r="H12" s="302" t="s">
        <v>10</v>
      </c>
      <c r="I12" s="303"/>
      <c r="J12" s="304"/>
      <c r="K12" s="301" t="s">
        <v>13</v>
      </c>
      <c r="L12" s="301"/>
      <c r="M12" s="301"/>
    </row>
    <row r="13" spans="1:13" ht="60" x14ac:dyDescent="0.25">
      <c r="A13" s="300"/>
      <c r="B13" s="15" t="s">
        <v>11</v>
      </c>
      <c r="C13" s="15" t="s">
        <v>48</v>
      </c>
      <c r="D13" s="15" t="s">
        <v>14</v>
      </c>
      <c r="E13" s="15" t="s">
        <v>11</v>
      </c>
      <c r="F13" s="15" t="s">
        <v>48</v>
      </c>
      <c r="G13" s="15" t="s">
        <v>14</v>
      </c>
      <c r="H13" s="16" t="s">
        <v>11</v>
      </c>
      <c r="I13" s="15" t="s">
        <v>12</v>
      </c>
      <c r="J13" s="15" t="s">
        <v>14</v>
      </c>
      <c r="K13" s="15" t="s">
        <v>11</v>
      </c>
      <c r="L13" s="15" t="s">
        <v>12</v>
      </c>
      <c r="M13" s="15" t="s">
        <v>14</v>
      </c>
    </row>
    <row r="14" spans="1:13" ht="18.75" x14ac:dyDescent="0.25">
      <c r="A14" s="315" t="s">
        <v>44</v>
      </c>
      <c r="B14" s="316"/>
      <c r="C14" s="316"/>
      <c r="D14" s="316"/>
      <c r="E14" s="316"/>
      <c r="F14" s="316"/>
      <c r="G14" s="316"/>
      <c r="H14" s="316"/>
      <c r="I14" s="316"/>
      <c r="J14" s="316"/>
      <c r="K14" s="316"/>
      <c r="L14" s="316"/>
      <c r="M14" s="317"/>
    </row>
    <row r="15" spans="1:13" ht="26.25" customHeight="1" x14ac:dyDescent="0.3">
      <c r="A15" s="318" t="s">
        <v>5</v>
      </c>
      <c r="B15" s="319"/>
      <c r="C15" s="319"/>
      <c r="D15" s="319"/>
      <c r="E15" s="319"/>
      <c r="F15" s="319"/>
      <c r="G15" s="319"/>
      <c r="H15" s="319"/>
      <c r="I15" s="319"/>
      <c r="J15" s="319"/>
      <c r="K15" s="319"/>
      <c r="L15" s="319"/>
      <c r="M15" s="320"/>
    </row>
    <row r="16" spans="1:13" ht="19.5" customHeight="1" x14ac:dyDescent="0.25">
      <c r="A16" s="323" t="s">
        <v>61</v>
      </c>
      <c r="B16" s="89">
        <v>23</v>
      </c>
      <c r="C16" s="89">
        <v>29.8</v>
      </c>
      <c r="D16" s="180">
        <v>806000</v>
      </c>
      <c r="E16" s="75">
        <v>7</v>
      </c>
      <c r="F16" s="89">
        <v>48.8</v>
      </c>
      <c r="G16" s="182">
        <v>874624</v>
      </c>
      <c r="H16" s="75">
        <v>12</v>
      </c>
      <c r="I16" s="89">
        <v>61</v>
      </c>
      <c r="J16" s="182">
        <v>901390.97</v>
      </c>
      <c r="K16" s="54" t="s">
        <v>3</v>
      </c>
      <c r="L16" s="54" t="s">
        <v>3</v>
      </c>
      <c r="M16" s="54" t="s">
        <v>3</v>
      </c>
    </row>
    <row r="17" spans="1:21" ht="16.5" customHeight="1" x14ac:dyDescent="0.25">
      <c r="A17" s="324"/>
      <c r="B17" s="89">
        <v>20</v>
      </c>
      <c r="C17" s="89">
        <v>32.200000000000003</v>
      </c>
      <c r="D17" s="180">
        <v>806000</v>
      </c>
      <c r="E17" s="75">
        <v>18</v>
      </c>
      <c r="F17" s="89">
        <v>48.6</v>
      </c>
      <c r="G17" s="174">
        <v>984851</v>
      </c>
      <c r="H17" s="75">
        <v>22</v>
      </c>
      <c r="I17" s="89">
        <v>60.9</v>
      </c>
      <c r="J17" s="159">
        <v>980000.83</v>
      </c>
      <c r="K17" s="54" t="s">
        <v>3</v>
      </c>
      <c r="L17" s="54" t="s">
        <v>3</v>
      </c>
      <c r="M17" s="54" t="s">
        <v>3</v>
      </c>
    </row>
    <row r="18" spans="1:21" ht="18" customHeight="1" x14ac:dyDescent="0.25">
      <c r="A18" s="324"/>
      <c r="B18" s="89">
        <v>26</v>
      </c>
      <c r="C18" s="89">
        <v>31.9</v>
      </c>
      <c r="D18" s="180">
        <v>806000</v>
      </c>
      <c r="E18" s="75">
        <v>24</v>
      </c>
      <c r="F18" s="89">
        <v>48.4</v>
      </c>
      <c r="G18" s="159">
        <v>794832</v>
      </c>
      <c r="H18" s="75">
        <v>25</v>
      </c>
      <c r="I18" s="89">
        <v>61.3</v>
      </c>
      <c r="J18" s="159">
        <v>954000.32</v>
      </c>
      <c r="K18" s="54" t="s">
        <v>3</v>
      </c>
      <c r="L18" s="54" t="s">
        <v>3</v>
      </c>
      <c r="M18" s="54" t="s">
        <v>3</v>
      </c>
    </row>
    <row r="19" spans="1:21" ht="19.5" customHeight="1" x14ac:dyDescent="0.25">
      <c r="A19" s="324"/>
      <c r="B19" s="89">
        <v>44</v>
      </c>
      <c r="C19" s="89">
        <v>32.4</v>
      </c>
      <c r="D19" s="174">
        <v>801970</v>
      </c>
      <c r="E19" s="75">
        <v>27</v>
      </c>
      <c r="F19" s="89">
        <v>48.9</v>
      </c>
      <c r="G19" s="159">
        <v>797359</v>
      </c>
      <c r="H19" s="75">
        <v>28</v>
      </c>
      <c r="I19" s="89">
        <v>60.7</v>
      </c>
      <c r="J19" s="159">
        <v>957148.67</v>
      </c>
      <c r="K19" s="54" t="s">
        <v>3</v>
      </c>
      <c r="L19" s="54" t="s">
        <v>3</v>
      </c>
      <c r="M19" s="54" t="s">
        <v>3</v>
      </c>
    </row>
    <row r="20" spans="1:21" ht="15.75" customHeight="1" x14ac:dyDescent="0.25">
      <c r="A20" s="324"/>
      <c r="B20" s="89">
        <v>59</v>
      </c>
      <c r="C20" s="89">
        <v>31.3</v>
      </c>
      <c r="D20" s="174">
        <v>745550</v>
      </c>
      <c r="E20" s="75">
        <v>31</v>
      </c>
      <c r="F20" s="89">
        <v>48.6</v>
      </c>
      <c r="G20" s="159">
        <v>770796</v>
      </c>
      <c r="H20" s="75">
        <v>36</v>
      </c>
      <c r="I20" s="89">
        <v>61.4</v>
      </c>
      <c r="J20" s="159">
        <v>875901.7</v>
      </c>
      <c r="K20" s="54" t="s">
        <v>3</v>
      </c>
      <c r="L20" s="54" t="s">
        <v>3</v>
      </c>
      <c r="M20" s="54" t="s">
        <v>3</v>
      </c>
    </row>
    <row r="21" spans="1:21" ht="19.5" customHeight="1" x14ac:dyDescent="0.25">
      <c r="A21" s="324"/>
      <c r="B21" s="89">
        <v>14</v>
      </c>
      <c r="C21" s="89">
        <v>31.4</v>
      </c>
      <c r="D21" s="174">
        <v>557931</v>
      </c>
      <c r="E21" s="75">
        <v>33</v>
      </c>
      <c r="F21" s="89">
        <v>47.3</v>
      </c>
      <c r="G21" s="159">
        <v>725690.61</v>
      </c>
      <c r="H21" s="75">
        <v>9</v>
      </c>
      <c r="I21" s="89">
        <v>61.6</v>
      </c>
      <c r="J21" s="174">
        <v>1020279.2</v>
      </c>
      <c r="K21" s="54" t="s">
        <v>3</v>
      </c>
      <c r="L21" s="54" t="s">
        <v>3</v>
      </c>
      <c r="M21" s="54" t="s">
        <v>3</v>
      </c>
    </row>
    <row r="22" spans="1:21" ht="19.5" customHeight="1" x14ac:dyDescent="0.25">
      <c r="A22" s="324"/>
      <c r="B22" s="89"/>
      <c r="C22" s="89"/>
      <c r="D22" s="104"/>
      <c r="E22" s="75">
        <v>4</v>
      </c>
      <c r="F22" s="89">
        <v>47.9</v>
      </c>
      <c r="G22" s="174">
        <v>871024</v>
      </c>
      <c r="H22" s="75">
        <v>49</v>
      </c>
      <c r="I22" s="89">
        <v>61.2</v>
      </c>
      <c r="J22" s="159">
        <v>1247154.96</v>
      </c>
      <c r="K22" s="54" t="s">
        <v>3</v>
      </c>
      <c r="L22" s="54" t="s">
        <v>3</v>
      </c>
      <c r="M22" s="54" t="s">
        <v>3</v>
      </c>
    </row>
    <row r="23" spans="1:21" ht="22.5" customHeight="1" x14ac:dyDescent="0.25">
      <c r="A23" s="324"/>
      <c r="B23" s="89"/>
      <c r="C23" s="89"/>
      <c r="D23" s="104"/>
      <c r="E23" s="75">
        <v>48</v>
      </c>
      <c r="F23" s="89">
        <v>48.2</v>
      </c>
      <c r="G23" s="159">
        <v>777068.15</v>
      </c>
      <c r="H23" s="75">
        <v>52</v>
      </c>
      <c r="I23" s="89">
        <v>61.8</v>
      </c>
      <c r="J23" s="159">
        <v>1108809.2</v>
      </c>
      <c r="K23" s="54" t="s">
        <v>3</v>
      </c>
      <c r="L23" s="54" t="s">
        <v>3</v>
      </c>
      <c r="M23" s="54" t="s">
        <v>3</v>
      </c>
      <c r="O23" s="99"/>
      <c r="U23" s="99" t="e">
        <f>U30+#REF!+U35+U37+U41+U40+U43+U45</f>
        <v>#REF!</v>
      </c>
    </row>
    <row r="24" spans="1:21" ht="18" customHeight="1" x14ac:dyDescent="0.25">
      <c r="A24" s="324"/>
      <c r="B24" s="89"/>
      <c r="C24" s="89"/>
      <c r="D24" s="104"/>
      <c r="E24" s="98">
        <v>43</v>
      </c>
      <c r="F24" s="78">
        <v>50</v>
      </c>
      <c r="G24" s="236">
        <v>723500</v>
      </c>
      <c r="H24" s="75">
        <v>55</v>
      </c>
      <c r="I24" s="89">
        <v>61.4</v>
      </c>
      <c r="J24" s="159">
        <v>1037979</v>
      </c>
      <c r="K24" s="54"/>
      <c r="L24" s="54"/>
      <c r="M24" s="54"/>
      <c r="O24" s="99"/>
      <c r="U24" s="99"/>
    </row>
    <row r="25" spans="1:21" ht="21" customHeight="1" x14ac:dyDescent="0.25">
      <c r="A25" s="324"/>
      <c r="B25" s="89"/>
      <c r="C25" s="89"/>
      <c r="D25" s="104"/>
      <c r="E25" s="78">
        <v>51</v>
      </c>
      <c r="F25" s="98">
        <v>48.7</v>
      </c>
      <c r="G25" s="236">
        <v>993967</v>
      </c>
      <c r="H25" s="75"/>
      <c r="I25" s="89"/>
      <c r="J25" s="104"/>
      <c r="K25" s="54"/>
      <c r="L25" s="54"/>
      <c r="M25" s="54"/>
      <c r="P25" s="99"/>
      <c r="S25" s="100"/>
      <c r="U25" s="99"/>
    </row>
    <row r="26" spans="1:21" ht="21" customHeight="1" x14ac:dyDescent="0.25">
      <c r="A26" s="324"/>
      <c r="B26" s="89"/>
      <c r="C26" s="89"/>
      <c r="D26" s="104"/>
      <c r="E26" s="75">
        <v>10</v>
      </c>
      <c r="F26" s="89">
        <v>48.2</v>
      </c>
      <c r="G26" s="182">
        <v>996000</v>
      </c>
      <c r="H26" s="75"/>
      <c r="I26" s="89"/>
      <c r="J26" s="104"/>
      <c r="K26" s="54"/>
      <c r="L26" s="54"/>
      <c r="M26" s="54"/>
      <c r="P26" s="99"/>
      <c r="S26" s="100"/>
      <c r="U26" s="99"/>
    </row>
    <row r="27" spans="1:21" ht="21" customHeight="1" x14ac:dyDescent="0.25">
      <c r="A27" s="324"/>
      <c r="B27" s="89"/>
      <c r="C27" s="89"/>
      <c r="D27" s="104"/>
      <c r="E27" s="75">
        <v>60</v>
      </c>
      <c r="F27" s="185">
        <v>48.5</v>
      </c>
      <c r="G27" s="174">
        <v>1134000</v>
      </c>
      <c r="H27" s="75"/>
      <c r="I27" s="89"/>
      <c r="J27" s="104"/>
      <c r="K27" s="54"/>
      <c r="L27" s="54"/>
      <c r="M27" s="54"/>
      <c r="P27" s="99"/>
      <c r="S27" s="100"/>
      <c r="U27" s="99"/>
    </row>
    <row r="28" spans="1:21" ht="21" customHeight="1" x14ac:dyDescent="0.25">
      <c r="A28" s="324"/>
      <c r="B28" s="89"/>
      <c r="C28" s="89"/>
      <c r="D28" s="104"/>
      <c r="E28" s="75">
        <v>46</v>
      </c>
      <c r="F28" s="89">
        <v>47.2</v>
      </c>
      <c r="G28" s="181">
        <v>818579</v>
      </c>
      <c r="H28" s="75"/>
      <c r="I28" s="89"/>
      <c r="J28" s="104"/>
      <c r="K28" s="54"/>
      <c r="L28" s="54"/>
      <c r="M28" s="54"/>
      <c r="O28" s="99"/>
      <c r="P28" s="99"/>
      <c r="S28" s="100"/>
      <c r="U28" s="99"/>
    </row>
    <row r="29" spans="1:21" ht="21" customHeight="1" x14ac:dyDescent="0.25">
      <c r="A29" s="325"/>
      <c r="B29" s="89"/>
      <c r="C29" s="89"/>
      <c r="D29" s="104"/>
      <c r="E29" s="75">
        <v>1</v>
      </c>
      <c r="F29" s="89">
        <v>48.1</v>
      </c>
      <c r="G29" s="181">
        <v>834000</v>
      </c>
      <c r="H29" s="75"/>
      <c r="I29" s="89"/>
      <c r="J29" s="104"/>
      <c r="K29" s="151"/>
      <c r="L29" s="54"/>
      <c r="M29" s="54"/>
      <c r="P29" s="99"/>
      <c r="S29" s="100"/>
      <c r="U29" s="99"/>
    </row>
    <row r="30" spans="1:21" ht="21" customHeight="1" x14ac:dyDescent="0.25">
      <c r="A30" s="56" t="s">
        <v>25</v>
      </c>
      <c r="B30" s="199">
        <v>6</v>
      </c>
      <c r="C30" s="238">
        <f>SUM(C16:C23)</f>
        <v>189.00000000000003</v>
      </c>
      <c r="D30" s="200">
        <f>SUM(D16:D23)</f>
        <v>4523451</v>
      </c>
      <c r="E30" s="201">
        <v>14</v>
      </c>
      <c r="F30" s="56">
        <f>SUM(F16:F29)</f>
        <v>677.40000000000009</v>
      </c>
      <c r="G30" s="147">
        <f>SUM(G16:G29)</f>
        <v>12096290.760000002</v>
      </c>
      <c r="H30" s="201">
        <v>9</v>
      </c>
      <c r="I30" s="56">
        <f>SUM(I16:I24)</f>
        <v>551.29999999999995</v>
      </c>
      <c r="J30" s="147">
        <f>SUM(J16:J29)</f>
        <v>9082664.8499999996</v>
      </c>
      <c r="K30" s="202"/>
      <c r="L30" s="202"/>
      <c r="M30" s="202"/>
      <c r="N30" s="100">
        <f>C30+F30+I30</f>
        <v>1417.7</v>
      </c>
    </row>
    <row r="31" spans="1:21" ht="27" customHeight="1" x14ac:dyDescent="0.25">
      <c r="A31" s="203" t="s">
        <v>55</v>
      </c>
      <c r="B31" s="284" t="s">
        <v>54</v>
      </c>
      <c r="C31" s="285"/>
      <c r="D31" s="204">
        <f>B30+E30+H30</f>
        <v>29</v>
      </c>
      <c r="E31" s="284" t="s">
        <v>56</v>
      </c>
      <c r="F31" s="285"/>
      <c r="G31" s="285"/>
      <c r="H31" s="285"/>
      <c r="I31" s="204"/>
      <c r="J31" s="205">
        <f>D30+G30+J30</f>
        <v>25702406.609999999</v>
      </c>
      <c r="K31" s="204"/>
      <c r="L31" s="204"/>
      <c r="M31" s="206"/>
    </row>
    <row r="32" spans="1:21" ht="27" customHeight="1" x14ac:dyDescent="0.25">
      <c r="A32" s="281" t="s">
        <v>5</v>
      </c>
      <c r="B32" s="321"/>
      <c r="C32" s="321"/>
      <c r="D32" s="321"/>
      <c r="E32" s="321"/>
      <c r="F32" s="321"/>
      <c r="G32" s="321"/>
      <c r="H32" s="321"/>
      <c r="I32" s="321"/>
      <c r="J32" s="321"/>
      <c r="K32" s="321"/>
      <c r="L32" s="321"/>
      <c r="M32" s="322"/>
    </row>
    <row r="33" spans="1:22" ht="27" customHeight="1" x14ac:dyDescent="0.25">
      <c r="A33" s="323" t="s">
        <v>74</v>
      </c>
      <c r="B33" s="138"/>
      <c r="C33" s="138"/>
      <c r="D33" s="149"/>
      <c r="E33" s="75">
        <v>12</v>
      </c>
      <c r="F33" s="89">
        <v>47.9</v>
      </c>
      <c r="G33" s="174">
        <v>1200000</v>
      </c>
      <c r="H33" s="98">
        <v>10</v>
      </c>
      <c r="I33" s="78">
        <v>65.400000000000006</v>
      </c>
      <c r="J33" s="182">
        <v>1295250</v>
      </c>
      <c r="K33" s="160">
        <v>54</v>
      </c>
      <c r="L33" s="160">
        <v>84.2</v>
      </c>
      <c r="M33" s="174">
        <v>2125000</v>
      </c>
    </row>
    <row r="34" spans="1:22" ht="21.75" customHeight="1" x14ac:dyDescent="0.25">
      <c r="A34" s="324"/>
      <c r="B34" s="89">
        <v>24</v>
      </c>
      <c r="C34" s="89">
        <v>33.1</v>
      </c>
      <c r="D34" s="174">
        <v>801970</v>
      </c>
      <c r="E34" s="89"/>
      <c r="F34" s="89"/>
      <c r="G34" s="181"/>
      <c r="H34" s="98">
        <v>15</v>
      </c>
      <c r="I34" s="78">
        <v>65.400000000000006</v>
      </c>
      <c r="J34" s="174">
        <v>1270500</v>
      </c>
      <c r="K34" s="207"/>
      <c r="L34" s="207"/>
      <c r="M34" s="207"/>
    </row>
    <row r="35" spans="1:22" ht="21" customHeight="1" x14ac:dyDescent="0.25">
      <c r="A35" s="324"/>
      <c r="B35" s="139"/>
      <c r="C35" s="139"/>
      <c r="D35" s="161"/>
      <c r="E35" s="75">
        <v>40</v>
      </c>
      <c r="F35" s="162">
        <v>49.6</v>
      </c>
      <c r="G35" s="174">
        <v>1194000</v>
      </c>
      <c r="H35" s="75">
        <v>20</v>
      </c>
      <c r="I35" s="89">
        <v>65.5</v>
      </c>
      <c r="J35" s="180">
        <v>1292223.3700000001</v>
      </c>
      <c r="K35" s="208"/>
      <c r="L35" s="209"/>
      <c r="M35" s="210"/>
    </row>
    <row r="36" spans="1:22" ht="20.25" customHeight="1" x14ac:dyDescent="0.25">
      <c r="A36" s="324"/>
      <c r="B36" s="89"/>
      <c r="C36" s="89"/>
      <c r="D36" s="104"/>
      <c r="E36" s="75"/>
      <c r="F36" s="89"/>
      <c r="G36" s="104"/>
      <c r="H36" s="75">
        <v>30</v>
      </c>
      <c r="I36" s="89">
        <v>64.900000000000006</v>
      </c>
      <c r="J36" s="174">
        <v>1394250</v>
      </c>
      <c r="K36" s="209"/>
      <c r="L36" s="209"/>
      <c r="M36" s="210"/>
    </row>
    <row r="37" spans="1:22" ht="20.25" customHeight="1" x14ac:dyDescent="0.25">
      <c r="A37" s="324"/>
      <c r="B37" s="89"/>
      <c r="C37" s="89"/>
      <c r="D37" s="104"/>
      <c r="E37" s="207"/>
      <c r="F37" s="207"/>
      <c r="G37" s="207"/>
      <c r="H37" s="75">
        <v>34</v>
      </c>
      <c r="I37" s="89">
        <v>64.8</v>
      </c>
      <c r="J37" s="174">
        <v>1493250</v>
      </c>
      <c r="K37" s="209"/>
      <c r="L37" s="209"/>
      <c r="M37" s="210"/>
      <c r="P37" s="99"/>
      <c r="U37" s="99"/>
    </row>
    <row r="38" spans="1:22" ht="20.25" customHeight="1" x14ac:dyDescent="0.25">
      <c r="A38" s="325"/>
      <c r="B38" s="89"/>
      <c r="C38" s="89"/>
      <c r="D38" s="104"/>
      <c r="E38" s="211"/>
      <c r="F38" s="207"/>
      <c r="G38" s="207"/>
      <c r="H38" s="75">
        <v>38</v>
      </c>
      <c r="I38" s="89">
        <v>64.8</v>
      </c>
      <c r="J38" s="181">
        <v>1235799.94</v>
      </c>
      <c r="K38" s="208"/>
      <c r="L38" s="209"/>
      <c r="M38" s="210"/>
      <c r="P38" s="99"/>
      <c r="U38" s="99"/>
    </row>
    <row r="39" spans="1:22" ht="27" customHeight="1" x14ac:dyDescent="0.25">
      <c r="A39" s="212" t="s">
        <v>25</v>
      </c>
      <c r="B39" s="213">
        <v>1</v>
      </c>
      <c r="C39" s="212">
        <f>SUM(C33:C37)</f>
        <v>33.1</v>
      </c>
      <c r="D39" s="250">
        <f>SUM(D33:D37)</f>
        <v>801970</v>
      </c>
      <c r="E39" s="214">
        <v>2</v>
      </c>
      <c r="F39" s="212">
        <f>SUM(F33:F37)</f>
        <v>97.5</v>
      </c>
      <c r="G39" s="250">
        <f>SUM(G33:G37)</f>
        <v>2394000</v>
      </c>
      <c r="H39" s="214">
        <v>6</v>
      </c>
      <c r="I39" s="215">
        <f>SUM(I33:I38)</f>
        <v>390.80000000000007</v>
      </c>
      <c r="J39" s="250">
        <f>SUM(J33:J38)</f>
        <v>7981273.3100000005</v>
      </c>
      <c r="K39" s="213">
        <v>1</v>
      </c>
      <c r="L39" s="213">
        <f>L33</f>
        <v>84.2</v>
      </c>
      <c r="M39" s="251">
        <f>M33</f>
        <v>2125000</v>
      </c>
      <c r="N39" s="99">
        <f>C39+F39+I39+L39</f>
        <v>605.60000000000014</v>
      </c>
    </row>
    <row r="40" spans="1:22" ht="27" customHeight="1" x14ac:dyDescent="0.25">
      <c r="A40" s="216" t="s">
        <v>55</v>
      </c>
      <c r="B40" s="284" t="s">
        <v>54</v>
      </c>
      <c r="C40" s="285"/>
      <c r="D40" s="217">
        <f>E39+H39+B39+K39</f>
        <v>10</v>
      </c>
      <c r="E40" s="284" t="s">
        <v>56</v>
      </c>
      <c r="F40" s="285"/>
      <c r="G40" s="285"/>
      <c r="H40" s="285"/>
      <c r="I40" s="217"/>
      <c r="J40" s="218">
        <f>G39+J39+D39+M39</f>
        <v>13302243.310000001</v>
      </c>
      <c r="K40" s="217"/>
      <c r="L40" s="217"/>
      <c r="M40" s="219"/>
      <c r="O40" s="97"/>
      <c r="P40" s="99"/>
      <c r="U40" s="99"/>
    </row>
    <row r="41" spans="1:22" ht="34.5" customHeight="1" x14ac:dyDescent="0.25">
      <c r="A41" s="307" t="s">
        <v>2</v>
      </c>
      <c r="B41" s="308"/>
      <c r="C41" s="308"/>
      <c r="D41" s="308"/>
      <c r="E41" s="308"/>
      <c r="F41" s="308"/>
      <c r="G41" s="308"/>
      <c r="H41" s="308"/>
      <c r="I41" s="308"/>
      <c r="J41" s="308"/>
      <c r="K41" s="308"/>
      <c r="L41" s="308"/>
      <c r="M41" s="309"/>
    </row>
    <row r="42" spans="1:22" ht="16.5" customHeight="1" x14ac:dyDescent="0.25">
      <c r="A42" s="310" t="s">
        <v>75</v>
      </c>
      <c r="B42" s="186"/>
      <c r="C42" s="186"/>
      <c r="D42" s="123"/>
      <c r="E42" s="89">
        <v>1</v>
      </c>
      <c r="F42" s="89">
        <v>46.2</v>
      </c>
      <c r="G42" s="180">
        <v>996000</v>
      </c>
      <c r="H42" s="89">
        <v>2</v>
      </c>
      <c r="I42" s="89">
        <v>57.5</v>
      </c>
      <c r="J42" s="181">
        <v>1633500</v>
      </c>
      <c r="K42" s="163"/>
      <c r="L42" s="116"/>
      <c r="M42" s="116"/>
    </row>
    <row r="43" spans="1:22" ht="21" customHeight="1" x14ac:dyDescent="0.25">
      <c r="A43" s="311"/>
      <c r="B43" s="184"/>
      <c r="C43" s="184"/>
      <c r="D43" s="89"/>
      <c r="E43" s="89">
        <v>4</v>
      </c>
      <c r="F43" s="89">
        <v>46.2</v>
      </c>
      <c r="G43" s="174">
        <v>984000</v>
      </c>
      <c r="H43" s="89">
        <v>14</v>
      </c>
      <c r="I43" s="89">
        <v>62.2</v>
      </c>
      <c r="J43" s="174">
        <v>1394250</v>
      </c>
      <c r="K43" s="164"/>
      <c r="L43" s="76"/>
      <c r="M43" s="76"/>
      <c r="O43" s="101"/>
      <c r="P43" s="102"/>
      <c r="Q43" s="102"/>
      <c r="R43" s="102"/>
      <c r="S43" s="103"/>
      <c r="T43" s="103"/>
      <c r="U43" s="103"/>
      <c r="V43" s="102"/>
    </row>
    <row r="44" spans="1:22" ht="19.5" customHeight="1" x14ac:dyDescent="0.25">
      <c r="A44" s="311"/>
      <c r="B44" s="184"/>
      <c r="C44" s="184"/>
      <c r="D44" s="89"/>
      <c r="E44" s="89">
        <v>9</v>
      </c>
      <c r="F44" s="89">
        <v>48.4</v>
      </c>
      <c r="G44" s="180">
        <v>1110000</v>
      </c>
      <c r="H44" s="207"/>
      <c r="I44" s="207"/>
      <c r="J44" s="207"/>
      <c r="K44" s="164" t="s">
        <v>3</v>
      </c>
      <c r="L44" s="76" t="s">
        <v>3</v>
      </c>
      <c r="M44" s="76" t="s">
        <v>3</v>
      </c>
      <c r="O44" s="102"/>
      <c r="P44" s="102"/>
      <c r="Q44" s="102"/>
      <c r="R44" s="102"/>
      <c r="S44" s="102"/>
      <c r="T44" s="102"/>
      <c r="U44" s="102"/>
      <c r="V44" s="102"/>
    </row>
    <row r="45" spans="1:22" ht="23.25" customHeight="1" x14ac:dyDescent="0.25">
      <c r="A45" s="311"/>
      <c r="B45" s="184"/>
      <c r="C45" s="184"/>
      <c r="D45" s="89"/>
      <c r="E45" s="89">
        <v>12</v>
      </c>
      <c r="F45" s="89">
        <v>48.4</v>
      </c>
      <c r="G45" s="174">
        <v>1200000</v>
      </c>
      <c r="H45" s="207"/>
      <c r="I45" s="207"/>
      <c r="J45" s="207"/>
      <c r="K45" s="164" t="s">
        <v>3</v>
      </c>
      <c r="L45" s="76" t="s">
        <v>3</v>
      </c>
      <c r="M45" s="76" t="s">
        <v>3</v>
      </c>
      <c r="O45" s="97"/>
    </row>
    <row r="46" spans="1:22" ht="24" customHeight="1" x14ac:dyDescent="0.25">
      <c r="A46" s="312"/>
      <c r="B46" s="184"/>
      <c r="C46" s="184"/>
      <c r="D46" s="89"/>
      <c r="E46" s="89">
        <v>18</v>
      </c>
      <c r="F46" s="89">
        <v>44.9</v>
      </c>
      <c r="G46" s="174">
        <v>899000</v>
      </c>
      <c r="H46" s="207"/>
      <c r="I46" s="207"/>
      <c r="J46" s="207"/>
      <c r="K46" s="164" t="s">
        <v>3</v>
      </c>
      <c r="L46" s="76" t="s">
        <v>3</v>
      </c>
      <c r="M46" s="76" t="s">
        <v>3</v>
      </c>
      <c r="N46">
        <f>F47+I47</f>
        <v>353.8</v>
      </c>
    </row>
    <row r="47" spans="1:22" ht="20.25" customHeight="1" x14ac:dyDescent="0.25">
      <c r="A47" s="201" t="s">
        <v>25</v>
      </c>
      <c r="B47" s="56"/>
      <c r="C47" s="56"/>
      <c r="D47" s="57"/>
      <c r="E47" s="201">
        <v>5</v>
      </c>
      <c r="F47" s="56">
        <f>SUM(F42:F46)</f>
        <v>234.10000000000002</v>
      </c>
      <c r="G47" s="147">
        <f>SUM(G42:G46)</f>
        <v>5189000</v>
      </c>
      <c r="H47" s="201">
        <v>2</v>
      </c>
      <c r="I47" s="56">
        <f>SUM(I42:I43)</f>
        <v>119.7</v>
      </c>
      <c r="J47" s="147">
        <f>SUM(J42:J43)</f>
        <v>3027750</v>
      </c>
      <c r="K47" s="220"/>
      <c r="L47" s="221"/>
      <c r="M47" s="221"/>
    </row>
    <row r="48" spans="1:22" ht="25.5" customHeight="1" x14ac:dyDescent="0.25">
      <c r="A48" s="203" t="s">
        <v>55</v>
      </c>
      <c r="B48" s="284" t="s">
        <v>54</v>
      </c>
      <c r="C48" s="285"/>
      <c r="D48" s="204">
        <f>B47+E47+H47</f>
        <v>7</v>
      </c>
      <c r="E48" s="284" t="s">
        <v>56</v>
      </c>
      <c r="F48" s="285"/>
      <c r="G48" s="285"/>
      <c r="H48" s="285"/>
      <c r="I48" s="204"/>
      <c r="J48" s="205">
        <f>D47+G47+J47</f>
        <v>8216750</v>
      </c>
      <c r="K48" s="204"/>
      <c r="L48" s="204"/>
      <c r="M48" s="206"/>
      <c r="O48" s="84"/>
    </row>
    <row r="49" spans="1:15" ht="25.5" customHeight="1" x14ac:dyDescent="0.25">
      <c r="A49" s="314" t="s">
        <v>43</v>
      </c>
      <c r="B49" s="89">
        <v>1</v>
      </c>
      <c r="C49" s="89">
        <v>36.1</v>
      </c>
      <c r="D49" s="183">
        <v>806000</v>
      </c>
      <c r="E49" s="78">
        <v>19</v>
      </c>
      <c r="F49" s="78">
        <v>48.6</v>
      </c>
      <c r="G49" s="174">
        <v>1038000</v>
      </c>
      <c r="H49" s="78">
        <v>8</v>
      </c>
      <c r="I49" s="78">
        <v>64.900000000000006</v>
      </c>
      <c r="J49" s="174">
        <v>1242039.94</v>
      </c>
      <c r="K49" s="209"/>
      <c r="L49" s="209"/>
      <c r="M49" s="210"/>
    </row>
    <row r="50" spans="1:15" ht="25.5" customHeight="1" x14ac:dyDescent="0.25">
      <c r="A50" s="311"/>
      <c r="B50" s="209"/>
      <c r="C50" s="222"/>
      <c r="D50" s="209"/>
      <c r="E50" s="89">
        <v>27</v>
      </c>
      <c r="F50" s="89">
        <v>52.9</v>
      </c>
      <c r="G50" s="182">
        <v>1200000</v>
      </c>
      <c r="H50" s="89">
        <v>9</v>
      </c>
      <c r="I50" s="89">
        <v>64.7</v>
      </c>
      <c r="J50" s="174">
        <v>1354464.5</v>
      </c>
      <c r="K50" s="209"/>
      <c r="L50" s="209"/>
      <c r="M50" s="210"/>
    </row>
    <row r="51" spans="1:15" ht="25.5" customHeight="1" x14ac:dyDescent="0.25">
      <c r="A51" s="311"/>
      <c r="B51" s="209"/>
      <c r="C51" s="222"/>
      <c r="D51" s="209"/>
      <c r="E51" s="78">
        <v>26</v>
      </c>
      <c r="F51" s="78">
        <v>47.7</v>
      </c>
      <c r="G51" s="174">
        <v>1140000</v>
      </c>
      <c r="H51" s="89">
        <v>25</v>
      </c>
      <c r="I51" s="89">
        <v>64.900000000000006</v>
      </c>
      <c r="J51" s="182">
        <v>1351926.04</v>
      </c>
      <c r="K51" s="209"/>
      <c r="L51" s="209"/>
      <c r="M51" s="210"/>
    </row>
    <row r="52" spans="1:15" ht="25.5" customHeight="1" x14ac:dyDescent="0.25">
      <c r="A52" s="312"/>
      <c r="B52" s="209"/>
      <c r="C52" s="222"/>
      <c r="D52" s="209"/>
      <c r="E52" s="207"/>
      <c r="F52" s="207"/>
      <c r="G52" s="207"/>
      <c r="H52" s="89">
        <v>29</v>
      </c>
      <c r="I52" s="89">
        <v>65</v>
      </c>
      <c r="J52" s="174">
        <v>1394250</v>
      </c>
      <c r="K52" s="208"/>
      <c r="L52" s="209"/>
      <c r="M52" s="210"/>
    </row>
    <row r="53" spans="1:15" ht="25.5" customHeight="1" x14ac:dyDescent="0.25">
      <c r="A53" s="201" t="s">
        <v>25</v>
      </c>
      <c r="B53" s="56">
        <v>1</v>
      </c>
      <c r="C53" s="56">
        <f>C49</f>
        <v>36.1</v>
      </c>
      <c r="D53" s="147">
        <f>D49</f>
        <v>806000</v>
      </c>
      <c r="E53" s="201">
        <v>3</v>
      </c>
      <c r="F53" s="56">
        <f>SUM(F49:F51)</f>
        <v>149.19999999999999</v>
      </c>
      <c r="G53" s="147">
        <f>SUM(G49:G51)</f>
        <v>3378000</v>
      </c>
      <c r="H53" s="201">
        <v>4</v>
      </c>
      <c r="I53" s="56">
        <f>SUM(I49:I52)</f>
        <v>259.5</v>
      </c>
      <c r="J53" s="147">
        <f>SUM(J49:J52)</f>
        <v>5342680.4800000004</v>
      </c>
      <c r="K53" s="221"/>
      <c r="L53" s="221"/>
      <c r="M53" s="221"/>
      <c r="N53">
        <f>C53+F53+I53</f>
        <v>444.79999999999995</v>
      </c>
    </row>
    <row r="54" spans="1:15" ht="25.5" customHeight="1" x14ac:dyDescent="0.25">
      <c r="A54" s="55" t="s">
        <v>62</v>
      </c>
      <c r="B54" s="284" t="s">
        <v>54</v>
      </c>
      <c r="C54" s="285"/>
      <c r="D54" s="56">
        <f>B53+E53+H53</f>
        <v>8</v>
      </c>
      <c r="E54" s="284" t="s">
        <v>56</v>
      </c>
      <c r="F54" s="285"/>
      <c r="G54" s="285"/>
      <c r="H54" s="285"/>
      <c r="I54" s="56"/>
      <c r="J54" s="147">
        <f>D53+G53+J53</f>
        <v>9526680.4800000004</v>
      </c>
      <c r="K54" s="56"/>
      <c r="L54" s="56"/>
      <c r="M54" s="223"/>
    </row>
    <row r="55" spans="1:15" ht="25.5" customHeight="1" x14ac:dyDescent="0.25">
      <c r="A55" s="281" t="s">
        <v>6</v>
      </c>
      <c r="B55" s="286"/>
      <c r="C55" s="286"/>
      <c r="D55" s="286"/>
      <c r="E55" s="286"/>
      <c r="F55" s="286"/>
      <c r="G55" s="286"/>
      <c r="H55" s="286"/>
      <c r="I55" s="286"/>
      <c r="J55" s="286"/>
      <c r="K55" s="286"/>
      <c r="L55" s="286"/>
      <c r="M55" s="287"/>
    </row>
    <row r="56" spans="1:15" ht="26.25" customHeight="1" x14ac:dyDescent="0.25">
      <c r="A56" s="323" t="s">
        <v>76</v>
      </c>
      <c r="B56" s="98">
        <v>3</v>
      </c>
      <c r="C56" s="78">
        <v>36.299999999999997</v>
      </c>
      <c r="D56" s="115">
        <v>802965</v>
      </c>
      <c r="E56" s="78">
        <v>14</v>
      </c>
      <c r="F56" s="78">
        <v>46.8</v>
      </c>
      <c r="G56" s="174">
        <v>1002000</v>
      </c>
      <c r="H56" s="78">
        <v>4</v>
      </c>
      <c r="I56" s="78">
        <v>68</v>
      </c>
      <c r="J56" s="174">
        <v>1325083</v>
      </c>
      <c r="K56" s="209"/>
      <c r="L56" s="209"/>
      <c r="M56" s="210"/>
    </row>
    <row r="57" spans="1:15" ht="30" customHeight="1" x14ac:dyDescent="0.25">
      <c r="A57" s="324"/>
      <c r="B57" s="78">
        <v>11</v>
      </c>
      <c r="C57" s="78">
        <v>34.4</v>
      </c>
      <c r="D57" s="104">
        <v>802965</v>
      </c>
      <c r="E57" s="78">
        <v>51</v>
      </c>
      <c r="F57" s="78">
        <v>47.1</v>
      </c>
      <c r="G57" s="181">
        <v>1200000</v>
      </c>
      <c r="H57" s="78">
        <v>8</v>
      </c>
      <c r="I57" s="78">
        <v>68</v>
      </c>
      <c r="J57" s="181">
        <v>934014.21</v>
      </c>
      <c r="K57" s="209"/>
      <c r="L57" s="209"/>
      <c r="M57" s="210"/>
    </row>
    <row r="58" spans="1:15" ht="30" customHeight="1" x14ac:dyDescent="0.25">
      <c r="A58" s="324"/>
      <c r="B58" s="207"/>
      <c r="C58" s="207"/>
      <c r="D58" s="207"/>
      <c r="E58" s="78">
        <v>55</v>
      </c>
      <c r="F58" s="78">
        <v>47.1</v>
      </c>
      <c r="G58" s="174">
        <v>996000</v>
      </c>
      <c r="H58" s="140"/>
      <c r="I58" s="138"/>
      <c r="J58" s="165"/>
      <c r="K58" s="209"/>
      <c r="L58" s="209"/>
      <c r="M58" s="210"/>
    </row>
    <row r="59" spans="1:15" ht="30" customHeight="1" x14ac:dyDescent="0.25">
      <c r="A59" s="324"/>
      <c r="B59" s="207"/>
      <c r="C59" s="207"/>
      <c r="D59" s="207"/>
      <c r="E59" s="78">
        <v>6</v>
      </c>
      <c r="F59" s="78">
        <v>46.8</v>
      </c>
      <c r="G59" s="174">
        <v>948000</v>
      </c>
      <c r="H59" s="140"/>
      <c r="I59" s="138"/>
      <c r="J59" s="165"/>
      <c r="K59" s="209"/>
      <c r="L59" s="209"/>
      <c r="M59" s="210"/>
    </row>
    <row r="60" spans="1:15" ht="30" customHeight="1" x14ac:dyDescent="0.25">
      <c r="A60" s="325"/>
      <c r="B60" s="207"/>
      <c r="C60" s="207"/>
      <c r="D60" s="207"/>
      <c r="E60" s="78">
        <v>10</v>
      </c>
      <c r="F60" s="78">
        <v>46.8</v>
      </c>
      <c r="G60" s="236">
        <v>1200000</v>
      </c>
      <c r="H60" s="140"/>
      <c r="I60" s="138"/>
      <c r="J60" s="165"/>
      <c r="K60" s="224"/>
      <c r="L60" s="209"/>
      <c r="M60" s="210"/>
    </row>
    <row r="61" spans="1:15" ht="21" customHeight="1" x14ac:dyDescent="0.25">
      <c r="A61" s="201" t="s">
        <v>25</v>
      </c>
      <c r="B61" s="56">
        <v>2</v>
      </c>
      <c r="C61" s="225">
        <f>C56+C57</f>
        <v>70.699999999999989</v>
      </c>
      <c r="D61" s="147">
        <f>D56+D57</f>
        <v>1605930</v>
      </c>
      <c r="E61" s="201">
        <v>5</v>
      </c>
      <c r="F61" s="225">
        <f>SUM(F56:F60)</f>
        <v>234.60000000000002</v>
      </c>
      <c r="G61" s="147">
        <f>SUM(G56:G60)</f>
        <v>5346000</v>
      </c>
      <c r="H61" s="201">
        <v>2</v>
      </c>
      <c r="I61" s="225">
        <v>136</v>
      </c>
      <c r="J61" s="147">
        <v>2259097.21</v>
      </c>
      <c r="K61" s="221"/>
      <c r="L61" s="221"/>
      <c r="M61" s="221"/>
      <c r="O61" s="99"/>
    </row>
    <row r="62" spans="1:15" ht="21" customHeight="1" x14ac:dyDescent="0.25">
      <c r="A62" s="55" t="s">
        <v>62</v>
      </c>
      <c r="B62" s="284" t="s">
        <v>54</v>
      </c>
      <c r="C62" s="285"/>
      <c r="D62" s="56">
        <v>9</v>
      </c>
      <c r="E62" s="284" t="s">
        <v>56</v>
      </c>
      <c r="F62" s="285"/>
      <c r="G62" s="285"/>
      <c r="H62" s="285"/>
      <c r="I62" s="56"/>
      <c r="J62" s="147">
        <f>D61+G61+J61</f>
        <v>9211027.2100000009</v>
      </c>
      <c r="K62" s="56"/>
      <c r="L62" s="56"/>
      <c r="M62" s="223"/>
    </row>
    <row r="63" spans="1:15" ht="21" customHeight="1" x14ac:dyDescent="0.25">
      <c r="A63" s="281" t="s">
        <v>6</v>
      </c>
      <c r="B63" s="286"/>
      <c r="C63" s="286"/>
      <c r="D63" s="286"/>
      <c r="E63" s="286"/>
      <c r="F63" s="286"/>
      <c r="G63" s="286"/>
      <c r="H63" s="286"/>
      <c r="I63" s="286"/>
      <c r="J63" s="286"/>
      <c r="K63" s="286"/>
      <c r="L63" s="286"/>
      <c r="M63" s="287"/>
    </row>
    <row r="64" spans="1:15" ht="45" customHeight="1" x14ac:dyDescent="0.25">
      <c r="A64" s="323" t="s">
        <v>79</v>
      </c>
      <c r="B64" s="209"/>
      <c r="C64" s="222"/>
      <c r="D64" s="209"/>
      <c r="E64" s="89">
        <v>2</v>
      </c>
      <c r="F64" s="89">
        <v>46.5</v>
      </c>
      <c r="G64" s="159">
        <v>1182000</v>
      </c>
      <c r="H64" s="222"/>
      <c r="I64" s="209"/>
      <c r="J64" s="224"/>
      <c r="K64" s="209"/>
      <c r="L64" s="209"/>
      <c r="M64" s="210"/>
    </row>
    <row r="65" spans="1:20" ht="21" customHeight="1" x14ac:dyDescent="0.25">
      <c r="A65" s="324"/>
      <c r="B65" s="209"/>
      <c r="C65" s="222"/>
      <c r="D65" s="209"/>
      <c r="E65" s="89">
        <v>6</v>
      </c>
      <c r="F65" s="89">
        <v>46.6</v>
      </c>
      <c r="G65" s="159">
        <v>1194000</v>
      </c>
      <c r="H65" s="222"/>
      <c r="I65" s="209"/>
      <c r="J65" s="224"/>
      <c r="K65" s="209"/>
      <c r="L65" s="209"/>
      <c r="M65" s="210"/>
    </row>
    <row r="66" spans="1:20" ht="21" customHeight="1" x14ac:dyDescent="0.25">
      <c r="A66" s="324"/>
      <c r="B66" s="209"/>
      <c r="C66" s="222"/>
      <c r="D66" s="209"/>
      <c r="E66" s="89">
        <v>7</v>
      </c>
      <c r="F66" s="89">
        <v>51.7</v>
      </c>
      <c r="G66" s="159">
        <v>1200000</v>
      </c>
      <c r="H66" s="222"/>
      <c r="I66" s="209"/>
      <c r="J66" s="224"/>
      <c r="K66" s="209"/>
      <c r="L66" s="209"/>
      <c r="M66" s="210"/>
    </row>
    <row r="67" spans="1:20" ht="21" customHeight="1" x14ac:dyDescent="0.25">
      <c r="A67" s="324"/>
      <c r="B67" s="209"/>
      <c r="C67" s="222"/>
      <c r="D67" s="209"/>
      <c r="E67" s="89">
        <v>10</v>
      </c>
      <c r="F67" s="89">
        <v>46.6</v>
      </c>
      <c r="G67" s="159">
        <v>1194000</v>
      </c>
      <c r="H67" s="222"/>
      <c r="I67" s="209"/>
      <c r="J67" s="224"/>
      <c r="K67" s="209"/>
      <c r="L67" s="209"/>
      <c r="M67" s="210"/>
    </row>
    <row r="68" spans="1:20" ht="21" customHeight="1" x14ac:dyDescent="0.25">
      <c r="A68" s="324"/>
      <c r="B68" s="209"/>
      <c r="C68" s="222"/>
      <c r="D68" s="209"/>
      <c r="E68" s="78">
        <v>22</v>
      </c>
      <c r="F68" s="78">
        <v>47.1</v>
      </c>
      <c r="G68" s="236">
        <v>1194000</v>
      </c>
      <c r="H68" s="222"/>
      <c r="I68" s="209"/>
      <c r="J68" s="224"/>
      <c r="K68" s="209"/>
      <c r="L68" s="209"/>
      <c r="M68" s="210"/>
    </row>
    <row r="69" spans="1:20" ht="21" customHeight="1" x14ac:dyDescent="0.25">
      <c r="A69" s="324"/>
      <c r="B69" s="209"/>
      <c r="C69" s="222"/>
      <c r="D69" s="209"/>
      <c r="E69" s="78">
        <v>42</v>
      </c>
      <c r="F69" s="78">
        <v>51.8</v>
      </c>
      <c r="G69" s="236">
        <v>1200000</v>
      </c>
      <c r="H69" s="222"/>
      <c r="I69" s="209"/>
      <c r="J69" s="224"/>
      <c r="K69" s="209"/>
      <c r="L69" s="209"/>
      <c r="M69" s="210"/>
    </row>
    <row r="70" spans="1:20" ht="21" customHeight="1" x14ac:dyDescent="0.25">
      <c r="A70" s="325"/>
      <c r="B70" s="209"/>
      <c r="C70" s="222"/>
      <c r="D70" s="209"/>
      <c r="E70" s="89">
        <v>34</v>
      </c>
      <c r="F70" s="89">
        <v>47.5</v>
      </c>
      <c r="G70" s="159">
        <v>1194000</v>
      </c>
      <c r="H70" s="226"/>
      <c r="I70" s="209"/>
      <c r="J70" s="224"/>
      <c r="K70" s="209"/>
      <c r="L70" s="209"/>
      <c r="M70" s="210"/>
    </row>
    <row r="71" spans="1:20" ht="21" customHeight="1" x14ac:dyDescent="0.25">
      <c r="A71" s="201" t="s">
        <v>25</v>
      </c>
      <c r="B71" s="56"/>
      <c r="C71" s="225"/>
      <c r="D71" s="57"/>
      <c r="E71" s="201">
        <v>7</v>
      </c>
      <c r="F71" s="225">
        <f>SUM(F64:F70)</f>
        <v>337.8</v>
      </c>
      <c r="G71" s="147">
        <f>SUM(G64:G70)</f>
        <v>8358000</v>
      </c>
      <c r="H71" s="201"/>
      <c r="I71" s="225"/>
      <c r="J71" s="147"/>
      <c r="K71" s="221"/>
      <c r="L71" s="221"/>
      <c r="M71" s="221"/>
    </row>
    <row r="72" spans="1:20" ht="34.5" customHeight="1" x14ac:dyDescent="0.25">
      <c r="A72" s="55" t="s">
        <v>62</v>
      </c>
      <c r="B72" s="284" t="s">
        <v>54</v>
      </c>
      <c r="C72" s="285"/>
      <c r="D72" s="56">
        <f>B71+E71+H71</f>
        <v>7</v>
      </c>
      <c r="E72" s="284" t="s">
        <v>56</v>
      </c>
      <c r="F72" s="285"/>
      <c r="G72" s="285"/>
      <c r="H72" s="285"/>
      <c r="I72" s="56"/>
      <c r="J72" s="147">
        <f>D71+G71+J71</f>
        <v>8358000</v>
      </c>
      <c r="K72" s="147"/>
      <c r="L72" s="56"/>
      <c r="M72" s="223"/>
    </row>
    <row r="73" spans="1:20" s="14" customFormat="1" ht="21" customHeight="1" x14ac:dyDescent="0.25">
      <c r="A73" s="227" t="s">
        <v>64</v>
      </c>
      <c r="B73" s="290" t="s">
        <v>54</v>
      </c>
      <c r="C73" s="291"/>
      <c r="D73" s="228">
        <f>D31+D40+D48+D54+D62+D72</f>
        <v>70</v>
      </c>
      <c r="E73" s="290" t="s">
        <v>56</v>
      </c>
      <c r="F73" s="291"/>
      <c r="G73" s="291"/>
      <c r="H73" s="291"/>
      <c r="I73" s="228"/>
      <c r="J73" s="229">
        <f>J31+J40+J48+J54+J62+J72</f>
        <v>74317107.610000014</v>
      </c>
      <c r="K73" s="228"/>
      <c r="L73" s="228"/>
      <c r="M73" s="230"/>
      <c r="N73" s="158">
        <f>J73+'Приложение 3'!J33</f>
        <v>89076507.610000014</v>
      </c>
      <c r="O73" s="158"/>
      <c r="P73" s="130"/>
    </row>
    <row r="74" spans="1:20" ht="28.5" customHeight="1" x14ac:dyDescent="0.25">
      <c r="A74" s="281" t="s">
        <v>45</v>
      </c>
      <c r="B74" s="288"/>
      <c r="C74" s="288"/>
      <c r="D74" s="288"/>
      <c r="E74" s="288"/>
      <c r="F74" s="288"/>
      <c r="G74" s="288"/>
      <c r="H74" s="288"/>
      <c r="I74" s="288"/>
      <c r="J74" s="288"/>
      <c r="K74" s="288"/>
      <c r="L74" s="288"/>
      <c r="M74" s="289"/>
      <c r="N74" s="23"/>
      <c r="O74" s="23"/>
      <c r="P74" s="23"/>
      <c r="Q74" s="23"/>
      <c r="R74" s="23"/>
      <c r="S74" s="23"/>
      <c r="T74" s="20"/>
    </row>
    <row r="75" spans="1:20" ht="28.5" customHeight="1" x14ac:dyDescent="0.25">
      <c r="A75" s="281" t="s">
        <v>5</v>
      </c>
      <c r="B75" s="282"/>
      <c r="C75" s="282"/>
      <c r="D75" s="282"/>
      <c r="E75" s="282"/>
      <c r="F75" s="282"/>
      <c r="G75" s="282"/>
      <c r="H75" s="282"/>
      <c r="I75" s="282"/>
      <c r="J75" s="282"/>
      <c r="K75" s="282"/>
      <c r="L75" s="282"/>
      <c r="M75" s="283"/>
      <c r="N75" s="23"/>
      <c r="O75" s="23"/>
      <c r="P75" s="23"/>
      <c r="Q75" s="23"/>
      <c r="R75" s="23"/>
      <c r="S75" s="23"/>
      <c r="T75" s="20"/>
    </row>
    <row r="76" spans="1:20" ht="46.5" customHeight="1" x14ac:dyDescent="0.25">
      <c r="A76" s="231" t="s">
        <v>78</v>
      </c>
      <c r="B76" s="78">
        <v>8</v>
      </c>
      <c r="C76" s="78">
        <v>33.1</v>
      </c>
      <c r="D76" s="189">
        <v>819000</v>
      </c>
      <c r="E76" s="232"/>
      <c r="F76" s="232"/>
      <c r="G76" s="232"/>
      <c r="H76" s="138"/>
      <c r="I76" s="138"/>
      <c r="J76" s="133"/>
      <c r="K76" s="232"/>
      <c r="L76" s="232"/>
      <c r="M76" s="232"/>
      <c r="N76" s="23" t="s">
        <v>69</v>
      </c>
      <c r="O76" s="23"/>
      <c r="P76" s="23"/>
      <c r="Q76" s="23"/>
      <c r="R76" s="23"/>
      <c r="S76" s="23"/>
      <c r="T76" s="20"/>
    </row>
    <row r="77" spans="1:20" ht="30" customHeight="1" x14ac:dyDescent="0.25">
      <c r="A77" s="201" t="s">
        <v>25</v>
      </c>
      <c r="B77" s="56">
        <v>1</v>
      </c>
      <c r="C77" s="56">
        <f>C76</f>
        <v>33.1</v>
      </c>
      <c r="D77" s="147">
        <f>D76</f>
        <v>819000</v>
      </c>
      <c r="E77" s="201">
        <v>0</v>
      </c>
      <c r="F77" s="56">
        <f>SUM(F73:F75)</f>
        <v>0</v>
      </c>
      <c r="G77" s="57">
        <f>SUM(G73:G75)</f>
        <v>0</v>
      </c>
      <c r="H77" s="201">
        <v>0</v>
      </c>
      <c r="I77" s="56">
        <f>I76</f>
        <v>0</v>
      </c>
      <c r="J77" s="57">
        <f>J76</f>
        <v>0</v>
      </c>
      <c r="K77" s="221"/>
      <c r="L77" s="221"/>
      <c r="M77" s="221"/>
      <c r="N77" s="23"/>
      <c r="O77" s="23"/>
      <c r="P77" s="23"/>
      <c r="Q77" s="23"/>
      <c r="R77" s="23"/>
      <c r="S77" s="23"/>
      <c r="T77" s="20"/>
    </row>
    <row r="78" spans="1:20" ht="30" customHeight="1" x14ac:dyDescent="0.25">
      <c r="A78" s="55" t="s">
        <v>62</v>
      </c>
      <c r="B78" s="284" t="s">
        <v>54</v>
      </c>
      <c r="C78" s="285"/>
      <c r="D78" s="56">
        <v>1</v>
      </c>
      <c r="E78" s="284" t="s">
        <v>56</v>
      </c>
      <c r="F78" s="285"/>
      <c r="G78" s="285"/>
      <c r="H78" s="285"/>
      <c r="I78" s="56"/>
      <c r="J78" s="147">
        <f>D77+G77+J77</f>
        <v>819000</v>
      </c>
      <c r="K78" s="56"/>
      <c r="L78" s="56"/>
      <c r="M78" s="223"/>
      <c r="N78" s="23"/>
      <c r="O78" s="23"/>
      <c r="P78" s="23"/>
      <c r="Q78" s="23"/>
      <c r="R78" s="23"/>
      <c r="S78" s="23"/>
      <c r="T78" s="20"/>
    </row>
    <row r="79" spans="1:20" ht="21.75" customHeight="1" x14ac:dyDescent="0.25">
      <c r="A79" s="281" t="s">
        <v>6</v>
      </c>
      <c r="B79" s="326"/>
      <c r="C79" s="326"/>
      <c r="D79" s="326"/>
      <c r="E79" s="326"/>
      <c r="F79" s="326"/>
      <c r="G79" s="326"/>
      <c r="H79" s="326"/>
      <c r="I79" s="326"/>
      <c r="J79" s="326"/>
      <c r="K79" s="326"/>
      <c r="L79" s="326"/>
      <c r="M79" s="327"/>
      <c r="N79" s="29"/>
      <c r="O79" s="135"/>
      <c r="P79" s="29"/>
      <c r="Q79" s="29"/>
      <c r="R79" s="29"/>
      <c r="S79" s="29"/>
    </row>
    <row r="80" spans="1:20" ht="17.25" customHeight="1" x14ac:dyDescent="0.25">
      <c r="A80" s="328" t="s">
        <v>76</v>
      </c>
      <c r="B80" s="78">
        <v>7</v>
      </c>
      <c r="C80" s="78">
        <v>34.200000000000003</v>
      </c>
      <c r="D80" s="159">
        <v>840000</v>
      </c>
      <c r="E80" s="78"/>
      <c r="F80" s="78"/>
      <c r="G80" s="52"/>
      <c r="H80" s="134">
        <v>29</v>
      </c>
      <c r="I80" s="78">
        <v>69</v>
      </c>
      <c r="J80" s="159">
        <v>1965125</v>
      </c>
      <c r="K80" s="209"/>
      <c r="L80" s="209"/>
      <c r="M80" s="209"/>
      <c r="N80" s="29"/>
      <c r="O80" s="29"/>
      <c r="P80" s="29"/>
      <c r="Q80" s="29"/>
      <c r="R80" s="29"/>
      <c r="S80" s="29"/>
    </row>
    <row r="81" spans="1:19" ht="17.25" customHeight="1" x14ac:dyDescent="0.25">
      <c r="A81" s="328"/>
      <c r="B81" s="78">
        <v>19</v>
      </c>
      <c r="C81" s="78">
        <v>34.5</v>
      </c>
      <c r="D81" s="159">
        <v>840000</v>
      </c>
      <c r="E81" s="78"/>
      <c r="F81" s="78"/>
      <c r="G81" s="52"/>
      <c r="H81" s="134">
        <v>32</v>
      </c>
      <c r="I81" s="78">
        <v>67.599999999999994</v>
      </c>
      <c r="J81" s="159">
        <v>1690000</v>
      </c>
      <c r="K81" s="209"/>
      <c r="L81" s="209"/>
      <c r="M81" s="209"/>
      <c r="N81" s="29"/>
      <c r="O81" s="29"/>
      <c r="P81" s="29"/>
      <c r="Q81" s="29"/>
      <c r="R81" s="29"/>
      <c r="S81" s="29"/>
    </row>
    <row r="82" spans="1:19" ht="15.75" customHeight="1" x14ac:dyDescent="0.25">
      <c r="A82" s="328"/>
      <c r="B82" s="78">
        <v>35</v>
      </c>
      <c r="C82" s="78">
        <v>33.700000000000003</v>
      </c>
      <c r="D82" s="159">
        <v>819000</v>
      </c>
      <c r="E82" s="207"/>
      <c r="F82" s="207"/>
      <c r="G82" s="207"/>
      <c r="H82" s="78">
        <v>48</v>
      </c>
      <c r="I82" s="78">
        <v>68.7</v>
      </c>
      <c r="J82" s="159">
        <v>713927.22</v>
      </c>
      <c r="K82" s="79"/>
      <c r="L82" s="79"/>
      <c r="M82" s="79"/>
      <c r="N82" s="21"/>
      <c r="O82" s="21"/>
      <c r="P82" s="21"/>
      <c r="Q82" s="30"/>
      <c r="R82" s="30"/>
      <c r="S82" s="30"/>
    </row>
    <row r="83" spans="1:19" ht="15" customHeight="1" x14ac:dyDescent="0.25">
      <c r="A83" s="328"/>
      <c r="B83" s="78">
        <v>42</v>
      </c>
      <c r="C83" s="78">
        <v>34.1</v>
      </c>
      <c r="D83" s="159">
        <v>827400</v>
      </c>
      <c r="E83" s="207"/>
      <c r="F83" s="207"/>
      <c r="G83" s="207"/>
      <c r="H83" s="78">
        <v>49</v>
      </c>
      <c r="I83" s="78">
        <v>67.599999999999994</v>
      </c>
      <c r="J83" s="159">
        <v>1690000</v>
      </c>
      <c r="K83" s="79"/>
      <c r="L83" s="79"/>
      <c r="M83" s="79"/>
      <c r="N83" s="21"/>
      <c r="O83" s="21"/>
      <c r="P83" s="21"/>
      <c r="Q83" s="30"/>
      <c r="R83" s="30"/>
      <c r="S83" s="30"/>
    </row>
    <row r="84" spans="1:19" ht="15.75" customHeight="1" x14ac:dyDescent="0.25">
      <c r="A84" s="328"/>
      <c r="B84" s="78">
        <v>50</v>
      </c>
      <c r="C84" s="78">
        <v>34.1</v>
      </c>
      <c r="D84" s="159">
        <v>831600</v>
      </c>
      <c r="E84" s="207"/>
      <c r="F84" s="207"/>
      <c r="G84" s="207"/>
      <c r="H84" s="78">
        <v>52</v>
      </c>
      <c r="I84" s="78">
        <v>68.5</v>
      </c>
      <c r="J84" s="159">
        <v>1641119.82</v>
      </c>
      <c r="K84" s="79"/>
      <c r="L84" s="79"/>
      <c r="M84" s="79"/>
      <c r="N84" s="21"/>
      <c r="O84" s="21"/>
      <c r="P84" s="21"/>
      <c r="Q84" s="30"/>
      <c r="R84" s="30"/>
      <c r="S84" s="30"/>
    </row>
    <row r="85" spans="1:19" ht="20.25" customHeight="1" x14ac:dyDescent="0.25">
      <c r="A85" s="328"/>
      <c r="B85" s="78">
        <v>58</v>
      </c>
      <c r="C85" s="78">
        <v>33.799999999999997</v>
      </c>
      <c r="D85" s="159">
        <v>840000</v>
      </c>
      <c r="E85" s="207"/>
      <c r="F85" s="207"/>
      <c r="G85" s="207"/>
      <c r="H85" s="78">
        <v>53</v>
      </c>
      <c r="I85" s="78">
        <v>67.599999999999994</v>
      </c>
      <c r="J85" s="159">
        <v>1777070</v>
      </c>
      <c r="K85" s="79"/>
      <c r="L85" s="79"/>
      <c r="M85" s="79"/>
      <c r="N85" s="34"/>
      <c r="O85" s="21"/>
      <c r="P85" s="21"/>
      <c r="Q85" s="30"/>
      <c r="R85" s="30"/>
      <c r="S85" s="30"/>
    </row>
    <row r="86" spans="1:19" ht="26.25" customHeight="1" x14ac:dyDescent="0.25">
      <c r="A86" s="56" t="s">
        <v>25</v>
      </c>
      <c r="B86" s="56">
        <v>6</v>
      </c>
      <c r="C86" s="212">
        <f>SUM(C80:C85)</f>
        <v>204.39999999999998</v>
      </c>
      <c r="D86" s="147">
        <f>SUM(D80:D85)</f>
        <v>4998000</v>
      </c>
      <c r="E86" s="56"/>
      <c r="F86" s="225"/>
      <c r="G86" s="57"/>
      <c r="H86" s="56">
        <v>6</v>
      </c>
      <c r="I86" s="225">
        <f>SUM(I80:I85)</f>
        <v>409</v>
      </c>
      <c r="J86" s="147">
        <f>SUM(SUM(J80:J85))</f>
        <v>9477242.0399999991</v>
      </c>
      <c r="K86" s="55"/>
      <c r="L86" s="55"/>
      <c r="M86" s="55"/>
      <c r="N86" s="31"/>
      <c r="O86" s="31"/>
      <c r="P86" s="31"/>
      <c r="Q86" s="31"/>
      <c r="R86" s="31"/>
      <c r="S86" s="31"/>
    </row>
    <row r="87" spans="1:19" ht="27" customHeight="1" x14ac:dyDescent="0.25">
      <c r="A87" s="203" t="s">
        <v>55</v>
      </c>
      <c r="B87" s="284" t="s">
        <v>54</v>
      </c>
      <c r="C87" s="285"/>
      <c r="D87" s="204">
        <v>12</v>
      </c>
      <c r="E87" s="284" t="s">
        <v>56</v>
      </c>
      <c r="F87" s="285"/>
      <c r="G87" s="285"/>
      <c r="H87" s="285"/>
      <c r="I87" s="204"/>
      <c r="J87" s="205">
        <f>D86+G86+J86+M86</f>
        <v>14475242.039999999</v>
      </c>
      <c r="K87" s="204"/>
      <c r="L87" s="204"/>
      <c r="M87" s="206"/>
      <c r="N87" s="31"/>
      <c r="O87" s="31"/>
      <c r="P87" s="31"/>
      <c r="Q87" s="31"/>
      <c r="R87" s="31"/>
      <c r="S87" s="31"/>
    </row>
    <row r="88" spans="1:19" ht="27" customHeight="1" x14ac:dyDescent="0.25">
      <c r="A88" s="281" t="s">
        <v>6</v>
      </c>
      <c r="B88" s="326"/>
      <c r="C88" s="326"/>
      <c r="D88" s="326"/>
      <c r="E88" s="326"/>
      <c r="F88" s="326"/>
      <c r="G88" s="326"/>
      <c r="H88" s="326"/>
      <c r="I88" s="326"/>
      <c r="J88" s="326"/>
      <c r="K88" s="326"/>
      <c r="L88" s="326"/>
      <c r="M88" s="327"/>
      <c r="N88" s="31"/>
      <c r="O88" s="31"/>
      <c r="P88" s="31"/>
      <c r="Q88" s="31"/>
      <c r="R88" s="31"/>
      <c r="S88" s="31"/>
    </row>
    <row r="89" spans="1:19" ht="27" customHeight="1" x14ac:dyDescent="0.25">
      <c r="A89" s="323" t="s">
        <v>79</v>
      </c>
      <c r="B89" s="89"/>
      <c r="C89" s="89"/>
      <c r="D89" s="104"/>
      <c r="E89" s="89">
        <v>46</v>
      </c>
      <c r="F89" s="89">
        <v>51.8</v>
      </c>
      <c r="G89" s="252">
        <v>1084380</v>
      </c>
      <c r="H89" s="89"/>
      <c r="I89" s="89"/>
      <c r="J89" s="154"/>
      <c r="K89" s="210"/>
      <c r="L89" s="210"/>
      <c r="M89" s="210"/>
      <c r="N89" s="31"/>
      <c r="O89" s="31"/>
      <c r="P89" s="31"/>
      <c r="Q89" s="31"/>
      <c r="R89" s="31"/>
      <c r="S89" s="31"/>
    </row>
    <row r="90" spans="1:19" ht="27" customHeight="1" x14ac:dyDescent="0.25">
      <c r="A90" s="324"/>
      <c r="B90" s="210"/>
      <c r="C90" s="210"/>
      <c r="D90" s="210"/>
      <c r="E90" s="184">
        <v>20</v>
      </c>
      <c r="F90" s="184">
        <v>51.2</v>
      </c>
      <c r="G90" s="252">
        <v>1673100</v>
      </c>
      <c r="H90" s="207"/>
      <c r="I90" s="207"/>
      <c r="J90" s="207"/>
      <c r="K90" s="233"/>
      <c r="L90" s="210"/>
      <c r="M90" s="210"/>
      <c r="N90" s="31"/>
      <c r="O90" s="31"/>
      <c r="P90" s="31"/>
      <c r="Q90" s="31"/>
      <c r="R90" s="31"/>
      <c r="S90" s="31"/>
    </row>
    <row r="91" spans="1:19" ht="27" customHeight="1" x14ac:dyDescent="0.25">
      <c r="A91" s="324"/>
      <c r="B91" s="210"/>
      <c r="C91" s="234"/>
      <c r="D91" s="210"/>
      <c r="E91" s="184">
        <v>32</v>
      </c>
      <c r="F91" s="184">
        <v>50.9</v>
      </c>
      <c r="G91" s="252">
        <v>1152663</v>
      </c>
      <c r="H91" s="207"/>
      <c r="I91" s="207"/>
      <c r="J91" s="207"/>
      <c r="K91" s="233"/>
      <c r="L91" s="210"/>
      <c r="M91" s="210"/>
      <c r="N91" s="31"/>
      <c r="O91" s="31"/>
      <c r="P91" s="31"/>
      <c r="Q91" s="31"/>
      <c r="R91" s="31"/>
      <c r="S91" s="31"/>
    </row>
    <row r="92" spans="1:19" ht="27" customHeight="1" x14ac:dyDescent="0.25">
      <c r="A92" s="325"/>
      <c r="B92" s="210"/>
      <c r="C92" s="234"/>
      <c r="D92" s="210"/>
      <c r="E92" s="89">
        <v>45</v>
      </c>
      <c r="F92" s="184">
        <v>50.8</v>
      </c>
      <c r="G92" s="252">
        <v>787038.85</v>
      </c>
      <c r="H92" s="207"/>
      <c r="I92" s="207"/>
      <c r="J92" s="207"/>
      <c r="K92" s="233"/>
      <c r="L92" s="210"/>
      <c r="M92" s="210"/>
      <c r="N92" s="31"/>
      <c r="O92" s="31"/>
      <c r="P92" s="31"/>
      <c r="Q92" s="31"/>
      <c r="R92" s="31"/>
      <c r="S92" s="31"/>
    </row>
    <row r="93" spans="1:19" ht="27" customHeight="1" x14ac:dyDescent="0.25">
      <c r="A93" s="56" t="s">
        <v>25</v>
      </c>
      <c r="B93" s="56"/>
      <c r="C93" s="212"/>
      <c r="D93" s="147"/>
      <c r="E93" s="56">
        <v>4</v>
      </c>
      <c r="F93" s="225">
        <v>204.7</v>
      </c>
      <c r="G93" s="147">
        <f>SUM(G89:G92)</f>
        <v>4697181.8499999996</v>
      </c>
      <c r="H93" s="56"/>
      <c r="I93" s="225"/>
      <c r="J93" s="147"/>
      <c r="K93" s="55"/>
      <c r="L93" s="55"/>
      <c r="M93" s="55"/>
      <c r="N93" s="31"/>
      <c r="O93" s="31"/>
      <c r="P93" s="31"/>
      <c r="Q93" s="31"/>
      <c r="R93" s="31"/>
      <c r="S93" s="31"/>
    </row>
    <row r="94" spans="1:19" ht="27" customHeight="1" x14ac:dyDescent="0.25">
      <c r="A94" s="203" t="s">
        <v>55</v>
      </c>
      <c r="B94" s="284" t="s">
        <v>54</v>
      </c>
      <c r="C94" s="285"/>
      <c r="D94" s="204">
        <v>4</v>
      </c>
      <c r="E94" s="284" t="s">
        <v>56</v>
      </c>
      <c r="F94" s="285"/>
      <c r="G94" s="285"/>
      <c r="H94" s="285"/>
      <c r="I94" s="204"/>
      <c r="J94" s="205">
        <f>D93+G93+J93+M93</f>
        <v>4697181.8499999996</v>
      </c>
      <c r="K94" s="204"/>
      <c r="L94" s="204"/>
      <c r="M94" s="206"/>
      <c r="N94" s="31"/>
      <c r="O94" s="31"/>
      <c r="P94" s="31"/>
      <c r="Q94" s="31"/>
      <c r="R94" s="31"/>
      <c r="S94" s="31"/>
    </row>
    <row r="95" spans="1:19" ht="35.25" customHeight="1" x14ac:dyDescent="0.25">
      <c r="A95" s="323" t="s">
        <v>80</v>
      </c>
      <c r="B95" s="172"/>
      <c r="C95" s="172"/>
      <c r="D95" s="133"/>
      <c r="E95" s="78">
        <v>2</v>
      </c>
      <c r="F95" s="78">
        <v>46.9</v>
      </c>
      <c r="G95" s="177" t="s">
        <v>71</v>
      </c>
      <c r="H95" s="184">
        <v>13</v>
      </c>
      <c r="I95" s="184">
        <v>69</v>
      </c>
      <c r="J95" s="159">
        <v>1965125</v>
      </c>
      <c r="K95" s="209"/>
      <c r="L95" s="209"/>
      <c r="M95" s="210"/>
      <c r="N95" s="31"/>
      <c r="O95" s="31"/>
      <c r="P95" s="31"/>
      <c r="Q95" s="31"/>
      <c r="R95" s="31"/>
      <c r="S95" s="31"/>
    </row>
    <row r="96" spans="1:19" ht="27" customHeight="1" x14ac:dyDescent="0.25">
      <c r="A96" s="325"/>
      <c r="B96" s="209"/>
      <c r="C96" s="222"/>
      <c r="D96" s="209"/>
      <c r="E96" s="209"/>
      <c r="F96" s="222"/>
      <c r="G96" s="222"/>
      <c r="H96" s="89"/>
      <c r="I96" s="89"/>
      <c r="J96" s="159"/>
      <c r="K96" s="209"/>
      <c r="L96" s="209"/>
      <c r="M96" s="210"/>
      <c r="N96" s="31"/>
      <c r="O96" s="31"/>
      <c r="P96" s="31"/>
      <c r="Q96" s="31"/>
      <c r="R96" s="31"/>
      <c r="S96" s="31"/>
    </row>
    <row r="97" spans="1:19" ht="27" customHeight="1" x14ac:dyDescent="0.25">
      <c r="A97" s="56" t="s">
        <v>25</v>
      </c>
      <c r="B97" s="56"/>
      <c r="C97" s="212"/>
      <c r="D97" s="173"/>
      <c r="E97" s="56">
        <v>1</v>
      </c>
      <c r="F97" s="225">
        <v>46.9</v>
      </c>
      <c r="G97" s="178" t="s">
        <v>71</v>
      </c>
      <c r="H97" s="56">
        <v>1</v>
      </c>
      <c r="I97" s="225">
        <v>69</v>
      </c>
      <c r="J97" s="179">
        <v>1965125</v>
      </c>
      <c r="K97" s="55"/>
      <c r="L97" s="55"/>
      <c r="M97" s="55"/>
      <c r="N97" s="166"/>
      <c r="O97" s="31"/>
      <c r="P97" s="31"/>
      <c r="Q97" s="31"/>
      <c r="R97" s="31"/>
      <c r="S97" s="31"/>
    </row>
    <row r="98" spans="1:19" ht="27" customHeight="1" x14ac:dyDescent="0.25">
      <c r="A98" s="203" t="s">
        <v>55</v>
      </c>
      <c r="B98" s="284" t="s">
        <v>54</v>
      </c>
      <c r="C98" s="285"/>
      <c r="D98" s="204">
        <v>2</v>
      </c>
      <c r="E98" s="284" t="s">
        <v>56</v>
      </c>
      <c r="F98" s="285"/>
      <c r="G98" s="285"/>
      <c r="H98" s="285"/>
      <c r="I98" s="204"/>
      <c r="J98" s="205">
        <f>D97+G97+J97+M97</f>
        <v>2640147.48</v>
      </c>
      <c r="K98" s="204"/>
      <c r="L98" s="204"/>
      <c r="M98" s="206"/>
      <c r="N98" s="31"/>
      <c r="O98" s="31"/>
      <c r="P98" s="31"/>
      <c r="Q98" s="31"/>
      <c r="R98" s="31"/>
      <c r="S98" s="31"/>
    </row>
    <row r="99" spans="1:19" ht="27" customHeight="1" x14ac:dyDescent="0.25">
      <c r="A99" s="227" t="s">
        <v>67</v>
      </c>
      <c r="B99" s="290" t="s">
        <v>54</v>
      </c>
      <c r="C99" s="291"/>
      <c r="D99" s="228">
        <f>D78+D87+D94+D98</f>
        <v>19</v>
      </c>
      <c r="E99" s="290" t="s">
        <v>56</v>
      </c>
      <c r="F99" s="291"/>
      <c r="G99" s="291"/>
      <c r="H99" s="291"/>
      <c r="I99" s="228"/>
      <c r="J99" s="229">
        <f>J78+J87+J94+J98</f>
        <v>22631571.370000001</v>
      </c>
      <c r="K99" s="228"/>
      <c r="L99" s="228"/>
      <c r="M99" s="230"/>
      <c r="N99" s="166"/>
      <c r="O99" s="166"/>
      <c r="P99" s="31"/>
      <c r="Q99" s="31"/>
      <c r="R99" s="31"/>
      <c r="S99" s="31"/>
    </row>
    <row r="100" spans="1:19" ht="27" customHeight="1" x14ac:dyDescent="0.25">
      <c r="A100" s="281" t="s">
        <v>46</v>
      </c>
      <c r="B100" s="286"/>
      <c r="C100" s="286"/>
      <c r="D100" s="286"/>
      <c r="E100" s="286"/>
      <c r="F100" s="286"/>
      <c r="G100" s="286"/>
      <c r="H100" s="286"/>
      <c r="I100" s="286"/>
      <c r="J100" s="286"/>
      <c r="K100" s="286"/>
      <c r="L100" s="286"/>
      <c r="M100" s="287"/>
      <c r="N100" s="31"/>
      <c r="O100" s="31"/>
      <c r="P100" s="31"/>
      <c r="Q100" s="31"/>
      <c r="R100" s="31"/>
      <c r="S100" s="31"/>
    </row>
    <row r="101" spans="1:19" ht="27" customHeight="1" x14ac:dyDescent="0.25">
      <c r="A101" s="281" t="s">
        <v>6</v>
      </c>
      <c r="B101" s="282"/>
      <c r="C101" s="282"/>
      <c r="D101" s="282"/>
      <c r="E101" s="282"/>
      <c r="F101" s="282"/>
      <c r="G101" s="282"/>
      <c r="H101" s="282"/>
      <c r="I101" s="282"/>
      <c r="J101" s="282"/>
      <c r="K101" s="282"/>
      <c r="L101" s="282"/>
      <c r="M101" s="283"/>
      <c r="N101" s="31"/>
      <c r="O101" s="31"/>
      <c r="P101" s="31"/>
      <c r="Q101" s="31"/>
      <c r="R101" s="31"/>
      <c r="S101" s="31"/>
    </row>
    <row r="102" spans="1:19" ht="15.75" x14ac:dyDescent="0.25">
      <c r="A102" s="313" t="s">
        <v>81</v>
      </c>
      <c r="B102" s="78">
        <v>15</v>
      </c>
      <c r="C102" s="78">
        <v>33.799999999999997</v>
      </c>
      <c r="D102" s="189">
        <v>730875</v>
      </c>
      <c r="E102" s="89">
        <v>10</v>
      </c>
      <c r="F102" s="89">
        <v>46.9</v>
      </c>
      <c r="G102" s="159">
        <v>889760</v>
      </c>
      <c r="H102" s="89">
        <v>5</v>
      </c>
      <c r="I102" s="89">
        <v>68.900000000000006</v>
      </c>
      <c r="J102" s="159">
        <v>980300</v>
      </c>
      <c r="K102" s="53"/>
      <c r="L102" s="77"/>
      <c r="M102" s="53"/>
      <c r="N102" s="32"/>
      <c r="O102" s="21"/>
      <c r="P102" s="21"/>
      <c r="Q102" s="21"/>
      <c r="R102" s="21"/>
      <c r="S102" s="21"/>
    </row>
    <row r="103" spans="1:19" ht="15.75" x14ac:dyDescent="0.25">
      <c r="A103" s="313"/>
      <c r="B103" s="89">
        <v>23</v>
      </c>
      <c r="C103" s="89">
        <v>33.799999999999997</v>
      </c>
      <c r="D103" s="159">
        <v>861670</v>
      </c>
      <c r="E103" s="89">
        <v>14</v>
      </c>
      <c r="F103" s="89">
        <v>46.7</v>
      </c>
      <c r="G103" s="159">
        <v>793360</v>
      </c>
      <c r="H103" s="89">
        <v>8</v>
      </c>
      <c r="I103" s="89">
        <v>67.3</v>
      </c>
      <c r="J103" s="159">
        <v>1479675</v>
      </c>
      <c r="K103" s="53"/>
      <c r="L103" s="77"/>
      <c r="M103" s="53"/>
      <c r="N103" s="32"/>
      <c r="O103" s="21"/>
      <c r="P103" s="21"/>
      <c r="Q103" s="33"/>
      <c r="R103" s="21"/>
      <c r="S103" s="21"/>
    </row>
    <row r="104" spans="1:19" ht="15.75" x14ac:dyDescent="0.25">
      <c r="A104" s="313"/>
      <c r="B104" s="89">
        <v>27</v>
      </c>
      <c r="C104" s="89">
        <v>34.200000000000003</v>
      </c>
      <c r="D104" s="159">
        <v>727725</v>
      </c>
      <c r="E104" s="89">
        <v>30</v>
      </c>
      <c r="F104" s="89">
        <v>47.1</v>
      </c>
      <c r="G104" s="159">
        <v>793360</v>
      </c>
      <c r="H104" s="89">
        <v>33</v>
      </c>
      <c r="I104" s="89">
        <v>67.400000000000006</v>
      </c>
      <c r="J104" s="159">
        <v>1197120</v>
      </c>
      <c r="K104" s="53"/>
      <c r="L104" s="77"/>
      <c r="M104" s="53"/>
      <c r="N104" s="32"/>
      <c r="O104" s="21"/>
      <c r="P104" s="21"/>
      <c r="Q104" s="21"/>
      <c r="R104" s="21"/>
      <c r="S104" s="21"/>
    </row>
    <row r="105" spans="1:19" ht="15.75" x14ac:dyDescent="0.25">
      <c r="A105" s="313"/>
      <c r="B105" s="89">
        <v>50</v>
      </c>
      <c r="C105" s="89">
        <v>34.1</v>
      </c>
      <c r="D105" s="159">
        <v>675480</v>
      </c>
      <c r="E105" s="89">
        <v>47</v>
      </c>
      <c r="F105" s="89">
        <v>46.5</v>
      </c>
      <c r="G105" s="159">
        <v>1102240</v>
      </c>
      <c r="H105" s="89">
        <v>25</v>
      </c>
      <c r="I105" s="89">
        <v>67.400000000000006</v>
      </c>
      <c r="J105" s="159">
        <v>1448940</v>
      </c>
      <c r="K105" s="53"/>
      <c r="L105" s="77"/>
      <c r="M105" s="53"/>
      <c r="N105" s="32"/>
      <c r="O105" s="21"/>
      <c r="P105" s="21"/>
      <c r="Q105" s="21"/>
      <c r="R105" s="21"/>
      <c r="S105" s="21"/>
    </row>
    <row r="106" spans="1:19" ht="15.75" x14ac:dyDescent="0.25">
      <c r="A106" s="313"/>
      <c r="B106" s="89">
        <v>54</v>
      </c>
      <c r="C106" s="89">
        <v>34.1</v>
      </c>
      <c r="D106" s="159">
        <v>649475</v>
      </c>
      <c r="E106" s="89">
        <v>59</v>
      </c>
      <c r="F106" s="89">
        <v>46.5</v>
      </c>
      <c r="G106" s="159">
        <v>896400</v>
      </c>
      <c r="H106" s="89">
        <v>52</v>
      </c>
      <c r="I106" s="89">
        <v>68.8</v>
      </c>
      <c r="J106" s="236">
        <v>1176480</v>
      </c>
      <c r="K106" s="53"/>
      <c r="L106" s="77"/>
      <c r="M106" s="53"/>
      <c r="N106" s="32"/>
      <c r="O106" s="21"/>
      <c r="P106" s="21"/>
      <c r="Q106" s="21"/>
      <c r="R106" s="21"/>
      <c r="S106" s="21"/>
    </row>
    <row r="107" spans="1:19" ht="24.75" customHeight="1" x14ac:dyDescent="0.25">
      <c r="A107" s="56" t="s">
        <v>25</v>
      </c>
      <c r="B107" s="56">
        <v>5</v>
      </c>
      <c r="C107" s="56">
        <f>C102+C103+C104+C105+C106</f>
        <v>170</v>
      </c>
      <c r="D107" s="147">
        <f>D102+D103+D104+D105+D106</f>
        <v>3645225</v>
      </c>
      <c r="E107" s="56">
        <v>5</v>
      </c>
      <c r="F107" s="56">
        <f>F102+F103+F104+F105+F106</f>
        <v>233.7</v>
      </c>
      <c r="G107" s="147">
        <f>SUM(G102:G106)</f>
        <v>4475120</v>
      </c>
      <c r="H107" s="56">
        <v>5</v>
      </c>
      <c r="I107" s="56">
        <v>339.8</v>
      </c>
      <c r="J107" s="147">
        <f>SUM(J102:J106)</f>
        <v>6282515</v>
      </c>
      <c r="K107" s="24"/>
      <c r="L107" s="56"/>
      <c r="M107" s="24"/>
      <c r="N107" s="22"/>
      <c r="O107" s="22"/>
      <c r="P107" s="22"/>
      <c r="Q107" s="22"/>
      <c r="R107" s="22"/>
      <c r="S107" s="22"/>
    </row>
    <row r="108" spans="1:19" ht="32.25" customHeight="1" x14ac:dyDescent="0.25">
      <c r="A108" s="203" t="s">
        <v>55</v>
      </c>
      <c r="B108" s="284" t="s">
        <v>54</v>
      </c>
      <c r="C108" s="285"/>
      <c r="D108" s="204">
        <f>B107+E107+H107+K107</f>
        <v>15</v>
      </c>
      <c r="E108" s="284" t="s">
        <v>56</v>
      </c>
      <c r="F108" s="285"/>
      <c r="G108" s="285"/>
      <c r="H108" s="285"/>
      <c r="I108" s="204"/>
      <c r="J108" s="205">
        <f>D107+G107+J107</f>
        <v>14402860</v>
      </c>
      <c r="K108" s="205"/>
      <c r="L108" s="205"/>
      <c r="M108" s="206"/>
      <c r="N108" s="35"/>
      <c r="O108" s="23"/>
      <c r="P108" s="23"/>
      <c r="Q108" s="23"/>
      <c r="R108" s="23"/>
      <c r="S108" s="23"/>
    </row>
    <row r="109" spans="1:19" ht="30" customHeight="1" x14ac:dyDescent="0.25">
      <c r="A109" s="323" t="s">
        <v>77</v>
      </c>
      <c r="B109" s="209"/>
      <c r="C109" s="222"/>
      <c r="D109" s="209"/>
      <c r="E109" s="78">
        <v>18</v>
      </c>
      <c r="F109" s="78">
        <v>47.5</v>
      </c>
      <c r="G109" s="236">
        <v>956160</v>
      </c>
      <c r="H109" s="222"/>
      <c r="I109" s="209"/>
      <c r="J109" s="224"/>
      <c r="K109" s="209"/>
      <c r="L109" s="209"/>
      <c r="M109" s="210"/>
      <c r="N109" s="23"/>
      <c r="O109" s="23"/>
      <c r="P109" s="23"/>
      <c r="Q109" s="23"/>
      <c r="R109" s="23"/>
      <c r="S109" s="23"/>
    </row>
    <row r="110" spans="1:19" ht="23.25" customHeight="1" x14ac:dyDescent="0.25">
      <c r="A110" s="324"/>
      <c r="B110" s="209"/>
      <c r="C110" s="222"/>
      <c r="D110" s="209"/>
      <c r="E110" s="89">
        <v>11</v>
      </c>
      <c r="F110" s="89">
        <v>51.7</v>
      </c>
      <c r="G110" s="159">
        <v>1059875</v>
      </c>
      <c r="H110" s="53"/>
      <c r="I110" s="53"/>
      <c r="J110" s="53"/>
      <c r="K110" s="209"/>
      <c r="L110" s="209"/>
      <c r="M110" s="210"/>
      <c r="N110" s="23"/>
      <c r="O110" s="23"/>
      <c r="P110" s="23"/>
      <c r="Q110" s="23"/>
      <c r="R110" s="23"/>
      <c r="S110" s="23"/>
    </row>
    <row r="111" spans="1:19" ht="26.25" customHeight="1" x14ac:dyDescent="0.25">
      <c r="A111" s="324"/>
      <c r="B111" s="209"/>
      <c r="C111" s="222"/>
      <c r="D111" s="209"/>
      <c r="E111" s="78">
        <v>8</v>
      </c>
      <c r="F111" s="78">
        <v>50.8</v>
      </c>
      <c r="G111" s="189">
        <v>987530</v>
      </c>
      <c r="H111" s="53"/>
      <c r="I111" s="53"/>
      <c r="J111" s="53"/>
      <c r="K111" s="209"/>
      <c r="L111" s="209"/>
      <c r="M111" s="210"/>
      <c r="N111" s="35"/>
      <c r="O111" s="23"/>
      <c r="P111" s="23"/>
      <c r="Q111" s="23"/>
      <c r="R111" s="23"/>
      <c r="S111" s="23"/>
    </row>
    <row r="112" spans="1:19" ht="24.75" customHeight="1" x14ac:dyDescent="0.25">
      <c r="A112" s="325"/>
      <c r="B112" s="209"/>
      <c r="C112" s="222"/>
      <c r="D112" s="209"/>
      <c r="E112" s="89">
        <v>4</v>
      </c>
      <c r="F112" s="89">
        <v>50.4</v>
      </c>
      <c r="G112" s="189">
        <v>1203650</v>
      </c>
      <c r="H112" s="53"/>
      <c r="I112" s="53"/>
      <c r="J112" s="53"/>
      <c r="K112" s="209"/>
      <c r="L112" s="209"/>
      <c r="M112" s="210"/>
      <c r="N112" s="23"/>
      <c r="O112" s="23"/>
      <c r="P112" s="23"/>
      <c r="Q112" s="23"/>
      <c r="R112" s="23"/>
      <c r="S112" s="23"/>
    </row>
    <row r="113" spans="1:19" ht="32.25" customHeight="1" x14ac:dyDescent="0.25">
      <c r="A113" s="56" t="s">
        <v>25</v>
      </c>
      <c r="B113" s="56"/>
      <c r="C113" s="56"/>
      <c r="D113" s="57"/>
      <c r="E113" s="56">
        <v>4</v>
      </c>
      <c r="F113" s="56">
        <v>200.4</v>
      </c>
      <c r="G113" s="147">
        <f>G109+G110+G111+G112</f>
        <v>4207215</v>
      </c>
      <c r="H113" s="56"/>
      <c r="I113" s="56"/>
      <c r="J113" s="147"/>
      <c r="K113" s="24"/>
      <c r="L113" s="56"/>
      <c r="M113" s="24"/>
      <c r="N113" s="23">
        <f>C107+F107+I107+F113</f>
        <v>943.9</v>
      </c>
      <c r="O113" s="23"/>
      <c r="P113" s="23"/>
      <c r="Q113" s="23"/>
      <c r="R113" s="23"/>
      <c r="S113" s="23"/>
    </row>
    <row r="114" spans="1:19" ht="32.25" customHeight="1" x14ac:dyDescent="0.25">
      <c r="A114" s="203" t="s">
        <v>55</v>
      </c>
      <c r="B114" s="284" t="s">
        <v>54</v>
      </c>
      <c r="C114" s="285"/>
      <c r="D114" s="204">
        <v>4</v>
      </c>
      <c r="E114" s="284" t="s">
        <v>56</v>
      </c>
      <c r="F114" s="285"/>
      <c r="G114" s="285"/>
      <c r="H114" s="285"/>
      <c r="I114" s="204"/>
      <c r="J114" s="205">
        <f>D113+G113+J113+M113</f>
        <v>4207215</v>
      </c>
      <c r="K114" s="204"/>
      <c r="L114" s="204"/>
      <c r="M114" s="206"/>
      <c r="N114" s="35"/>
      <c r="O114" s="23"/>
      <c r="P114" s="23"/>
      <c r="Q114" s="23"/>
      <c r="R114" s="23"/>
      <c r="S114" s="23"/>
    </row>
    <row r="115" spans="1:19" ht="32.25" customHeight="1" x14ac:dyDescent="0.25">
      <c r="A115" s="227" t="s">
        <v>65</v>
      </c>
      <c r="B115" s="290" t="s">
        <v>54</v>
      </c>
      <c r="C115" s="291"/>
      <c r="D115" s="228">
        <f>D108+D114</f>
        <v>19</v>
      </c>
      <c r="E115" s="290" t="s">
        <v>56</v>
      </c>
      <c r="F115" s="291"/>
      <c r="G115" s="291"/>
      <c r="H115" s="291"/>
      <c r="I115" s="228"/>
      <c r="J115" s="229">
        <f>J108+J114</f>
        <v>18610075</v>
      </c>
      <c r="K115" s="229"/>
      <c r="L115" s="228"/>
      <c r="M115" s="230"/>
      <c r="N115" s="35">
        <f>J115+'Приложение 3'!J61</f>
        <v>25428240</v>
      </c>
      <c r="O115" s="23"/>
      <c r="P115" s="23"/>
      <c r="Q115" s="23"/>
      <c r="R115" s="23"/>
      <c r="S115" s="23"/>
    </row>
    <row r="116" spans="1:19" ht="29.25" customHeight="1" x14ac:dyDescent="0.25">
      <c r="A116" s="227"/>
      <c r="B116" s="290"/>
      <c r="C116" s="291"/>
      <c r="D116" s="228"/>
      <c r="E116" s="290"/>
      <c r="F116" s="291"/>
      <c r="G116" s="291"/>
      <c r="H116" s="291"/>
      <c r="I116" s="228"/>
      <c r="J116" s="229"/>
      <c r="K116" s="235"/>
      <c r="L116" s="228"/>
      <c r="M116" s="230"/>
      <c r="N116" s="167"/>
      <c r="O116" s="36"/>
      <c r="P116" s="36"/>
      <c r="Q116" s="36"/>
      <c r="R116" s="36"/>
      <c r="S116" s="36"/>
    </row>
    <row r="117" spans="1:19" ht="29.25" customHeight="1" x14ac:dyDescent="0.25">
      <c r="A117" s="227" t="s">
        <v>57</v>
      </c>
      <c r="B117" s="290" t="s">
        <v>54</v>
      </c>
      <c r="C117" s="291"/>
      <c r="D117" s="235">
        <f>D73+D99+D115+D116</f>
        <v>108</v>
      </c>
      <c r="E117" s="290" t="s">
        <v>56</v>
      </c>
      <c r="F117" s="291"/>
      <c r="G117" s="291"/>
      <c r="H117" s="291"/>
      <c r="I117" s="228"/>
      <c r="J117" s="294">
        <f>J73+J99+J115+J116</f>
        <v>115558753.98000002</v>
      </c>
      <c r="K117" s="291"/>
      <c r="L117" s="228"/>
      <c r="M117" s="230"/>
      <c r="N117" s="84"/>
      <c r="O117" s="13"/>
    </row>
    <row r="118" spans="1:19" x14ac:dyDescent="0.25">
      <c r="D118" s="84"/>
      <c r="E118" s="84"/>
      <c r="F118" s="84"/>
      <c r="G118" s="84"/>
      <c r="H118" s="84"/>
      <c r="I118" s="84"/>
      <c r="J118" s="84"/>
    </row>
    <row r="121" spans="1:19" x14ac:dyDescent="0.25">
      <c r="K121" s="84"/>
    </row>
    <row r="122" spans="1:19" x14ac:dyDescent="0.25">
      <c r="B122" s="292"/>
      <c r="C122" s="292"/>
      <c r="D122" s="292"/>
      <c r="E122" s="292"/>
      <c r="F122" s="292"/>
      <c r="G122" s="292"/>
      <c r="H122" s="293"/>
      <c r="I122" s="293"/>
      <c r="J122" s="293"/>
    </row>
    <row r="124" spans="1:19" ht="15.75" x14ac:dyDescent="0.25">
      <c r="A124" s="87"/>
      <c r="D124" s="13"/>
      <c r="G124" s="13"/>
      <c r="J124" s="13"/>
    </row>
    <row r="125" spans="1:19" ht="15.75" x14ac:dyDescent="0.25">
      <c r="A125" s="87"/>
      <c r="D125" s="13"/>
      <c r="G125" s="13"/>
      <c r="J125" s="13"/>
      <c r="K125" s="13"/>
    </row>
    <row r="126" spans="1:19" ht="15.75" x14ac:dyDescent="0.25">
      <c r="A126" s="87"/>
      <c r="D126" s="13"/>
      <c r="G126" s="13"/>
      <c r="J126" s="13"/>
    </row>
    <row r="127" spans="1:19" ht="15.75" x14ac:dyDescent="0.25">
      <c r="A127" s="87"/>
      <c r="D127" s="13"/>
      <c r="G127" s="13"/>
      <c r="J127" s="13"/>
    </row>
    <row r="128" spans="1:19" x14ac:dyDescent="0.25">
      <c r="G128" s="13"/>
    </row>
    <row r="130" spans="1:10" x14ac:dyDescent="0.25">
      <c r="A130" s="93"/>
      <c r="D130" s="13"/>
      <c r="J130" s="13"/>
    </row>
    <row r="131" spans="1:10" x14ac:dyDescent="0.25">
      <c r="A131" s="93"/>
      <c r="D131" s="13"/>
      <c r="G131" s="13"/>
      <c r="J131" s="13"/>
    </row>
    <row r="132" spans="1:10" x14ac:dyDescent="0.25">
      <c r="A132" s="93"/>
      <c r="D132" s="13"/>
      <c r="G132" s="13"/>
      <c r="J132" s="13"/>
    </row>
    <row r="133" spans="1:10" x14ac:dyDescent="0.25">
      <c r="A133" s="93"/>
      <c r="D133" s="13"/>
      <c r="G133" s="13"/>
      <c r="J133" s="13"/>
    </row>
    <row r="134" spans="1:10" x14ac:dyDescent="0.25">
      <c r="A134" s="93"/>
      <c r="C134" s="95"/>
      <c r="D134" s="95"/>
      <c r="E134" s="94"/>
      <c r="F134" s="95"/>
      <c r="G134" s="95"/>
      <c r="H134" s="95"/>
      <c r="I134" s="95"/>
      <c r="J134" s="95"/>
    </row>
    <row r="135" spans="1:10" x14ac:dyDescent="0.25">
      <c r="J135" s="84"/>
    </row>
  </sheetData>
  <mergeCells count="70">
    <mergeCell ref="A109:A112"/>
    <mergeCell ref="A33:A38"/>
    <mergeCell ref="A16:A29"/>
    <mergeCell ref="A56:A60"/>
    <mergeCell ref="A64:A70"/>
    <mergeCell ref="A89:A92"/>
    <mergeCell ref="A95:A96"/>
    <mergeCell ref="A79:M79"/>
    <mergeCell ref="B87:C87"/>
    <mergeCell ref="E87:H87"/>
    <mergeCell ref="A80:A85"/>
    <mergeCell ref="A88:M88"/>
    <mergeCell ref="B94:C94"/>
    <mergeCell ref="E94:H94"/>
    <mergeCell ref="B98:C98"/>
    <mergeCell ref="E98:H98"/>
    <mergeCell ref="E40:H40"/>
    <mergeCell ref="A49:A52"/>
    <mergeCell ref="B48:C48"/>
    <mergeCell ref="E48:H48"/>
    <mergeCell ref="A14:M14"/>
    <mergeCell ref="A15:M15"/>
    <mergeCell ref="E31:H31"/>
    <mergeCell ref="A32:M32"/>
    <mergeCell ref="B31:C31"/>
    <mergeCell ref="B40:C40"/>
    <mergeCell ref="B99:C99"/>
    <mergeCell ref="E99:H99"/>
    <mergeCell ref="A100:M100"/>
    <mergeCell ref="A102:A106"/>
    <mergeCell ref="A101:M101"/>
    <mergeCell ref="E62:H62"/>
    <mergeCell ref="A41:M41"/>
    <mergeCell ref="A42:A46"/>
    <mergeCell ref="B54:C54"/>
    <mergeCell ref="E54:H54"/>
    <mergeCell ref="A55:M55"/>
    <mergeCell ref="B62:C62"/>
    <mergeCell ref="I1:M3"/>
    <mergeCell ref="I4:M4"/>
    <mergeCell ref="A10:M10"/>
    <mergeCell ref="A12:A13"/>
    <mergeCell ref="B12:D12"/>
    <mergeCell ref="K12:M12"/>
    <mergeCell ref="E12:G12"/>
    <mergeCell ref="H12:J12"/>
    <mergeCell ref="H5:M7"/>
    <mergeCell ref="B116:C116"/>
    <mergeCell ref="E116:H116"/>
    <mergeCell ref="B108:C108"/>
    <mergeCell ref="E108:H108"/>
    <mergeCell ref="B114:C114"/>
    <mergeCell ref="E114:H114"/>
    <mergeCell ref="B115:C115"/>
    <mergeCell ref="E115:H115"/>
    <mergeCell ref="B122:D122"/>
    <mergeCell ref="E122:G122"/>
    <mergeCell ref="H122:J122"/>
    <mergeCell ref="B117:C117"/>
    <mergeCell ref="E117:H117"/>
    <mergeCell ref="J117:K117"/>
    <mergeCell ref="A75:M75"/>
    <mergeCell ref="B78:C78"/>
    <mergeCell ref="E78:H78"/>
    <mergeCell ref="A63:M63"/>
    <mergeCell ref="B72:C72"/>
    <mergeCell ref="E72:H72"/>
    <mergeCell ref="A74:M74"/>
    <mergeCell ref="B73:C73"/>
    <mergeCell ref="E73:H73"/>
  </mergeCells>
  <pageMargins left="0.7" right="0.7" top="0.75" bottom="0.75" header="0.3" footer="0.3"/>
  <pageSetup paperSize="9" scale="63" fitToHeight="0" orientation="landscape" r:id="rId1"/>
  <colBreaks count="1" manualBreakCount="1">
    <brk id="14" max="13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"/>
  <sheetViews>
    <sheetView view="pageBreakPreview" topLeftCell="A46" zoomScale="83" zoomScaleNormal="100" zoomScaleSheetLayoutView="83" workbookViewId="0">
      <selection activeCell="J74" sqref="J74"/>
    </sheetView>
  </sheetViews>
  <sheetFormatPr defaultRowHeight="15" x14ac:dyDescent="0.25"/>
  <cols>
    <col min="1" max="1" width="32.140625" customWidth="1"/>
    <col min="3" max="3" width="11.28515625" customWidth="1"/>
    <col min="4" max="4" width="14.140625" customWidth="1"/>
    <col min="6" max="6" width="14.85546875" customWidth="1"/>
    <col min="7" max="7" width="14.28515625" customWidth="1"/>
    <col min="8" max="8" width="11.85546875" customWidth="1"/>
    <col min="9" max="9" width="14" customWidth="1"/>
    <col min="10" max="10" width="17" customWidth="1"/>
    <col min="11" max="11" width="14.7109375" bestFit="1" customWidth="1"/>
    <col min="12" max="12" width="15.140625" customWidth="1"/>
    <col min="13" max="13" width="14.7109375" bestFit="1" customWidth="1"/>
    <col min="14" max="14" width="9.85546875" bestFit="1" customWidth="1"/>
    <col min="16" max="16" width="15.85546875" customWidth="1"/>
  </cols>
  <sheetData>
    <row r="1" spans="1:10" ht="15" customHeight="1" x14ac:dyDescent="0.25">
      <c r="F1" s="331" t="s">
        <v>66</v>
      </c>
      <c r="G1" s="332"/>
      <c r="H1" s="332"/>
      <c r="I1" s="332"/>
      <c r="J1" s="332"/>
    </row>
    <row r="2" spans="1:10" x14ac:dyDescent="0.25">
      <c r="F2" s="332"/>
      <c r="G2" s="332"/>
      <c r="H2" s="332"/>
      <c r="I2" s="332"/>
      <c r="J2" s="332"/>
    </row>
    <row r="3" spans="1:10" x14ac:dyDescent="0.25">
      <c r="F3" s="332"/>
      <c r="G3" s="332"/>
      <c r="H3" s="332"/>
      <c r="I3" s="332"/>
      <c r="J3" s="332"/>
    </row>
    <row r="4" spans="1:10" ht="12" customHeight="1" x14ac:dyDescent="0.25">
      <c r="F4" s="332"/>
      <c r="G4" s="332"/>
      <c r="H4" s="332"/>
      <c r="I4" s="332"/>
      <c r="J4" s="332"/>
    </row>
    <row r="6" spans="1:10" ht="16.5" x14ac:dyDescent="0.25">
      <c r="A6" s="1"/>
      <c r="F6" s="331" t="s">
        <v>51</v>
      </c>
      <c r="G6" s="332"/>
      <c r="H6" s="332"/>
      <c r="I6" s="332"/>
      <c r="J6" s="332"/>
    </row>
    <row r="7" spans="1:10" ht="16.5" x14ac:dyDescent="0.25">
      <c r="A7" s="1"/>
      <c r="F7" s="332"/>
      <c r="G7" s="332"/>
      <c r="H7" s="332"/>
      <c r="I7" s="332"/>
      <c r="J7" s="332"/>
    </row>
    <row r="8" spans="1:10" ht="35.25" customHeight="1" x14ac:dyDescent="0.25">
      <c r="A8" s="1"/>
      <c r="F8" s="332"/>
      <c r="G8" s="332"/>
      <c r="H8" s="332"/>
      <c r="I8" s="332"/>
      <c r="J8" s="332"/>
    </row>
    <row r="9" spans="1:10" ht="16.5" x14ac:dyDescent="0.25">
      <c r="A9" s="3"/>
    </row>
    <row r="10" spans="1:10" x14ac:dyDescent="0.25">
      <c r="A10" s="333" t="s">
        <v>84</v>
      </c>
      <c r="B10" s="332"/>
      <c r="C10" s="332"/>
      <c r="D10" s="332"/>
      <c r="E10" s="332"/>
      <c r="F10" s="332"/>
      <c r="G10" s="332"/>
      <c r="H10" s="332"/>
      <c r="I10" s="332"/>
      <c r="J10" s="332"/>
    </row>
    <row r="11" spans="1:10" ht="16.5" x14ac:dyDescent="0.25">
      <c r="A11" s="3"/>
      <c r="B11" s="9"/>
      <c r="C11" s="9"/>
      <c r="D11" s="9"/>
      <c r="E11" s="9"/>
      <c r="F11" s="9"/>
      <c r="G11" s="9"/>
      <c r="H11" s="9"/>
      <c r="I11" s="9"/>
      <c r="J11" s="9"/>
    </row>
    <row r="12" spans="1:10" ht="15.75" customHeight="1" x14ac:dyDescent="0.25">
      <c r="A12" s="338" t="s">
        <v>1</v>
      </c>
      <c r="B12" s="340" t="s">
        <v>8</v>
      </c>
      <c r="C12" s="341"/>
      <c r="D12" s="342"/>
      <c r="E12" s="340" t="s">
        <v>9</v>
      </c>
      <c r="F12" s="341"/>
      <c r="G12" s="342"/>
      <c r="H12" s="340" t="s">
        <v>10</v>
      </c>
      <c r="I12" s="341"/>
      <c r="J12" s="342"/>
    </row>
    <row r="13" spans="1:10" ht="47.25" x14ac:dyDescent="0.25">
      <c r="A13" s="339"/>
      <c r="B13" s="19" t="s">
        <v>11</v>
      </c>
      <c r="C13" s="18" t="s">
        <v>12</v>
      </c>
      <c r="D13" s="17" t="s">
        <v>14</v>
      </c>
      <c r="E13" s="18" t="s">
        <v>11</v>
      </c>
      <c r="F13" s="18" t="s">
        <v>12</v>
      </c>
      <c r="G13" s="18" t="s">
        <v>15</v>
      </c>
      <c r="H13" s="17" t="s">
        <v>11</v>
      </c>
      <c r="I13" s="17" t="s">
        <v>12</v>
      </c>
      <c r="J13" s="17" t="s">
        <v>16</v>
      </c>
    </row>
    <row r="14" spans="1:10" ht="18.75" x14ac:dyDescent="0.25">
      <c r="A14" s="315" t="s">
        <v>44</v>
      </c>
      <c r="B14" s="334"/>
      <c r="C14" s="334"/>
      <c r="D14" s="334"/>
      <c r="E14" s="334"/>
      <c r="F14" s="334"/>
      <c r="G14" s="334"/>
      <c r="H14" s="334"/>
      <c r="I14" s="334"/>
      <c r="J14" s="335"/>
    </row>
    <row r="15" spans="1:10" ht="18.75" x14ac:dyDescent="0.25">
      <c r="A15" s="315"/>
      <c r="B15" s="336"/>
      <c r="C15" s="336"/>
      <c r="D15" s="336"/>
      <c r="E15" s="336"/>
      <c r="F15" s="336"/>
      <c r="G15" s="336"/>
      <c r="H15" s="336"/>
      <c r="I15" s="336"/>
      <c r="J15" s="337"/>
    </row>
    <row r="16" spans="1:10" ht="33.75" customHeight="1" x14ac:dyDescent="0.25">
      <c r="A16" s="107" t="s">
        <v>61</v>
      </c>
      <c r="B16" s="75">
        <v>2</v>
      </c>
      <c r="C16" s="75">
        <v>31.3</v>
      </c>
      <c r="D16" s="174">
        <v>827000</v>
      </c>
      <c r="E16" s="105">
        <v>21</v>
      </c>
      <c r="F16" s="112">
        <v>50</v>
      </c>
      <c r="G16" s="145">
        <v>1482500</v>
      </c>
      <c r="H16" s="106">
        <v>39</v>
      </c>
      <c r="I16" s="106">
        <v>64.3</v>
      </c>
      <c r="J16" s="189">
        <v>1827700</v>
      </c>
    </row>
    <row r="17" spans="1:14" ht="33.75" customHeight="1" x14ac:dyDescent="0.25">
      <c r="A17" s="25" t="s">
        <v>25</v>
      </c>
      <c r="B17" s="90">
        <v>1</v>
      </c>
      <c r="C17" s="90">
        <f>C16</f>
        <v>31.3</v>
      </c>
      <c r="D17" s="113">
        <f>D16</f>
        <v>827000</v>
      </c>
      <c r="E17" s="25">
        <v>1</v>
      </c>
      <c r="F17" s="25">
        <f>F16</f>
        <v>50</v>
      </c>
      <c r="G17" s="113">
        <f>G16</f>
        <v>1482500</v>
      </c>
      <c r="H17" s="25">
        <v>1</v>
      </c>
      <c r="I17" s="25">
        <f>SUM(I15:I16)</f>
        <v>64.3</v>
      </c>
      <c r="J17" s="113">
        <f>SUM(J15:J16)</f>
        <v>1827700</v>
      </c>
    </row>
    <row r="18" spans="1:14" ht="30" customHeight="1" x14ac:dyDescent="0.25">
      <c r="A18" s="83" t="s">
        <v>62</v>
      </c>
      <c r="B18" s="329" t="s">
        <v>58</v>
      </c>
      <c r="C18" s="330"/>
      <c r="D18" s="132">
        <f>H17+B17+E17</f>
        <v>3</v>
      </c>
      <c r="E18" s="343" t="s">
        <v>56</v>
      </c>
      <c r="F18" s="344"/>
      <c r="G18" s="344"/>
      <c r="H18" s="344"/>
      <c r="I18" s="194">
        <f>D17+G17+J17</f>
        <v>4137200</v>
      </c>
      <c r="J18" s="88"/>
      <c r="K18" s="84"/>
    </row>
    <row r="19" spans="1:14" ht="23.25" customHeight="1" x14ac:dyDescent="0.25">
      <c r="A19" s="348" t="s">
        <v>5</v>
      </c>
      <c r="B19" s="349"/>
      <c r="C19" s="349"/>
      <c r="D19" s="349"/>
      <c r="E19" s="349"/>
      <c r="F19" s="349"/>
      <c r="G19" s="349"/>
      <c r="H19" s="349"/>
      <c r="I19" s="349"/>
      <c r="J19" s="350"/>
    </row>
    <row r="20" spans="1:14" ht="15.75" x14ac:dyDescent="0.25">
      <c r="A20" s="351" t="s">
        <v>61</v>
      </c>
      <c r="B20" s="98">
        <v>38</v>
      </c>
      <c r="C20" s="98">
        <v>31</v>
      </c>
      <c r="D20" s="174">
        <v>819100</v>
      </c>
      <c r="E20" s="50">
        <v>30</v>
      </c>
      <c r="F20" s="51">
        <v>50.3</v>
      </c>
      <c r="G20" s="145">
        <v>1491300</v>
      </c>
      <c r="H20" s="96"/>
      <c r="I20" s="96"/>
      <c r="J20" s="12"/>
      <c r="M20" s="99"/>
    </row>
    <row r="21" spans="1:14" ht="15.75" x14ac:dyDescent="0.25">
      <c r="A21" s="351"/>
      <c r="B21" s="51">
        <v>50</v>
      </c>
      <c r="C21" s="51">
        <v>33.200000000000003</v>
      </c>
      <c r="D21" s="237">
        <v>877200</v>
      </c>
      <c r="E21" s="50">
        <v>34</v>
      </c>
      <c r="F21" s="51">
        <v>49.4</v>
      </c>
      <c r="G21" s="145">
        <v>1464700</v>
      </c>
      <c r="H21" s="50"/>
      <c r="I21" s="50"/>
      <c r="J21" s="12"/>
    </row>
    <row r="22" spans="1:14" ht="15.75" x14ac:dyDescent="0.25">
      <c r="A22" s="351"/>
      <c r="B22" s="8"/>
      <c r="C22" s="8"/>
      <c r="D22" s="171"/>
      <c r="E22" s="50">
        <v>37</v>
      </c>
      <c r="F22" s="51">
        <v>50.6</v>
      </c>
      <c r="G22" s="145">
        <v>1500200</v>
      </c>
      <c r="H22" s="53"/>
      <c r="I22" s="53"/>
      <c r="J22" s="53"/>
    </row>
    <row r="23" spans="1:14" ht="15.75" x14ac:dyDescent="0.25">
      <c r="A23" s="351"/>
      <c r="B23" s="8"/>
      <c r="C23" s="8"/>
      <c r="D23" s="171"/>
      <c r="E23" s="50">
        <v>40</v>
      </c>
      <c r="F23" s="51">
        <v>49.4</v>
      </c>
      <c r="G23" s="145">
        <v>1464700</v>
      </c>
      <c r="H23" s="53"/>
      <c r="I23" s="53"/>
      <c r="J23" s="53"/>
    </row>
    <row r="24" spans="1:14" ht="24" customHeight="1" x14ac:dyDescent="0.25">
      <c r="A24" s="109" t="s">
        <v>25</v>
      </c>
      <c r="B24" s="120">
        <v>2</v>
      </c>
      <c r="C24" s="120">
        <f>SUM(C20:C21)</f>
        <v>64.2</v>
      </c>
      <c r="D24" s="193">
        <f>SUM(D20:D21)</f>
        <v>1696300</v>
      </c>
      <c r="E24" s="109">
        <v>4</v>
      </c>
      <c r="F24" s="109">
        <f>SUM(F20:F23)</f>
        <v>199.7</v>
      </c>
      <c r="G24" s="193">
        <f>SUM(G20:G23)</f>
        <v>5920900</v>
      </c>
      <c r="H24" s="109"/>
      <c r="I24" s="109"/>
      <c r="J24" s="110"/>
      <c r="L24" s="99"/>
      <c r="M24" s="13"/>
      <c r="N24" s="13"/>
    </row>
    <row r="25" spans="1:14" ht="24.75" customHeight="1" x14ac:dyDescent="0.25">
      <c r="A25" s="111" t="s">
        <v>55</v>
      </c>
      <c r="B25" s="343" t="s">
        <v>54</v>
      </c>
      <c r="C25" s="345"/>
      <c r="D25" s="108">
        <f>B24+E24</f>
        <v>6</v>
      </c>
      <c r="E25" s="343" t="s">
        <v>56</v>
      </c>
      <c r="F25" s="336"/>
      <c r="G25" s="336"/>
      <c r="H25" s="336"/>
      <c r="I25" s="153">
        <f>D24+G24</f>
        <v>7617200</v>
      </c>
      <c r="J25" s="122"/>
      <c r="L25" s="13"/>
      <c r="M25" s="13"/>
      <c r="N25" s="13"/>
    </row>
    <row r="26" spans="1:14" ht="39" customHeight="1" x14ac:dyDescent="0.25">
      <c r="A26" s="123" t="s">
        <v>47</v>
      </c>
      <c r="B26" s="124"/>
      <c r="C26" s="125"/>
      <c r="D26" s="126"/>
      <c r="E26" s="126"/>
      <c r="F26" s="127"/>
      <c r="G26" s="127"/>
      <c r="H26" s="123">
        <v>6</v>
      </c>
      <c r="I26" s="123">
        <v>63.5</v>
      </c>
      <c r="J26" s="181">
        <v>1805000</v>
      </c>
      <c r="M26" s="99"/>
    </row>
    <row r="27" spans="1:14" ht="29.25" customHeight="1" x14ac:dyDescent="0.25">
      <c r="A27" s="25" t="s">
        <v>25</v>
      </c>
      <c r="B27" s="121"/>
      <c r="C27" s="56"/>
      <c r="D27" s="56"/>
      <c r="E27" s="56"/>
      <c r="F27" s="56"/>
      <c r="G27" s="56"/>
      <c r="H27" s="25">
        <v>1</v>
      </c>
      <c r="I27" s="81">
        <f>I26</f>
        <v>63.5</v>
      </c>
      <c r="J27" s="113">
        <f>J26</f>
        <v>1805000</v>
      </c>
    </row>
    <row r="28" spans="1:14" ht="29.25" customHeight="1" x14ac:dyDescent="0.25">
      <c r="A28" s="111" t="s">
        <v>55</v>
      </c>
      <c r="B28" s="343" t="s">
        <v>54</v>
      </c>
      <c r="C28" s="345"/>
      <c r="D28" s="108">
        <f>B27+E27+H27</f>
        <v>1</v>
      </c>
      <c r="E28" s="343" t="s">
        <v>56</v>
      </c>
      <c r="F28" s="336"/>
      <c r="G28" s="336"/>
      <c r="H28" s="336"/>
      <c r="I28" s="153">
        <f>D27+G27+J27</f>
        <v>1805000</v>
      </c>
      <c r="J28" s="122"/>
    </row>
    <row r="29" spans="1:14" ht="29.25" customHeight="1" x14ac:dyDescent="0.25">
      <c r="A29" s="356" t="s">
        <v>2</v>
      </c>
      <c r="B29" s="357"/>
      <c r="C29" s="357"/>
      <c r="D29" s="357"/>
      <c r="E29" s="357"/>
      <c r="F29" s="357"/>
      <c r="G29" s="357"/>
      <c r="H29" s="357"/>
      <c r="I29" s="357"/>
      <c r="J29" s="358"/>
    </row>
    <row r="30" spans="1:14" ht="37.5" customHeight="1" x14ac:dyDescent="0.25">
      <c r="A30" s="89" t="s">
        <v>26</v>
      </c>
      <c r="B30" s="119"/>
      <c r="C30" s="119"/>
      <c r="D30" s="119"/>
      <c r="E30" s="89">
        <v>18</v>
      </c>
      <c r="F30" s="89">
        <v>50.1</v>
      </c>
      <c r="G30" s="145">
        <v>1200000</v>
      </c>
      <c r="H30" s="119"/>
      <c r="I30" s="119"/>
      <c r="J30" s="119"/>
    </row>
    <row r="31" spans="1:14" ht="29.25" customHeight="1" x14ac:dyDescent="0.25">
      <c r="A31" s="25" t="s">
        <v>25</v>
      </c>
      <c r="B31" s="92"/>
      <c r="C31" s="117"/>
      <c r="D31" s="25"/>
      <c r="E31" s="56">
        <v>1</v>
      </c>
      <c r="F31" s="56">
        <f>F30</f>
        <v>50.1</v>
      </c>
      <c r="G31" s="147">
        <f>G30</f>
        <v>1200000</v>
      </c>
      <c r="H31" s="25"/>
      <c r="I31" s="81"/>
      <c r="J31" s="26"/>
    </row>
    <row r="32" spans="1:14" ht="29.25" customHeight="1" x14ac:dyDescent="0.25">
      <c r="A32" s="111" t="s">
        <v>55</v>
      </c>
      <c r="B32" s="343" t="s">
        <v>54</v>
      </c>
      <c r="C32" s="345"/>
      <c r="D32" s="108">
        <f>B31+E31+H31</f>
        <v>1</v>
      </c>
      <c r="E32" s="343" t="s">
        <v>56</v>
      </c>
      <c r="F32" s="336"/>
      <c r="G32" s="336"/>
      <c r="H32" s="336"/>
      <c r="I32" s="153">
        <f>D31+G31+J31</f>
        <v>1200000</v>
      </c>
      <c r="J32" s="122"/>
    </row>
    <row r="33" spans="1:18" ht="27.75" customHeight="1" x14ac:dyDescent="0.25">
      <c r="A33" s="86" t="s">
        <v>63</v>
      </c>
      <c r="B33" s="352" t="s">
        <v>58</v>
      </c>
      <c r="C33" s="353"/>
      <c r="D33" s="114">
        <f>D25+D28+D32+D18</f>
        <v>11</v>
      </c>
      <c r="E33" s="354" t="s">
        <v>56</v>
      </c>
      <c r="F33" s="355"/>
      <c r="G33" s="355"/>
      <c r="H33" s="355"/>
      <c r="I33" s="118"/>
      <c r="J33" s="195">
        <f>I18+I25+I28+I32</f>
        <v>14759400</v>
      </c>
      <c r="K33" s="84"/>
    </row>
    <row r="34" spans="1:18" ht="22.9" customHeight="1" x14ac:dyDescent="0.25">
      <c r="A34" s="348" t="s">
        <v>45</v>
      </c>
      <c r="B34" s="349"/>
      <c r="C34" s="349"/>
      <c r="D34" s="349"/>
      <c r="E34" s="349"/>
      <c r="F34" s="349"/>
      <c r="G34" s="349"/>
      <c r="H34" s="349"/>
      <c r="I34" s="349"/>
      <c r="J34" s="350"/>
      <c r="K34" s="38"/>
      <c r="L34" s="38"/>
      <c r="M34" s="38"/>
      <c r="N34" s="38"/>
      <c r="O34" s="38"/>
      <c r="P34" s="38"/>
    </row>
    <row r="35" spans="1:18" ht="22.9" customHeight="1" x14ac:dyDescent="0.25">
      <c r="A35" s="348" t="s">
        <v>5</v>
      </c>
      <c r="B35" s="336"/>
      <c r="C35" s="336"/>
      <c r="D35" s="336"/>
      <c r="E35" s="336"/>
      <c r="F35" s="336"/>
      <c r="G35" s="336"/>
      <c r="H35" s="336"/>
      <c r="I35" s="336"/>
      <c r="J35" s="337"/>
      <c r="K35" s="38"/>
      <c r="L35" s="38"/>
      <c r="M35" s="38"/>
      <c r="N35" s="38"/>
      <c r="O35" s="38"/>
      <c r="P35" s="38"/>
    </row>
    <row r="36" spans="1:18" ht="30" customHeight="1" x14ac:dyDescent="0.25">
      <c r="A36" s="123" t="s">
        <v>70</v>
      </c>
      <c r="B36" s="123">
        <v>5</v>
      </c>
      <c r="C36" s="123">
        <v>32.799999999999997</v>
      </c>
      <c r="D36" s="196">
        <v>866600</v>
      </c>
      <c r="E36" s="126"/>
      <c r="F36" s="127"/>
      <c r="G36" s="127"/>
      <c r="H36" s="123"/>
      <c r="I36" s="123"/>
      <c r="J36" s="128"/>
      <c r="K36" s="38"/>
      <c r="L36" s="38"/>
      <c r="M36" s="38"/>
      <c r="N36" s="38"/>
      <c r="O36" s="38"/>
      <c r="P36" s="38"/>
    </row>
    <row r="37" spans="1:18" ht="22.9" customHeight="1" x14ac:dyDescent="0.25">
      <c r="A37" s="25" t="s">
        <v>25</v>
      </c>
      <c r="B37" s="121">
        <v>1</v>
      </c>
      <c r="C37" s="56">
        <v>32.799999999999997</v>
      </c>
      <c r="D37" s="197">
        <v>866600</v>
      </c>
      <c r="E37" s="56"/>
      <c r="F37" s="56"/>
      <c r="G37" s="56"/>
      <c r="H37" s="25"/>
      <c r="I37" s="81"/>
      <c r="J37" s="26"/>
      <c r="K37" s="38"/>
      <c r="L37" s="38"/>
      <c r="M37" s="38"/>
      <c r="N37" s="38"/>
      <c r="O37" s="38"/>
      <c r="P37" s="38"/>
    </row>
    <row r="38" spans="1:18" ht="22.9" customHeight="1" x14ac:dyDescent="0.25">
      <c r="A38" s="83" t="s">
        <v>55</v>
      </c>
      <c r="B38" s="329" t="s">
        <v>58</v>
      </c>
      <c r="C38" s="359"/>
      <c r="D38" s="170">
        <f>B37+E37+H37</f>
        <v>1</v>
      </c>
      <c r="E38" s="343" t="s">
        <v>56</v>
      </c>
      <c r="F38" s="336"/>
      <c r="G38" s="336"/>
      <c r="H38" s="336"/>
      <c r="I38" s="85"/>
      <c r="J38" s="168">
        <f>D37+G37+J37</f>
        <v>866600</v>
      </c>
      <c r="K38" s="38"/>
      <c r="L38" s="38"/>
      <c r="M38" s="38"/>
      <c r="N38" s="38"/>
      <c r="O38" s="38"/>
      <c r="P38" s="38"/>
    </row>
    <row r="39" spans="1:18" ht="17.25" x14ac:dyDescent="0.25">
      <c r="A39" s="346" t="s">
        <v>6</v>
      </c>
      <c r="B39" s="345"/>
      <c r="C39" s="345"/>
      <c r="D39" s="345"/>
      <c r="E39" s="345"/>
      <c r="F39" s="345"/>
      <c r="G39" s="345"/>
      <c r="H39" s="345"/>
      <c r="I39" s="345"/>
      <c r="J39" s="347"/>
      <c r="K39" s="39"/>
      <c r="L39" s="39"/>
      <c r="M39" s="39"/>
      <c r="N39" s="39"/>
      <c r="O39" s="39"/>
      <c r="P39" s="39"/>
    </row>
    <row r="40" spans="1:18" ht="30" customHeight="1" x14ac:dyDescent="0.25">
      <c r="A40" s="198" t="s">
        <v>17</v>
      </c>
      <c r="B40" s="50">
        <v>15</v>
      </c>
      <c r="C40" s="50">
        <v>34.700000000000003</v>
      </c>
      <c r="D40" s="174">
        <v>810600</v>
      </c>
      <c r="E40" s="89">
        <v>47</v>
      </c>
      <c r="F40" s="89">
        <v>47.1</v>
      </c>
      <c r="G40" s="159">
        <v>902137.57</v>
      </c>
      <c r="H40" s="8"/>
      <c r="I40" s="8"/>
      <c r="J40" s="8"/>
      <c r="K40" s="40"/>
      <c r="L40" s="37"/>
      <c r="M40" s="41"/>
      <c r="N40" s="37"/>
      <c r="O40" s="37"/>
      <c r="P40" s="37"/>
    </row>
    <row r="41" spans="1:18" ht="20.25" customHeight="1" x14ac:dyDescent="0.25">
      <c r="A41" s="25" t="s">
        <v>25</v>
      </c>
      <c r="B41" s="25">
        <v>1</v>
      </c>
      <c r="C41" s="25">
        <f>SUM(C40:C40)</f>
        <v>34.700000000000003</v>
      </c>
      <c r="D41" s="113">
        <f>SUM(D40:D40)</f>
        <v>810600</v>
      </c>
      <c r="E41" s="25">
        <v>1</v>
      </c>
      <c r="F41" s="25">
        <f>SUM(F40:F40)</f>
        <v>47.1</v>
      </c>
      <c r="G41" s="113">
        <f>SUM(G40:G40)</f>
        <v>902137.57</v>
      </c>
      <c r="H41" s="25"/>
      <c r="I41" s="25"/>
      <c r="J41" s="26"/>
      <c r="K41" s="27"/>
      <c r="L41" s="49"/>
      <c r="M41" s="42"/>
      <c r="N41" s="131"/>
      <c r="O41" s="37"/>
      <c r="P41" s="37"/>
      <c r="R41" s="13"/>
    </row>
    <row r="42" spans="1:18" ht="28.15" customHeight="1" x14ac:dyDescent="0.25">
      <c r="A42" s="83" t="s">
        <v>55</v>
      </c>
      <c r="B42" s="329" t="s">
        <v>58</v>
      </c>
      <c r="C42" s="359"/>
      <c r="D42" s="141">
        <f>B41+E41+H41</f>
        <v>2</v>
      </c>
      <c r="E42" s="343" t="s">
        <v>56</v>
      </c>
      <c r="F42" s="336"/>
      <c r="G42" s="336"/>
      <c r="H42" s="336"/>
      <c r="I42" s="85"/>
      <c r="J42" s="168">
        <f>D41+G41+J41</f>
        <v>1712737.5699999998</v>
      </c>
      <c r="K42" s="243"/>
      <c r="L42" s="37"/>
      <c r="M42" s="27"/>
      <c r="N42" s="37"/>
      <c r="O42" s="37"/>
      <c r="P42" s="37"/>
    </row>
    <row r="43" spans="1:18" ht="36" customHeight="1" x14ac:dyDescent="0.25">
      <c r="A43" s="62" t="s">
        <v>27</v>
      </c>
      <c r="B43" s="157"/>
      <c r="C43" s="157"/>
      <c r="D43" s="150"/>
      <c r="E43" s="156">
        <v>51</v>
      </c>
      <c r="F43" s="156">
        <v>46.5</v>
      </c>
      <c r="G43" s="236">
        <v>830313.61</v>
      </c>
      <c r="H43" s="155"/>
      <c r="I43" s="155"/>
      <c r="J43" s="155"/>
      <c r="K43" s="43"/>
      <c r="L43" s="37"/>
      <c r="M43" s="44"/>
      <c r="N43" s="37"/>
      <c r="O43" s="37"/>
      <c r="P43" s="37"/>
    </row>
    <row r="44" spans="1:18" ht="21" customHeight="1" x14ac:dyDescent="0.25">
      <c r="A44" s="82" t="s">
        <v>25</v>
      </c>
      <c r="B44" s="25"/>
      <c r="C44" s="25"/>
      <c r="D44" s="26"/>
      <c r="E44" s="25">
        <v>1</v>
      </c>
      <c r="F44" s="81">
        <f>SUM(F43:F43)</f>
        <v>46.5</v>
      </c>
      <c r="G44" s="113">
        <f>SUM(G43:G43)</f>
        <v>830313.61</v>
      </c>
      <c r="H44" s="25"/>
      <c r="I44" s="25"/>
      <c r="J44" s="26"/>
      <c r="K44" s="27"/>
      <c r="L44" s="137"/>
      <c r="M44" s="42"/>
      <c r="N44" s="27"/>
      <c r="O44" s="27"/>
      <c r="P44" s="42"/>
      <c r="R44" s="13"/>
    </row>
    <row r="45" spans="1:18" ht="27.75" customHeight="1" x14ac:dyDescent="0.25">
      <c r="A45" s="83" t="s">
        <v>55</v>
      </c>
      <c r="B45" s="329" t="s">
        <v>58</v>
      </c>
      <c r="C45" s="359"/>
      <c r="D45" s="141">
        <v>1</v>
      </c>
      <c r="E45" s="343" t="s">
        <v>56</v>
      </c>
      <c r="F45" s="336"/>
      <c r="G45" s="336"/>
      <c r="H45" s="336"/>
      <c r="I45" s="85"/>
      <c r="J45" s="168">
        <f>D44+G44+J44</f>
        <v>830313.61</v>
      </c>
      <c r="K45" s="27"/>
      <c r="L45" s="27"/>
      <c r="M45" s="27"/>
      <c r="N45" s="27"/>
      <c r="O45" s="27"/>
      <c r="P45" s="27"/>
    </row>
    <row r="46" spans="1:18" ht="27.75" customHeight="1" x14ac:dyDescent="0.25">
      <c r="A46" s="86" t="s">
        <v>59</v>
      </c>
      <c r="B46" s="143"/>
      <c r="C46" s="144"/>
      <c r="D46" s="142">
        <v>4</v>
      </c>
      <c r="E46" s="354" t="s">
        <v>56</v>
      </c>
      <c r="F46" s="355"/>
      <c r="G46" s="355"/>
      <c r="H46" s="355"/>
      <c r="I46" s="91"/>
      <c r="J46" s="169">
        <v>3409651.18</v>
      </c>
      <c r="K46" s="243"/>
      <c r="L46" s="27"/>
      <c r="M46" s="27"/>
      <c r="N46" s="27" t="s">
        <v>68</v>
      </c>
      <c r="O46" s="27"/>
      <c r="P46" s="27"/>
    </row>
    <row r="47" spans="1:18" ht="27.75" customHeight="1" x14ac:dyDescent="0.25">
      <c r="A47" s="348" t="s">
        <v>46</v>
      </c>
      <c r="B47" s="360"/>
      <c r="C47" s="360"/>
      <c r="D47" s="360"/>
      <c r="E47" s="360"/>
      <c r="F47" s="360"/>
      <c r="G47" s="360"/>
      <c r="H47" s="360"/>
      <c r="I47" s="360"/>
      <c r="J47" s="361"/>
      <c r="K47" s="27"/>
      <c r="L47" s="27"/>
      <c r="M47" s="27"/>
      <c r="N47" s="27"/>
      <c r="O47" s="27"/>
      <c r="P47" s="27"/>
    </row>
    <row r="48" spans="1:18" ht="27.75" customHeight="1" x14ac:dyDescent="0.25">
      <c r="A48" s="348" t="s">
        <v>6</v>
      </c>
      <c r="B48" s="336"/>
      <c r="C48" s="336"/>
      <c r="D48" s="336"/>
      <c r="E48" s="336"/>
      <c r="F48" s="336"/>
      <c r="G48" s="336"/>
      <c r="H48" s="336"/>
      <c r="I48" s="336"/>
      <c r="J48" s="337"/>
      <c r="K48" s="27"/>
      <c r="L48" s="27"/>
      <c r="M48" s="27"/>
      <c r="N48" s="27"/>
      <c r="O48" s="27"/>
      <c r="P48" s="27"/>
    </row>
    <row r="49" spans="1:18" s="257" customFormat="1" ht="38.25" customHeight="1" x14ac:dyDescent="0.25">
      <c r="A49" s="89" t="s">
        <v>17</v>
      </c>
      <c r="B49" s="152"/>
      <c r="C49" s="152"/>
      <c r="D49" s="152"/>
      <c r="E49" s="152"/>
      <c r="F49" s="152"/>
      <c r="G49" s="152"/>
      <c r="H49" s="78">
        <v>16</v>
      </c>
      <c r="I49" s="78">
        <v>68.8</v>
      </c>
      <c r="J49" s="189">
        <v>1605000</v>
      </c>
      <c r="K49" s="256"/>
      <c r="L49" s="256"/>
      <c r="M49" s="256"/>
      <c r="N49" s="256"/>
      <c r="O49" s="256"/>
      <c r="P49" s="256"/>
    </row>
    <row r="50" spans="1:18" s="14" customFormat="1" ht="23.25" customHeight="1" x14ac:dyDescent="0.25">
      <c r="A50" s="244" t="s">
        <v>25</v>
      </c>
      <c r="B50" s="240"/>
      <c r="C50" s="240"/>
      <c r="D50" s="240"/>
      <c r="E50" s="240"/>
      <c r="F50" s="240"/>
      <c r="G50" s="240"/>
      <c r="H50" s="241">
        <v>1</v>
      </c>
      <c r="I50" s="241">
        <v>68.8</v>
      </c>
      <c r="J50" s="242">
        <v>1605000</v>
      </c>
      <c r="K50" s="239"/>
      <c r="L50" s="239"/>
      <c r="M50" s="239"/>
      <c r="N50" s="239"/>
      <c r="O50" s="239"/>
      <c r="P50" s="239"/>
    </row>
    <row r="51" spans="1:18" s="247" customFormat="1" ht="23.25" customHeight="1" x14ac:dyDescent="0.25">
      <c r="A51" s="244" t="s">
        <v>55</v>
      </c>
      <c r="B51" s="362" t="s">
        <v>58</v>
      </c>
      <c r="C51" s="363"/>
      <c r="D51" s="25">
        <v>1</v>
      </c>
      <c r="E51" s="362" t="s">
        <v>56</v>
      </c>
      <c r="F51" s="343"/>
      <c r="G51" s="343"/>
      <c r="H51" s="363"/>
      <c r="I51" s="364">
        <v>1605000</v>
      </c>
      <c r="J51" s="365"/>
      <c r="K51" s="239"/>
      <c r="L51" s="239"/>
      <c r="M51" s="239"/>
      <c r="N51" s="239"/>
      <c r="O51" s="239"/>
      <c r="P51" s="239"/>
    </row>
    <row r="52" spans="1:18" ht="27.75" customHeight="1" x14ac:dyDescent="0.25">
      <c r="A52" s="338" t="s">
        <v>27</v>
      </c>
      <c r="B52" s="89">
        <v>46</v>
      </c>
      <c r="C52" s="89">
        <v>34.1</v>
      </c>
      <c r="D52" s="174">
        <v>600000</v>
      </c>
      <c r="E52" s="190"/>
      <c r="F52" s="190"/>
      <c r="G52" s="190"/>
      <c r="H52" s="191"/>
      <c r="I52" s="191"/>
      <c r="J52" s="174"/>
      <c r="K52" s="27"/>
      <c r="L52" s="27"/>
      <c r="M52" s="27"/>
      <c r="N52" s="27"/>
      <c r="O52" s="27"/>
      <c r="P52" s="27"/>
    </row>
    <row r="53" spans="1:18" ht="27.75" customHeight="1" x14ac:dyDescent="0.25">
      <c r="A53" s="339"/>
      <c r="B53" s="89">
        <v>31</v>
      </c>
      <c r="C53" s="89">
        <v>34.200000000000003</v>
      </c>
      <c r="D53" s="174">
        <v>594140</v>
      </c>
      <c r="E53" s="190"/>
      <c r="F53" s="190"/>
      <c r="G53" s="190"/>
      <c r="H53" s="89">
        <v>36</v>
      </c>
      <c r="I53" s="89">
        <v>66.400000000000006</v>
      </c>
      <c r="J53" s="174">
        <v>1244025</v>
      </c>
      <c r="K53" s="243"/>
      <c r="L53" s="27"/>
      <c r="M53" s="27"/>
      <c r="N53" s="27"/>
      <c r="O53" s="27"/>
      <c r="P53" s="27"/>
    </row>
    <row r="54" spans="1:18" ht="27.75" customHeight="1" x14ac:dyDescent="0.25">
      <c r="A54" s="82" t="s">
        <v>25</v>
      </c>
      <c r="B54" s="25">
        <v>2</v>
      </c>
      <c r="C54" s="25">
        <f>C52+C53</f>
        <v>68.300000000000011</v>
      </c>
      <c r="D54" s="147">
        <f>D52+D53</f>
        <v>1194140</v>
      </c>
      <c r="E54" s="25"/>
      <c r="F54" s="26"/>
      <c r="G54" s="26"/>
      <c r="H54" s="25">
        <v>1</v>
      </c>
      <c r="I54" s="25">
        <v>66.400000000000006</v>
      </c>
      <c r="J54" s="147">
        <f>J52+J53</f>
        <v>1244025</v>
      </c>
      <c r="K54" s="243"/>
      <c r="L54" s="27"/>
      <c r="M54" s="27"/>
      <c r="N54" s="27"/>
      <c r="O54" s="27"/>
      <c r="P54" s="27"/>
    </row>
    <row r="55" spans="1:18" ht="27.75" customHeight="1" x14ac:dyDescent="0.25">
      <c r="A55" s="146" t="s">
        <v>62</v>
      </c>
      <c r="B55" s="329" t="s">
        <v>58</v>
      </c>
      <c r="C55" s="359"/>
      <c r="D55" s="26">
        <v>3</v>
      </c>
      <c r="E55" s="343" t="s">
        <v>56</v>
      </c>
      <c r="F55" s="336"/>
      <c r="G55" s="336"/>
      <c r="H55" s="336"/>
      <c r="I55" s="366">
        <f>J54+D54</f>
        <v>2438165</v>
      </c>
      <c r="J55" s="367"/>
      <c r="K55" s="42"/>
      <c r="L55" s="42"/>
      <c r="M55" s="27"/>
      <c r="N55" s="27"/>
      <c r="O55" s="27"/>
      <c r="P55" s="27"/>
    </row>
    <row r="56" spans="1:18" ht="27.75" customHeight="1" x14ac:dyDescent="0.25">
      <c r="A56" s="348" t="s">
        <v>6</v>
      </c>
      <c r="B56" s="316"/>
      <c r="C56" s="316"/>
      <c r="D56" s="316"/>
      <c r="E56" s="316"/>
      <c r="F56" s="316"/>
      <c r="G56" s="316"/>
      <c r="H56" s="316"/>
      <c r="I56" s="316"/>
      <c r="J56" s="317"/>
      <c r="K56" s="27"/>
      <c r="L56" s="27"/>
      <c r="M56" s="27"/>
      <c r="N56" s="27"/>
      <c r="O56" s="27"/>
      <c r="P56" s="27"/>
    </row>
    <row r="57" spans="1:18" ht="30.75" customHeight="1" x14ac:dyDescent="0.25">
      <c r="A57" s="338" t="s">
        <v>28</v>
      </c>
      <c r="B57" s="28"/>
      <c r="C57" s="28"/>
      <c r="D57" s="28"/>
      <c r="E57" s="89">
        <v>35</v>
      </c>
      <c r="F57" s="89">
        <v>52.3</v>
      </c>
      <c r="G57" s="159">
        <v>1170000</v>
      </c>
      <c r="H57" s="255">
        <v>5</v>
      </c>
      <c r="I57" s="255">
        <v>68.8</v>
      </c>
      <c r="J57" s="174">
        <v>1605000</v>
      </c>
      <c r="K57" s="246"/>
      <c r="L57" s="37"/>
      <c r="M57" s="41"/>
      <c r="N57" s="37"/>
      <c r="O57" s="37"/>
      <c r="P57" s="37"/>
    </row>
    <row r="58" spans="1:18" ht="21.75" customHeight="1" x14ac:dyDescent="0.25">
      <c r="A58" s="339"/>
      <c r="B58" s="28"/>
      <c r="C58" s="28"/>
      <c r="D58" s="28"/>
      <c r="E58" s="50"/>
      <c r="F58" s="50"/>
      <c r="G58" s="159"/>
      <c r="H58" s="89"/>
      <c r="I58" s="192"/>
      <c r="J58" s="52"/>
      <c r="K58" s="40"/>
      <c r="L58" s="37"/>
      <c r="M58" s="41"/>
      <c r="N58" s="45"/>
      <c r="O58" s="45"/>
      <c r="P58" s="46"/>
    </row>
    <row r="59" spans="1:18" ht="16.5" x14ac:dyDescent="0.25">
      <c r="A59" s="25" t="s">
        <v>25</v>
      </c>
      <c r="B59" s="82"/>
      <c r="C59" s="82"/>
      <c r="D59" s="82"/>
      <c r="E59" s="25">
        <v>1</v>
      </c>
      <c r="F59" s="25">
        <f>SUM(F57:F58)</f>
        <v>52.3</v>
      </c>
      <c r="G59" s="147">
        <f>SUM(G57:G58)</f>
        <v>1170000</v>
      </c>
      <c r="H59" s="25">
        <v>1</v>
      </c>
      <c r="I59" s="25">
        <f>SUM(I57:I58)</f>
        <v>68.8</v>
      </c>
      <c r="J59" s="147">
        <f>SUM(J57:J58)</f>
        <v>1605000</v>
      </c>
      <c r="K59" s="243"/>
      <c r="L59" s="42"/>
      <c r="M59" s="42"/>
      <c r="N59" s="47"/>
      <c r="O59" s="47"/>
      <c r="P59" s="48"/>
      <c r="R59" s="13"/>
    </row>
    <row r="60" spans="1:18" ht="24" customHeight="1" x14ac:dyDescent="0.25">
      <c r="A60" s="83" t="s">
        <v>55</v>
      </c>
      <c r="B60" s="329" t="s">
        <v>58</v>
      </c>
      <c r="C60" s="359"/>
      <c r="D60" s="141">
        <f>B59+E59+H59</f>
        <v>2</v>
      </c>
      <c r="E60" s="343" t="s">
        <v>56</v>
      </c>
      <c r="F60" s="336"/>
      <c r="G60" s="336"/>
      <c r="H60" s="336"/>
      <c r="I60" s="85"/>
      <c r="J60" s="187">
        <f>G59+J59</f>
        <v>2775000</v>
      </c>
      <c r="K60" s="243"/>
      <c r="L60" s="27"/>
      <c r="M60" s="27"/>
      <c r="N60" s="27"/>
      <c r="O60" s="27"/>
      <c r="P60" s="27"/>
    </row>
    <row r="61" spans="1:18" ht="27" customHeight="1" x14ac:dyDescent="0.25">
      <c r="A61" s="86" t="s">
        <v>73</v>
      </c>
      <c r="B61" s="368" t="s">
        <v>58</v>
      </c>
      <c r="C61" s="369"/>
      <c r="D61" s="148">
        <f>D51+D55+D60</f>
        <v>6</v>
      </c>
      <c r="E61" s="370" t="s">
        <v>56</v>
      </c>
      <c r="F61" s="371"/>
      <c r="G61" s="371"/>
      <c r="H61" s="371"/>
      <c r="I61" s="91"/>
      <c r="J61" s="188">
        <f>SUM(I51,I55,J60)</f>
        <v>6818165</v>
      </c>
      <c r="K61" s="42"/>
      <c r="L61" s="129"/>
      <c r="M61" s="27"/>
      <c r="N61" s="27"/>
      <c r="O61" s="27"/>
      <c r="P61" s="27"/>
    </row>
    <row r="62" spans="1:18" ht="22.5" customHeight="1" x14ac:dyDescent="0.25">
      <c r="A62" s="348" t="s">
        <v>82</v>
      </c>
      <c r="B62" s="360"/>
      <c r="C62" s="360"/>
      <c r="D62" s="360"/>
      <c r="E62" s="360"/>
      <c r="F62" s="360"/>
      <c r="G62" s="360"/>
      <c r="H62" s="360"/>
      <c r="I62" s="360"/>
      <c r="J62" s="361"/>
      <c r="K62" s="243"/>
      <c r="L62" s="42"/>
      <c r="M62" s="27"/>
      <c r="N62" s="27"/>
      <c r="O62" s="27"/>
      <c r="P62" s="27"/>
    </row>
    <row r="63" spans="1:18" x14ac:dyDescent="0.25">
      <c r="A63" s="348" t="s">
        <v>6</v>
      </c>
      <c r="B63" s="336"/>
      <c r="C63" s="336"/>
      <c r="D63" s="336"/>
      <c r="E63" s="336"/>
      <c r="F63" s="336"/>
      <c r="G63" s="336"/>
      <c r="H63" s="336"/>
      <c r="I63" s="336"/>
      <c r="J63" s="337"/>
    </row>
    <row r="64" spans="1:18" ht="18.75" x14ac:dyDescent="0.25">
      <c r="A64" s="338" t="s">
        <v>27</v>
      </c>
      <c r="B64" s="89"/>
      <c r="C64" s="89"/>
      <c r="D64" s="174"/>
      <c r="E64" s="190"/>
      <c r="F64" s="190"/>
      <c r="G64" s="190"/>
      <c r="H64" s="191">
        <v>29</v>
      </c>
      <c r="I64" s="191">
        <v>67.400000000000006</v>
      </c>
      <c r="J64" s="174">
        <v>1661800</v>
      </c>
    </row>
    <row r="65" spans="1:10" ht="18.75" x14ac:dyDescent="0.25">
      <c r="A65" s="339"/>
      <c r="B65" s="89"/>
      <c r="C65" s="89"/>
      <c r="D65" s="174"/>
      <c r="E65" s="190"/>
      <c r="F65" s="190"/>
      <c r="G65" s="190"/>
      <c r="H65" s="89"/>
      <c r="I65" s="89"/>
      <c r="J65" s="174"/>
    </row>
    <row r="66" spans="1:10" ht="16.5" x14ac:dyDescent="0.25">
      <c r="A66" s="82" t="s">
        <v>25</v>
      </c>
      <c r="B66" s="25"/>
      <c r="C66" s="25"/>
      <c r="D66" s="147"/>
      <c r="E66" s="25"/>
      <c r="F66" s="26"/>
      <c r="G66" s="26"/>
      <c r="H66" s="25">
        <v>1</v>
      </c>
      <c r="I66" s="25">
        <f>SUM(I64:I65)</f>
        <v>67.400000000000006</v>
      </c>
      <c r="J66" s="147">
        <f>J64+J65</f>
        <v>1661800</v>
      </c>
    </row>
    <row r="67" spans="1:10" ht="16.5" x14ac:dyDescent="0.25">
      <c r="A67" s="146" t="s">
        <v>62</v>
      </c>
      <c r="B67" s="329" t="s">
        <v>58</v>
      </c>
      <c r="C67" s="359"/>
      <c r="D67" s="26">
        <v>1</v>
      </c>
      <c r="E67" s="343" t="s">
        <v>56</v>
      </c>
      <c r="F67" s="336"/>
      <c r="G67" s="336"/>
      <c r="H67" s="336"/>
      <c r="I67" s="366">
        <f>J66+D66</f>
        <v>1661800</v>
      </c>
      <c r="J67" s="367"/>
    </row>
    <row r="68" spans="1:10" ht="18.75" x14ac:dyDescent="0.25">
      <c r="A68" s="348" t="s">
        <v>6</v>
      </c>
      <c r="B68" s="316"/>
      <c r="C68" s="316"/>
      <c r="D68" s="316"/>
      <c r="E68" s="316"/>
      <c r="F68" s="316"/>
      <c r="G68" s="316"/>
      <c r="H68" s="316"/>
      <c r="I68" s="316"/>
      <c r="J68" s="317"/>
    </row>
    <row r="69" spans="1:10" ht="15.75" x14ac:dyDescent="0.25">
      <c r="A69" s="338" t="s">
        <v>28</v>
      </c>
      <c r="B69" s="28"/>
      <c r="C69" s="28"/>
      <c r="D69" s="28"/>
      <c r="E69" s="89"/>
      <c r="F69" s="89"/>
      <c r="G69" s="159"/>
      <c r="H69" s="255"/>
      <c r="I69" s="255"/>
      <c r="J69" s="174"/>
    </row>
    <row r="70" spans="1:10" ht="15.75" x14ac:dyDescent="0.25">
      <c r="A70" s="339"/>
      <c r="B70" s="28"/>
      <c r="C70" s="28"/>
      <c r="D70" s="28"/>
      <c r="E70" s="253">
        <v>39</v>
      </c>
      <c r="F70" s="253">
        <v>50.8</v>
      </c>
      <c r="G70" s="159">
        <v>1270000</v>
      </c>
      <c r="H70" s="89"/>
      <c r="I70" s="192"/>
      <c r="J70" s="52"/>
    </row>
    <row r="71" spans="1:10" ht="16.5" x14ac:dyDescent="0.25">
      <c r="A71" s="25" t="s">
        <v>25</v>
      </c>
      <c r="B71" s="82"/>
      <c r="C71" s="82"/>
      <c r="D71" s="82"/>
      <c r="E71" s="25">
        <v>1</v>
      </c>
      <c r="F71" s="25">
        <f>SUM(F69:F70)</f>
        <v>50.8</v>
      </c>
      <c r="G71" s="147">
        <f>SUM(G69:G70)</f>
        <v>1270000</v>
      </c>
      <c r="H71" s="25"/>
      <c r="I71" s="25"/>
      <c r="J71" s="147"/>
    </row>
    <row r="72" spans="1:10" ht="24" customHeight="1" x14ac:dyDescent="0.25">
      <c r="A72" s="83" t="s">
        <v>55</v>
      </c>
      <c r="B72" s="329" t="s">
        <v>58</v>
      </c>
      <c r="C72" s="359"/>
      <c r="D72" s="254">
        <v>1</v>
      </c>
      <c r="E72" s="343" t="s">
        <v>56</v>
      </c>
      <c r="F72" s="336"/>
      <c r="G72" s="336"/>
      <c r="H72" s="336"/>
      <c r="I72" s="85"/>
      <c r="J72" s="187">
        <f>G71+J71</f>
        <v>1270000</v>
      </c>
    </row>
    <row r="73" spans="1:10" ht="24.75" customHeight="1" x14ac:dyDescent="0.25">
      <c r="A73" s="86" t="s">
        <v>83</v>
      </c>
      <c r="B73" s="368" t="s">
        <v>58</v>
      </c>
      <c r="C73" s="369"/>
      <c r="D73" s="148">
        <v>2</v>
      </c>
      <c r="E73" s="370" t="s">
        <v>56</v>
      </c>
      <c r="F73" s="371"/>
      <c r="G73" s="371"/>
      <c r="H73" s="371"/>
      <c r="I73" s="91"/>
      <c r="J73" s="188">
        <f>SUM(I67+G71)</f>
        <v>2931800</v>
      </c>
    </row>
    <row r="74" spans="1:10" ht="25.5" customHeight="1" x14ac:dyDescent="0.25">
      <c r="A74" s="86" t="s">
        <v>60</v>
      </c>
      <c r="B74" s="368" t="s">
        <v>58</v>
      </c>
      <c r="C74" s="369"/>
      <c r="D74" s="148">
        <f>SUM(D33,D46,D61,D73)</f>
        <v>23</v>
      </c>
      <c r="E74" s="370" t="s">
        <v>56</v>
      </c>
      <c r="F74" s="371"/>
      <c r="G74" s="371"/>
      <c r="H74" s="371"/>
      <c r="I74" s="91"/>
      <c r="J74" s="169">
        <f>SUM(J33,J46,J61,J73)</f>
        <v>27919016.18</v>
      </c>
    </row>
    <row r="75" spans="1:10" x14ac:dyDescent="0.25">
      <c r="A75" s="258"/>
      <c r="B75" s="258"/>
      <c r="C75" s="258"/>
      <c r="D75" s="258"/>
      <c r="E75" s="258"/>
      <c r="F75" s="258"/>
      <c r="G75" s="258"/>
      <c r="H75" s="258"/>
      <c r="I75" s="258"/>
      <c r="J75" s="258"/>
    </row>
    <row r="76" spans="1:10" x14ac:dyDescent="0.25">
      <c r="A76" s="258"/>
      <c r="B76" s="258"/>
      <c r="C76" s="258"/>
      <c r="D76" s="258"/>
      <c r="E76" s="258"/>
      <c r="F76" s="258"/>
      <c r="G76" s="258"/>
      <c r="H76" s="258"/>
      <c r="I76" s="258"/>
      <c r="J76" s="258"/>
    </row>
    <row r="77" spans="1:10" x14ac:dyDescent="0.25">
      <c r="A77" s="258"/>
      <c r="B77" s="258"/>
      <c r="C77" s="258"/>
      <c r="D77" s="258"/>
      <c r="E77" s="258"/>
      <c r="F77" s="258"/>
      <c r="G77" s="258"/>
      <c r="H77" s="258"/>
      <c r="I77" s="258"/>
      <c r="J77" s="258"/>
    </row>
    <row r="78" spans="1:10" x14ac:dyDescent="0.25">
      <c r="A78" s="258"/>
      <c r="B78" s="258"/>
      <c r="C78" s="258"/>
      <c r="D78" s="258"/>
      <c r="E78" s="258"/>
      <c r="F78" s="258"/>
      <c r="G78" s="258"/>
      <c r="H78" s="258"/>
      <c r="I78" s="258"/>
      <c r="J78" s="258"/>
    </row>
    <row r="79" spans="1:10" x14ac:dyDescent="0.25">
      <c r="A79" s="258"/>
      <c r="B79" s="258"/>
      <c r="C79" s="258"/>
      <c r="D79" s="258"/>
      <c r="E79" s="258"/>
      <c r="F79" s="258"/>
      <c r="G79" s="258"/>
      <c r="H79" s="258"/>
      <c r="I79" s="258"/>
      <c r="J79" s="258"/>
    </row>
  </sheetData>
  <mergeCells count="61">
    <mergeCell ref="B74:C74"/>
    <mergeCell ref="E74:H74"/>
    <mergeCell ref="A69:A70"/>
    <mergeCell ref="B72:C72"/>
    <mergeCell ref="E72:H72"/>
    <mergeCell ref="B73:C73"/>
    <mergeCell ref="E73:H73"/>
    <mergeCell ref="A64:A65"/>
    <mergeCell ref="B67:C67"/>
    <mergeCell ref="E67:H67"/>
    <mergeCell ref="I67:J67"/>
    <mergeCell ref="A68:J68"/>
    <mergeCell ref="A62:J62"/>
    <mergeCell ref="A63:J63"/>
    <mergeCell ref="B60:C60"/>
    <mergeCell ref="E60:H60"/>
    <mergeCell ref="A57:A58"/>
    <mergeCell ref="B61:C61"/>
    <mergeCell ref="E61:H61"/>
    <mergeCell ref="A56:J56"/>
    <mergeCell ref="B45:C45"/>
    <mergeCell ref="E45:H45"/>
    <mergeCell ref="B42:C42"/>
    <mergeCell ref="E42:H42"/>
    <mergeCell ref="A47:J47"/>
    <mergeCell ref="A52:A53"/>
    <mergeCell ref="E46:H46"/>
    <mergeCell ref="B55:C55"/>
    <mergeCell ref="E55:H55"/>
    <mergeCell ref="A48:J48"/>
    <mergeCell ref="B51:C51"/>
    <mergeCell ref="E51:H51"/>
    <mergeCell ref="I51:J51"/>
    <mergeCell ref="I55:J55"/>
    <mergeCell ref="B32:C32"/>
    <mergeCell ref="E32:H32"/>
    <mergeCell ref="A39:J39"/>
    <mergeCell ref="A19:J19"/>
    <mergeCell ref="A20:A23"/>
    <mergeCell ref="B25:C25"/>
    <mergeCell ref="E25:H25"/>
    <mergeCell ref="A35:J35"/>
    <mergeCell ref="A34:J34"/>
    <mergeCell ref="B33:C33"/>
    <mergeCell ref="E33:H33"/>
    <mergeCell ref="A29:J29"/>
    <mergeCell ref="B28:C28"/>
    <mergeCell ref="E28:H28"/>
    <mergeCell ref="B38:C38"/>
    <mergeCell ref="E38:H38"/>
    <mergeCell ref="B18:C18"/>
    <mergeCell ref="F1:J4"/>
    <mergeCell ref="F6:J8"/>
    <mergeCell ref="A10:J10"/>
    <mergeCell ref="A14:J14"/>
    <mergeCell ref="A15:J15"/>
    <mergeCell ref="A12:A13"/>
    <mergeCell ref="B12:D12"/>
    <mergeCell ref="E12:G12"/>
    <mergeCell ref="H12:J12"/>
    <mergeCell ref="E18:H18"/>
  </mergeCells>
  <pageMargins left="0.7" right="0.7" top="0.75" bottom="0.75" header="0.3" footer="0.3"/>
  <pageSetup paperSize="9" scale="81" orientation="landscape" r:id="rId1"/>
  <rowBreaks count="1" manualBreakCount="1">
    <brk id="47" max="9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2023-01-25T12:13:53Z</dcterms:modified>
</cp:coreProperties>
</file>