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85" windowWidth="14805" windowHeight="69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Лист1!$9:$12</definedName>
    <definedName name="_xlnm.Print_Area" localSheetId="0">Лист1!$A$1:$BF$86</definedName>
  </definedNames>
  <calcPr calcId="144525"/>
</workbook>
</file>

<file path=xl/calcChain.xml><?xml version="1.0" encoding="utf-8"?>
<calcChain xmlns="http://schemas.openxmlformats.org/spreadsheetml/2006/main">
  <c r="AY14" i="1" l="1"/>
  <c r="AY15" i="1"/>
  <c r="AY16" i="1"/>
  <c r="AY17" i="1"/>
  <c r="AY13" i="1"/>
  <c r="BA16" i="1"/>
  <c r="BA15" i="1"/>
  <c r="BA13" i="1"/>
  <c r="BA14" i="1"/>
  <c r="AY77" i="1"/>
  <c r="AR81" i="1"/>
  <c r="AY35" i="1"/>
  <c r="AY36" i="1"/>
  <c r="BA35" i="1"/>
  <c r="AL37" i="1" l="1"/>
  <c r="AL15" i="1" s="1"/>
  <c r="BB36" i="1"/>
  <c r="AY74" i="1" l="1"/>
  <c r="AY72" i="1" s="1"/>
  <c r="AD52" i="1" l="1"/>
  <c r="AT19" i="1"/>
  <c r="AT18" i="1" s="1"/>
  <c r="R39" i="1"/>
  <c r="BB19" i="1" l="1"/>
  <c r="BB18" i="1" s="1"/>
  <c r="AL74" i="1"/>
  <c r="AL72" i="1" s="1"/>
  <c r="AD74" i="1"/>
  <c r="AI81" i="1"/>
  <c r="BB52" i="1"/>
  <c r="BB51" i="1"/>
  <c r="AY58" i="1"/>
  <c r="AY57" i="1"/>
  <c r="BC36" i="1"/>
  <c r="AT36" i="1"/>
  <c r="AU36" i="1"/>
  <c r="AU37" i="1"/>
  <c r="AL36" i="1"/>
  <c r="AK37" i="1"/>
  <c r="AJ36" i="1"/>
  <c r="AK36" i="1"/>
  <c r="AC36" i="1"/>
  <c r="AM36" i="1"/>
  <c r="AI48" i="1"/>
  <c r="BD19" i="1"/>
  <c r="BD18" i="1"/>
  <c r="AL35" i="1" l="1"/>
  <c r="AA27" i="1"/>
  <c r="AA26" i="1"/>
  <c r="AD22" i="1" l="1"/>
  <c r="AC21" i="1" l="1"/>
  <c r="AD21" i="1"/>
  <c r="AA17" i="1" l="1"/>
  <c r="AC17" i="1"/>
  <c r="AD17" i="1"/>
  <c r="AA33" i="1"/>
  <c r="AD19" i="1" l="1"/>
  <c r="AD20" i="1"/>
  <c r="AD18" i="1" l="1"/>
  <c r="AA34" i="1" l="1"/>
  <c r="AE52" i="1" l="1"/>
  <c r="BF53" i="1" l="1"/>
  <c r="BE53" i="1"/>
  <c r="BD53" i="1"/>
  <c r="BC53" i="1"/>
  <c r="BB53" i="1"/>
  <c r="AZ53" i="1"/>
  <c r="AX53" i="1"/>
  <c r="AW53" i="1"/>
  <c r="AV53" i="1"/>
  <c r="AU53" i="1"/>
  <c r="AT53" i="1"/>
  <c r="AS53" i="1"/>
  <c r="AR53" i="1" s="1"/>
  <c r="AQ53" i="1"/>
  <c r="AP53" i="1"/>
  <c r="AO53" i="1"/>
  <c r="AN53" i="1"/>
  <c r="AM53" i="1"/>
  <c r="AL53" i="1"/>
  <c r="AK53" i="1"/>
  <c r="AJ53" i="1"/>
  <c r="Z53" i="1"/>
  <c r="Y53" i="1"/>
  <c r="X53" i="1"/>
  <c r="W53" i="1"/>
  <c r="V53" i="1"/>
  <c r="U53" i="1"/>
  <c r="T53" i="1"/>
  <c r="S53" i="1"/>
  <c r="R53" i="1" s="1"/>
  <c r="Q53" i="1"/>
  <c r="P53" i="1"/>
  <c r="O53" i="1"/>
  <c r="N53" i="1"/>
  <c r="M53" i="1"/>
  <c r="L53" i="1"/>
  <c r="AH53" i="1"/>
  <c r="AG53" i="1"/>
  <c r="AF53" i="1"/>
  <c r="AE53" i="1"/>
  <c r="AE51" i="1" s="1"/>
  <c r="AD53" i="1"/>
  <c r="AD51" i="1" s="1"/>
  <c r="AC53" i="1"/>
  <c r="AB53" i="1"/>
  <c r="BF52" i="1"/>
  <c r="BE52" i="1"/>
  <c r="BD52" i="1"/>
  <c r="BC52" i="1"/>
  <c r="AZ52" i="1"/>
  <c r="AX52" i="1"/>
  <c r="AW52" i="1"/>
  <c r="AV52" i="1"/>
  <c r="AU52" i="1"/>
  <c r="AT52" i="1"/>
  <c r="AS52" i="1"/>
  <c r="AQ52" i="1"/>
  <c r="AP52" i="1"/>
  <c r="AO52" i="1"/>
  <c r="AN52" i="1"/>
  <c r="AM52" i="1"/>
  <c r="AL52" i="1"/>
  <c r="AK52" i="1"/>
  <c r="AJ52" i="1"/>
  <c r="AH52" i="1"/>
  <c r="AH51" i="1" s="1"/>
  <c r="AG52" i="1"/>
  <c r="AF52" i="1"/>
  <c r="AF51" i="1" s="1"/>
  <c r="AC52" i="1"/>
  <c r="AB52" i="1"/>
  <c r="Z52" i="1"/>
  <c r="Y52" i="1"/>
  <c r="X52" i="1"/>
  <c r="W52" i="1"/>
  <c r="V52" i="1"/>
  <c r="U52" i="1"/>
  <c r="T52" i="1"/>
  <c r="S52" i="1"/>
  <c r="L52" i="1"/>
  <c r="Q52" i="1"/>
  <c r="P52" i="1"/>
  <c r="O52" i="1"/>
  <c r="N52" i="1"/>
  <c r="M52" i="1"/>
  <c r="AY53" i="1" l="1"/>
  <c r="AI53" i="1"/>
  <c r="AG51" i="1"/>
  <c r="K53" i="1"/>
  <c r="K52" i="1"/>
  <c r="R52" i="1"/>
  <c r="AC51" i="1"/>
  <c r="AA52" i="1"/>
  <c r="AI52" i="1"/>
  <c r="AR52" i="1"/>
  <c r="AA53" i="1"/>
  <c r="AF20" i="1"/>
  <c r="AA31" i="1"/>
  <c r="D53" i="1" l="1"/>
  <c r="AC38" i="1"/>
  <c r="AC37" i="1"/>
  <c r="AC35" i="1" l="1"/>
  <c r="AA60" i="1" l="1"/>
  <c r="D60" i="1" s="1"/>
  <c r="AC19" i="1" l="1"/>
  <c r="AC20" i="1"/>
  <c r="AC18" i="1" l="1"/>
  <c r="AC16" i="1"/>
  <c r="AA81" i="1"/>
  <c r="AE36" i="1" l="1"/>
  <c r="AD36" i="1"/>
  <c r="AA45" i="1"/>
  <c r="AA77" i="1" l="1"/>
  <c r="AD72" i="1"/>
  <c r="AA82" i="1"/>
  <c r="D82" i="1" s="1"/>
  <c r="D81" i="1"/>
  <c r="AA61" i="1" l="1"/>
  <c r="D61" i="1" s="1"/>
  <c r="AA59" i="1"/>
  <c r="D59" i="1" s="1"/>
  <c r="AB36" i="1" l="1"/>
  <c r="AA39" i="1"/>
  <c r="AA40" i="1" l="1"/>
  <c r="V19" i="1" l="1"/>
  <c r="U37" i="1"/>
  <c r="U15" i="1" s="1"/>
  <c r="U36" i="1"/>
  <c r="V20" i="1"/>
  <c r="V37" i="1"/>
  <c r="V17" i="1"/>
  <c r="V36" i="1"/>
  <c r="W19" i="1" l="1"/>
  <c r="K21" i="1"/>
  <c r="AA21" i="1"/>
  <c r="AI21" i="1"/>
  <c r="AR21" i="1"/>
  <c r="AY21" i="1"/>
  <c r="U21" i="1"/>
  <c r="R21" i="1" s="1"/>
  <c r="V21" i="1"/>
  <c r="U19" i="1"/>
  <c r="R19" i="1" s="1"/>
  <c r="V18" i="1"/>
  <c r="D21" i="1" l="1"/>
  <c r="U17" i="1"/>
  <c r="R17" i="1" s="1"/>
  <c r="R34" i="1"/>
  <c r="D34" i="1" s="1"/>
  <c r="R33" i="1"/>
  <c r="D33" i="1" s="1"/>
  <c r="AT37" i="1" l="1"/>
  <c r="AD38" i="1"/>
  <c r="AD16" i="1" s="1"/>
  <c r="AD37" i="1"/>
  <c r="AD35" i="1" s="1"/>
  <c r="AR50" i="1"/>
  <c r="AA16" i="1" l="1"/>
  <c r="AA38" i="1"/>
  <c r="AM76" i="1"/>
  <c r="AU19" i="1" l="1"/>
  <c r="AV19" i="1"/>
  <c r="AM19" i="1"/>
  <c r="AE19" i="1"/>
  <c r="AE76" i="1"/>
  <c r="AA19" i="1" l="1"/>
  <c r="AR19" i="1"/>
  <c r="AI49" i="1"/>
  <c r="AA50" i="1"/>
  <c r="AA48" i="1"/>
  <c r="V75" i="1" l="1"/>
  <c r="R75" i="1" l="1"/>
  <c r="D75" i="1" s="1"/>
  <c r="V72" i="1"/>
  <c r="R32" i="1"/>
  <c r="D32" i="1" s="1"/>
  <c r="V38" i="1" l="1"/>
  <c r="V16" i="1" s="1"/>
  <c r="R43" i="1"/>
  <c r="D43" i="1" s="1"/>
  <c r="R42" i="1"/>
  <c r="X13" i="1" l="1"/>
  <c r="T13" i="1"/>
  <c r="U20" i="1" l="1"/>
  <c r="U18" i="1" s="1"/>
  <c r="U38" i="1" l="1"/>
  <c r="R38" i="1" l="1"/>
  <c r="D38" i="1" s="1"/>
  <c r="U16" i="1"/>
  <c r="V22" i="1" l="1"/>
  <c r="Y36" i="1" l="1"/>
  <c r="U35" i="1" l="1"/>
  <c r="V35" i="1" l="1"/>
  <c r="N17" i="1" l="1"/>
  <c r="N51" i="1"/>
  <c r="N37" i="1"/>
  <c r="N15" i="1" s="1"/>
  <c r="N36" i="1"/>
  <c r="N20" i="1"/>
  <c r="N19" i="1"/>
  <c r="N64" i="1"/>
  <c r="M17" i="1"/>
  <c r="M22" i="1"/>
  <c r="R31" i="1"/>
  <c r="D31" i="1" s="1"/>
  <c r="N16" i="1" l="1"/>
  <c r="K20" i="1"/>
  <c r="R16" i="1"/>
  <c r="W51" i="1"/>
  <c r="AK76" i="1" l="1"/>
  <c r="AK74" i="1" s="1"/>
  <c r="AI74" i="1" s="1"/>
  <c r="K31" i="1"/>
  <c r="V51" i="1" l="1"/>
  <c r="W36" i="1" l="1"/>
  <c r="R46" i="1"/>
  <c r="K66" i="1"/>
  <c r="AY66" i="1"/>
  <c r="AL66" i="1"/>
  <c r="AI66" i="1" s="1"/>
  <c r="AD66" i="1"/>
  <c r="AA66" i="1" s="1"/>
  <c r="V66" i="1"/>
  <c r="V15" i="1" s="1"/>
  <c r="K71" i="1"/>
  <c r="AR71" i="1"/>
  <c r="AY71" i="1"/>
  <c r="AI71" i="1"/>
  <c r="AA71" i="1"/>
  <c r="R71" i="1"/>
  <c r="R66" i="1" l="1"/>
  <c r="D66" i="1" s="1"/>
  <c r="D71" i="1"/>
  <c r="AI50" i="1"/>
  <c r="R50" i="1" l="1"/>
  <c r="R48" i="1"/>
  <c r="R47" i="1"/>
  <c r="K48" i="1"/>
  <c r="K47" i="1"/>
  <c r="D48" i="1" l="1"/>
  <c r="D47" i="1"/>
  <c r="AI46" i="1"/>
  <c r="AA42" i="1"/>
  <c r="M36" i="1" l="1"/>
  <c r="K17" i="1" l="1"/>
  <c r="D17" i="1" s="1"/>
  <c r="AM74" i="1"/>
  <c r="N73" i="1"/>
  <c r="M73" i="1"/>
  <c r="K42" i="1" l="1"/>
  <c r="D42" i="1" s="1"/>
  <c r="N72" i="1" l="1"/>
  <c r="K80" i="1"/>
  <c r="AY80" i="1"/>
  <c r="AR80" i="1"/>
  <c r="AI80" i="1"/>
  <c r="AA80" i="1"/>
  <c r="R80" i="1"/>
  <c r="D80" i="1" l="1"/>
  <c r="K73" i="1"/>
  <c r="D73" i="1" s="1"/>
  <c r="AA79" i="1"/>
  <c r="AI79" i="1"/>
  <c r="AR79" i="1"/>
  <c r="AY79" i="1"/>
  <c r="R79" i="1"/>
  <c r="K79" i="1"/>
  <c r="D79" i="1" s="1"/>
  <c r="K39" i="1" l="1"/>
  <c r="K40" i="1" l="1"/>
  <c r="R40" i="1" l="1"/>
  <c r="AY78" i="1" l="1"/>
  <c r="AR78" i="1" s="1"/>
  <c r="AI78" i="1"/>
  <c r="AA78" i="1" s="1"/>
  <c r="R78" i="1"/>
  <c r="K78" i="1"/>
  <c r="D78" i="1" s="1"/>
  <c r="R45" i="1" l="1"/>
  <c r="N65" i="1" l="1"/>
  <c r="K65" i="1" s="1"/>
  <c r="D65" i="1" s="1"/>
  <c r="M37" i="1"/>
  <c r="K70" i="1" l="1"/>
  <c r="D70" i="1" s="1"/>
  <c r="M16" i="1" l="1"/>
  <c r="L16" i="1"/>
  <c r="BF16" i="1"/>
  <c r="BE16" i="1"/>
  <c r="BD16" i="1"/>
  <c r="BB16" i="1"/>
  <c r="AZ16" i="1"/>
  <c r="AX16" i="1"/>
  <c r="AW16" i="1"/>
  <c r="AV16" i="1"/>
  <c r="AT16" i="1"/>
  <c r="AS16" i="1"/>
  <c r="AQ16" i="1"/>
  <c r="AP16" i="1"/>
  <c r="AO16" i="1"/>
  <c r="AN16" i="1"/>
  <c r="AM16" i="1"/>
  <c r="AK16" i="1"/>
  <c r="AJ16" i="1"/>
  <c r="Q16" i="1"/>
  <c r="P16" i="1"/>
  <c r="O16" i="1"/>
  <c r="Q63" i="1"/>
  <c r="P63" i="1"/>
  <c r="O63" i="1"/>
  <c r="BF64" i="1"/>
  <c r="BF63" i="1" s="1"/>
  <c r="BE64" i="1"/>
  <c r="BE63" i="1" s="1"/>
  <c r="BD64" i="1"/>
  <c r="BD63" i="1" s="1"/>
  <c r="BC64" i="1"/>
  <c r="BC63" i="1" s="1"/>
  <c r="BB64" i="1"/>
  <c r="AZ64" i="1"/>
  <c r="AZ63" i="1" s="1"/>
  <c r="AX64" i="1"/>
  <c r="AX63" i="1" s="1"/>
  <c r="AW64" i="1"/>
  <c r="AW63" i="1" s="1"/>
  <c r="AV64" i="1"/>
  <c r="AV63" i="1" s="1"/>
  <c r="AU64" i="1"/>
  <c r="AU63" i="1" s="1"/>
  <c r="AT64" i="1"/>
  <c r="AT63" i="1" s="1"/>
  <c r="AS64" i="1"/>
  <c r="AS63" i="1" s="1"/>
  <c r="AQ64" i="1"/>
  <c r="AQ63" i="1" s="1"/>
  <c r="AP64" i="1"/>
  <c r="AP63" i="1" s="1"/>
  <c r="AO64" i="1"/>
  <c r="AO63" i="1" s="1"/>
  <c r="AN64" i="1"/>
  <c r="AN63" i="1" s="1"/>
  <c r="AM64" i="1"/>
  <c r="AM63" i="1" s="1"/>
  <c r="AL64" i="1"/>
  <c r="AL63" i="1" s="1"/>
  <c r="AI63" i="1" s="1"/>
  <c r="AK64" i="1"/>
  <c r="AK63" i="1" s="1"/>
  <c r="AJ64" i="1"/>
  <c r="AJ63" i="1" s="1"/>
  <c r="Z64" i="1"/>
  <c r="Z63" i="1" s="1"/>
  <c r="Y64" i="1"/>
  <c r="Y63" i="1" s="1"/>
  <c r="X64" i="1"/>
  <c r="X63" i="1" s="1"/>
  <c r="W64" i="1"/>
  <c r="AH64" i="1"/>
  <c r="AH63" i="1" s="1"/>
  <c r="AG64" i="1"/>
  <c r="AG63" i="1" s="1"/>
  <c r="AF64" i="1"/>
  <c r="AF63" i="1" s="1"/>
  <c r="AE64" i="1"/>
  <c r="AD64" i="1"/>
  <c r="AD14" i="1" s="1"/>
  <c r="AC64" i="1"/>
  <c r="AC63" i="1" s="1"/>
  <c r="AB64" i="1"/>
  <c r="AB63" i="1" s="1"/>
  <c r="V64" i="1"/>
  <c r="V14" i="1" s="1"/>
  <c r="U64" i="1"/>
  <c r="U63" i="1" s="1"/>
  <c r="T64" i="1"/>
  <c r="T63" i="1" s="1"/>
  <c r="S64" i="1"/>
  <c r="S63" i="1" s="1"/>
  <c r="M64" i="1"/>
  <c r="M63" i="1" s="1"/>
  <c r="L64" i="1"/>
  <c r="L63" i="1" s="1"/>
  <c r="N63" i="1"/>
  <c r="BF76" i="1"/>
  <c r="BF72" i="1" s="1"/>
  <c r="BE76" i="1"/>
  <c r="BE72" i="1" s="1"/>
  <c r="BD76" i="1"/>
  <c r="BC76" i="1"/>
  <c r="BC72" i="1" s="1"/>
  <c r="BB76" i="1"/>
  <c r="BB72" i="1" s="1"/>
  <c r="AZ76" i="1"/>
  <c r="AX76" i="1"/>
  <c r="AX72" i="1" s="1"/>
  <c r="AW76" i="1"/>
  <c r="AW72" i="1" s="1"/>
  <c r="AV76" i="1"/>
  <c r="AU76" i="1"/>
  <c r="AU72" i="1" s="1"/>
  <c r="AT76" i="1"/>
  <c r="AS76" i="1"/>
  <c r="AS72" i="1" s="1"/>
  <c r="AQ76" i="1"/>
  <c r="AQ72" i="1" s="1"/>
  <c r="AP76" i="1"/>
  <c r="AP72" i="1" s="1"/>
  <c r="AO76" i="1"/>
  <c r="AO72" i="1" s="1"/>
  <c r="AN76" i="1"/>
  <c r="AN72" i="1" s="1"/>
  <c r="AM72" i="1"/>
  <c r="AL76" i="1"/>
  <c r="AK72" i="1"/>
  <c r="AJ76" i="1"/>
  <c r="AJ72" i="1" s="1"/>
  <c r="AH76" i="1"/>
  <c r="AH72" i="1" s="1"/>
  <c r="AG76" i="1"/>
  <c r="AG72" i="1" s="1"/>
  <c r="AF76" i="1"/>
  <c r="AF72" i="1" s="1"/>
  <c r="AD76" i="1"/>
  <c r="AC76" i="1"/>
  <c r="AB76" i="1"/>
  <c r="AB72" i="1" s="1"/>
  <c r="Z76" i="1"/>
  <c r="Z72" i="1" s="1"/>
  <c r="Y76" i="1"/>
  <c r="Y72" i="1" s="1"/>
  <c r="X76" i="1"/>
  <c r="X72" i="1" s="1"/>
  <c r="W76" i="1"/>
  <c r="V76" i="1"/>
  <c r="U76" i="1"/>
  <c r="U74" i="1" s="1"/>
  <c r="T76" i="1"/>
  <c r="T72" i="1" s="1"/>
  <c r="S76" i="1"/>
  <c r="S72" i="1" s="1"/>
  <c r="Q76" i="1"/>
  <c r="Q72" i="1" s="1"/>
  <c r="P76" i="1"/>
  <c r="P72" i="1" s="1"/>
  <c r="N76" i="1"/>
  <c r="N74" i="1" s="1"/>
  <c r="N14" i="1" s="1"/>
  <c r="N13" i="1" s="1"/>
  <c r="M76" i="1"/>
  <c r="L76" i="1"/>
  <c r="L72" i="1" s="1"/>
  <c r="O76" i="1"/>
  <c r="BF51" i="1"/>
  <c r="BE51" i="1"/>
  <c r="BD51" i="1"/>
  <c r="BC51" i="1"/>
  <c r="AZ51" i="1"/>
  <c r="AZ14" i="1" s="1"/>
  <c r="AX51" i="1"/>
  <c r="AW51" i="1"/>
  <c r="AW14" i="1" s="1"/>
  <c r="AV51" i="1"/>
  <c r="AU51" i="1"/>
  <c r="AT51" i="1"/>
  <c r="AS51" i="1"/>
  <c r="AQ51" i="1"/>
  <c r="AP51" i="1"/>
  <c r="AP14" i="1" s="1"/>
  <c r="AO51" i="1"/>
  <c r="AN51" i="1"/>
  <c r="AM51" i="1"/>
  <c r="AL51" i="1"/>
  <c r="AK51" i="1"/>
  <c r="AJ51" i="1"/>
  <c r="AB51" i="1"/>
  <c r="Z51" i="1"/>
  <c r="Y51" i="1"/>
  <c r="Y14" i="1" s="1"/>
  <c r="Y13" i="1" s="1"/>
  <c r="X51" i="1"/>
  <c r="U51" i="1"/>
  <c r="T51" i="1"/>
  <c r="S51" i="1"/>
  <c r="M51" i="1"/>
  <c r="L51" i="1"/>
  <c r="O51" i="1"/>
  <c r="AY54" i="1"/>
  <c r="R49" i="1"/>
  <c r="M15" i="1"/>
  <c r="K50" i="1"/>
  <c r="D50" i="1" s="1"/>
  <c r="K49" i="1"/>
  <c r="AH36" i="1"/>
  <c r="AG36" i="1"/>
  <c r="AG14" i="1" s="1"/>
  <c r="AF36" i="1"/>
  <c r="Z36" i="1"/>
  <c r="X36" i="1"/>
  <c r="T36" i="1"/>
  <c r="S36" i="1"/>
  <c r="Q36" i="1"/>
  <c r="P36" i="1"/>
  <c r="O36" i="1"/>
  <c r="L36" i="1"/>
  <c r="BF37" i="1"/>
  <c r="BE37" i="1"/>
  <c r="BD37" i="1"/>
  <c r="BC37" i="1"/>
  <c r="BB37" i="1"/>
  <c r="AZ37" i="1"/>
  <c r="AX37" i="1"/>
  <c r="AX15" i="1" s="1"/>
  <c r="AW37" i="1"/>
  <c r="AW15" i="1" s="1"/>
  <c r="AV37" i="1"/>
  <c r="AV15" i="1" s="1"/>
  <c r="AU15" i="1"/>
  <c r="AT15" i="1"/>
  <c r="AS37" i="1"/>
  <c r="AS15" i="1" s="1"/>
  <c r="AQ37" i="1"/>
  <c r="AQ15" i="1" s="1"/>
  <c r="AP37" i="1"/>
  <c r="AP15" i="1" s="1"/>
  <c r="AO37" i="1"/>
  <c r="AO15" i="1" s="1"/>
  <c r="AN37" i="1"/>
  <c r="AN15" i="1" s="1"/>
  <c r="AM37" i="1"/>
  <c r="AM15" i="1" s="1"/>
  <c r="AK15" i="1"/>
  <c r="AI15" i="1" s="1"/>
  <c r="AJ37" i="1"/>
  <c r="AH37" i="1"/>
  <c r="AH15" i="1" s="1"/>
  <c r="AG37" i="1"/>
  <c r="AG15" i="1" s="1"/>
  <c r="AF37" i="1"/>
  <c r="AF15" i="1" s="1"/>
  <c r="AE37" i="1"/>
  <c r="AE15" i="1" s="1"/>
  <c r="AD15" i="1"/>
  <c r="AC15" i="1"/>
  <c r="AB37" i="1"/>
  <c r="Z37" i="1"/>
  <c r="Y37" i="1"/>
  <c r="X37" i="1"/>
  <c r="W37" i="1"/>
  <c r="T37" i="1"/>
  <c r="S37" i="1"/>
  <c r="S15" i="1" s="1"/>
  <c r="R15" i="1" s="1"/>
  <c r="Q37" i="1"/>
  <c r="Q15" i="1" s="1"/>
  <c r="P37" i="1"/>
  <c r="P15" i="1" s="1"/>
  <c r="O37" i="1"/>
  <c r="O15" i="1" s="1"/>
  <c r="L37" i="1"/>
  <c r="L15" i="1" s="1"/>
  <c r="AY46" i="1"/>
  <c r="K46" i="1"/>
  <c r="K45" i="1"/>
  <c r="D45" i="1" s="1"/>
  <c r="AZ72" i="1" l="1"/>
  <c r="AY76" i="1"/>
  <c r="K36" i="1"/>
  <c r="BC15" i="1"/>
  <c r="BC35" i="1"/>
  <c r="BD15" i="1"/>
  <c r="BD35" i="1"/>
  <c r="AZ15" i="1"/>
  <c r="AZ13" i="1" s="1"/>
  <c r="AZ35" i="1"/>
  <c r="BE15" i="1"/>
  <c r="BE35" i="1"/>
  <c r="BB15" i="1"/>
  <c r="BB13" i="1" s="1"/>
  <c r="BB35" i="1"/>
  <c r="BF15" i="1"/>
  <c r="BF35" i="1"/>
  <c r="AJ15" i="1"/>
  <c r="AI37" i="1"/>
  <c r="AA36" i="1"/>
  <c r="AD13" i="1"/>
  <c r="BB63" i="1"/>
  <c r="BB14" i="1"/>
  <c r="BE14" i="1"/>
  <c r="AE63" i="1"/>
  <c r="AC72" i="1"/>
  <c r="AC14" i="1" s="1"/>
  <c r="AC13" i="1" s="1"/>
  <c r="AC74" i="1"/>
  <c r="Z14" i="1"/>
  <c r="Z13" i="1" s="1"/>
  <c r="S14" i="1"/>
  <c r="S13" i="1" s="1"/>
  <c r="AD63" i="1"/>
  <c r="AA63" i="1" s="1"/>
  <c r="AB15" i="1"/>
  <c r="AA15" i="1" s="1"/>
  <c r="AB35" i="1"/>
  <c r="AR51" i="1"/>
  <c r="AT72" i="1"/>
  <c r="AT14" i="1" s="1"/>
  <c r="AT74" i="1"/>
  <c r="AI51" i="1"/>
  <c r="AA51" i="1"/>
  <c r="W63" i="1"/>
  <c r="V63" i="1"/>
  <c r="V13" i="1"/>
  <c r="R51" i="1"/>
  <c r="D49" i="1"/>
  <c r="W72" i="1"/>
  <c r="W74" i="1"/>
  <c r="M72" i="1"/>
  <c r="M74" i="1"/>
  <c r="AE72" i="1"/>
  <c r="AE74" i="1"/>
  <c r="AV72" i="1"/>
  <c r="AV14" i="1" s="1"/>
  <c r="AV13" i="1" s="1"/>
  <c r="AV74" i="1"/>
  <c r="BD72" i="1"/>
  <c r="BD14" i="1" s="1"/>
  <c r="BD13" i="1" s="1"/>
  <c r="BD74" i="1"/>
  <c r="L14" i="1"/>
  <c r="L13" i="1" s="1"/>
  <c r="AF14" i="1"/>
  <c r="O72" i="1"/>
  <c r="O74" i="1"/>
  <c r="AB14" i="1"/>
  <c r="AM14" i="1"/>
  <c r="AM13" i="1" s="1"/>
  <c r="AN14" i="1"/>
  <c r="AN13" i="1" s="1"/>
  <c r="AQ14" i="1"/>
  <c r="AQ13" i="1" s="1"/>
  <c r="AX14" i="1"/>
  <c r="AX13" i="1" s="1"/>
  <c r="BF14" i="1"/>
  <c r="BF13" i="1" s="1"/>
  <c r="O14" i="1"/>
  <c r="O13" i="1" s="1"/>
  <c r="R76" i="1"/>
  <c r="R74" i="1" s="1"/>
  <c r="AO14" i="1"/>
  <c r="AO13" i="1" s="1"/>
  <c r="AS14" i="1"/>
  <c r="AS13" i="1" s="1"/>
  <c r="AH14" i="1"/>
  <c r="AP13" i="1"/>
  <c r="AW13" i="1"/>
  <c r="BE13" i="1"/>
  <c r="K76" i="1"/>
  <c r="K74" i="1" s="1"/>
  <c r="AR64" i="1"/>
  <c r="AR63" i="1" s="1"/>
  <c r="U72" i="1"/>
  <c r="L35" i="1"/>
  <c r="S35" i="1"/>
  <c r="T35" i="1"/>
  <c r="X35" i="1"/>
  <c r="M35" i="1"/>
  <c r="N35" i="1"/>
  <c r="AZ18" i="1"/>
  <c r="BE18" i="1"/>
  <c r="BF18" i="1"/>
  <c r="BC20" i="1"/>
  <c r="BC16" i="1" s="1"/>
  <c r="AX18" i="1"/>
  <c r="AW18" i="1"/>
  <c r="AV18" i="1"/>
  <c r="AS18" i="1"/>
  <c r="AU20" i="1"/>
  <c r="AJ18" i="1"/>
  <c r="AM18" i="1"/>
  <c r="AN18" i="1"/>
  <c r="AQ18" i="1"/>
  <c r="AK19" i="1"/>
  <c r="AK14" i="1" s="1"/>
  <c r="AL20" i="1"/>
  <c r="AL16" i="1" s="1"/>
  <c r="Y18" i="1"/>
  <c r="X18" i="1"/>
  <c r="T18" i="1"/>
  <c r="S18" i="1"/>
  <c r="L18" i="1"/>
  <c r="M19" i="1"/>
  <c r="K29" i="1"/>
  <c r="P22" i="1"/>
  <c r="R72" i="1" l="1"/>
  <c r="K72" i="1"/>
  <c r="AA72" i="1"/>
  <c r="AE14" i="1"/>
  <c r="U14" i="1"/>
  <c r="U13" i="1" s="1"/>
  <c r="AA74" i="1"/>
  <c r="W14" i="1"/>
  <c r="W13" i="1" s="1"/>
  <c r="AT13" i="1"/>
  <c r="R63" i="1"/>
  <c r="M14" i="1"/>
  <c r="M13" i="1" s="1"/>
  <c r="N18" i="1"/>
  <c r="AK18" i="1"/>
  <c r="AK13" i="1"/>
  <c r="M18" i="1"/>
  <c r="AR20" i="1"/>
  <c r="AR16" i="1" s="1"/>
  <c r="AU16" i="1"/>
  <c r="D39" i="1"/>
  <c r="AA14" i="1" l="1"/>
  <c r="R14" i="1"/>
  <c r="R13" i="1" s="1"/>
  <c r="AJ14" i="1"/>
  <c r="AJ13" i="1" s="1"/>
  <c r="AY37" i="1"/>
  <c r="AR40" i="1"/>
  <c r="AR39" i="1"/>
  <c r="AY40" i="1"/>
  <c r="AY39" i="1"/>
  <c r="AI40" i="1" l="1"/>
  <c r="D40" i="1" s="1"/>
  <c r="AI39" i="1"/>
  <c r="AI29" i="1" l="1"/>
  <c r="AI45" i="1" l="1"/>
  <c r="K68" i="1" l="1"/>
  <c r="R68" i="1"/>
  <c r="AA68" i="1"/>
  <c r="AR68" i="1"/>
  <c r="AY68" i="1"/>
  <c r="D68" i="1" l="1"/>
  <c r="AA46" i="1" l="1"/>
  <c r="AR46" i="1"/>
  <c r="AP35" i="1"/>
  <c r="AO35" i="1"/>
  <c r="AQ22" i="1"/>
  <c r="D46" i="1" l="1"/>
  <c r="AQ35" i="1"/>
  <c r="AY28" i="1" l="1"/>
  <c r="AY55" i="1" l="1"/>
  <c r="AR55" i="1"/>
  <c r="AR45" i="1"/>
  <c r="AY45" i="1"/>
  <c r="AG35" i="1"/>
  <c r="AF35" i="1"/>
  <c r="AR29" i="1"/>
  <c r="AY29" i="1"/>
  <c r="AY27" i="1"/>
  <c r="AG22" i="1"/>
  <c r="AF22" i="1"/>
  <c r="BF22" i="1"/>
  <c r="BE22" i="1"/>
  <c r="BC22" i="1"/>
  <c r="BC19" i="1" s="1"/>
  <c r="BC14" i="1" s="1"/>
  <c r="BB22" i="1"/>
  <c r="AZ22" i="1"/>
  <c r="AW22" i="1"/>
  <c r="BC13" i="1" l="1"/>
  <c r="BC18" i="1"/>
  <c r="AI76" i="1"/>
  <c r="AY19" i="1"/>
  <c r="AI64" i="1"/>
  <c r="AW35" i="1"/>
  <c r="AN35" i="1"/>
  <c r="AY20" i="1"/>
  <c r="AX22" i="1"/>
  <c r="AY67" i="1"/>
  <c r="AY64" i="1"/>
  <c r="AY63" i="1" s="1"/>
  <c r="AY62" i="1"/>
  <c r="AY56" i="1"/>
  <c r="AY52" i="1" s="1"/>
  <c r="D52" i="1" s="1"/>
  <c r="AY44" i="1"/>
  <c r="AY26" i="1"/>
  <c r="AY25" i="1"/>
  <c r="AY24" i="1"/>
  <c r="AY23" i="1"/>
  <c r="AY51" i="1" l="1"/>
  <c r="AY18" i="1"/>
  <c r="AX35" i="1"/>
  <c r="AB20" i="1" l="1"/>
  <c r="AH20" i="1"/>
  <c r="AG20" i="1"/>
  <c r="AE20" i="1"/>
  <c r="AA20" i="1" l="1"/>
  <c r="AF18" i="1"/>
  <c r="AF16" i="1"/>
  <c r="AF13" i="1" s="1"/>
  <c r="AH18" i="1"/>
  <c r="AH16" i="1"/>
  <c r="AH13" i="1" s="1"/>
  <c r="AE18" i="1"/>
  <c r="AE16" i="1"/>
  <c r="AG18" i="1"/>
  <c r="AG16" i="1"/>
  <c r="AG13" i="1" s="1"/>
  <c r="AB18" i="1"/>
  <c r="AB16" i="1"/>
  <c r="AB13" i="1" s="1"/>
  <c r="AA18" i="1" l="1"/>
  <c r="AE13" i="1"/>
  <c r="AA13" i="1" s="1"/>
  <c r="AA29" i="1"/>
  <c r="AI55" i="1" l="1"/>
  <c r="AA55" i="1"/>
  <c r="AA76" i="1" l="1"/>
  <c r="AR77" i="1"/>
  <c r="AI77" i="1"/>
  <c r="J72" i="1"/>
  <c r="I72" i="1"/>
  <c r="H72" i="1"/>
  <c r="G72" i="1"/>
  <c r="F72" i="1"/>
  <c r="E72" i="1"/>
  <c r="K77" i="1"/>
  <c r="R77" i="1"/>
  <c r="D77" i="1" l="1"/>
  <c r="AR76" i="1"/>
  <c r="AI72" i="1"/>
  <c r="AI67" i="1"/>
  <c r="AI62" i="1"/>
  <c r="AI58" i="1"/>
  <c r="AI57" i="1"/>
  <c r="AI56" i="1"/>
  <c r="AI54" i="1"/>
  <c r="AI44" i="1"/>
  <c r="AI28" i="1"/>
  <c r="AI27" i="1"/>
  <c r="AI26" i="1"/>
  <c r="AI25" i="1"/>
  <c r="AI24" i="1"/>
  <c r="AI23" i="1"/>
  <c r="AM22" i="1"/>
  <c r="AK22" i="1"/>
  <c r="AJ22" i="1"/>
  <c r="AL19" i="1" l="1"/>
  <c r="AL14" i="1" s="1"/>
  <c r="D76" i="1"/>
  <c r="AR74" i="1"/>
  <c r="D74" i="1" s="1"/>
  <c r="AR72" i="1"/>
  <c r="D72" i="1" s="1"/>
  <c r="AM35" i="1"/>
  <c r="AK35" i="1"/>
  <c r="AI22" i="1"/>
  <c r="AI36" i="1"/>
  <c r="AJ35" i="1"/>
  <c r="AI20" i="1"/>
  <c r="AI16" i="1" s="1"/>
  <c r="AI35" i="1" l="1"/>
  <c r="AL13" i="1"/>
  <c r="AI13" i="1" s="1"/>
  <c r="AL18" i="1"/>
  <c r="AI18" i="1" s="1"/>
  <c r="AI19" i="1"/>
  <c r="AI14" i="1"/>
  <c r="F37" i="1" l="1"/>
  <c r="G37" i="1"/>
  <c r="H37" i="1"/>
  <c r="I37" i="1"/>
  <c r="J37" i="1"/>
  <c r="E37" i="1"/>
  <c r="F36" i="1"/>
  <c r="G36" i="1"/>
  <c r="H36" i="1"/>
  <c r="I36" i="1"/>
  <c r="J36" i="1"/>
  <c r="AT22" i="1"/>
  <c r="AU22" i="1"/>
  <c r="AU14" i="1" s="1"/>
  <c r="AV22" i="1"/>
  <c r="AY22" i="1"/>
  <c r="AC22" i="1"/>
  <c r="AE22" i="1"/>
  <c r="AA22" i="1" s="1"/>
  <c r="AH22" i="1"/>
  <c r="T22" i="1"/>
  <c r="U22" i="1"/>
  <c r="W22" i="1"/>
  <c r="X22" i="1"/>
  <c r="Y22" i="1"/>
  <c r="Z22" i="1"/>
  <c r="N22" i="1"/>
  <c r="O22" i="1"/>
  <c r="Q22" i="1"/>
  <c r="G22" i="1"/>
  <c r="H22" i="1"/>
  <c r="I22" i="1"/>
  <c r="J22" i="1"/>
  <c r="AS22" i="1"/>
  <c r="AB22" i="1"/>
  <c r="S22" i="1"/>
  <c r="L22" i="1"/>
  <c r="E22" i="1"/>
  <c r="AU13" i="1" l="1"/>
  <c r="AR13" i="1" s="1"/>
  <c r="AR14" i="1"/>
  <c r="AU18" i="1"/>
  <c r="AR18" i="1" s="1"/>
  <c r="K22" i="1"/>
  <c r="D22" i="1" s="1"/>
  <c r="AR37" i="1"/>
  <c r="AR15" i="1" s="1"/>
  <c r="AV35" i="1"/>
  <c r="AU35" i="1"/>
  <c r="AT35" i="1"/>
  <c r="AR22" i="1"/>
  <c r="R37" i="1"/>
  <c r="K37" i="1"/>
  <c r="AA37" i="1"/>
  <c r="R22" i="1"/>
  <c r="D37" i="1" l="1"/>
  <c r="R29" i="1"/>
  <c r="D29" i="1" s="1"/>
  <c r="W18" i="1" l="1"/>
  <c r="R18" i="1" l="1"/>
  <c r="AR27" i="1"/>
  <c r="AA67" i="1" l="1"/>
  <c r="AA62" i="1"/>
  <c r="AA58" i="1"/>
  <c r="AA57" i="1"/>
  <c r="AA56" i="1"/>
  <c r="AA54" i="1"/>
  <c r="AA44" i="1"/>
  <c r="AA28" i="1"/>
  <c r="AA25" i="1"/>
  <c r="AA24" i="1"/>
  <c r="AA23" i="1"/>
  <c r="AR67" i="1"/>
  <c r="AR62" i="1"/>
  <c r="AR58" i="1"/>
  <c r="AR57" i="1"/>
  <c r="AR56" i="1"/>
  <c r="AR54" i="1"/>
  <c r="AR44" i="1"/>
  <c r="AR28" i="1"/>
  <c r="AR26" i="1"/>
  <c r="AR25" i="1"/>
  <c r="AR24" i="1"/>
  <c r="AR23" i="1"/>
  <c r="K67" i="1"/>
  <c r="K62" i="1"/>
  <c r="K58" i="1"/>
  <c r="K57" i="1"/>
  <c r="K56" i="1"/>
  <c r="K55" i="1"/>
  <c r="K54" i="1"/>
  <c r="K44" i="1"/>
  <c r="K28" i="1"/>
  <c r="K27" i="1"/>
  <c r="K25" i="1"/>
  <c r="K23" i="1"/>
  <c r="R67" i="1" l="1"/>
  <c r="D67" i="1" s="1"/>
  <c r="R62" i="1"/>
  <c r="D62" i="1" s="1"/>
  <c r="R58" i="1"/>
  <c r="D58" i="1" s="1"/>
  <c r="R57" i="1"/>
  <c r="D57" i="1" s="1"/>
  <c r="R56" i="1"/>
  <c r="D56" i="1" s="1"/>
  <c r="R55" i="1"/>
  <c r="D55" i="1" s="1"/>
  <c r="R54" i="1"/>
  <c r="D54" i="1" s="1"/>
  <c r="R44" i="1"/>
  <c r="D44" i="1" s="1"/>
  <c r="R28" i="1"/>
  <c r="D28" i="1" s="1"/>
  <c r="R27" i="1"/>
  <c r="D27" i="1" s="1"/>
  <c r="R26" i="1"/>
  <c r="R25" i="1"/>
  <c r="D25" i="1" s="1"/>
  <c r="R24" i="1"/>
  <c r="R23" i="1"/>
  <c r="D23" i="1" s="1"/>
  <c r="AE35" i="1"/>
  <c r="K26" i="1"/>
  <c r="K24" i="1"/>
  <c r="O35" i="1"/>
  <c r="O18" i="1"/>
  <c r="G64" i="1"/>
  <c r="G63" i="1" s="1"/>
  <c r="G51" i="1"/>
  <c r="G35" i="1"/>
  <c r="G19" i="1"/>
  <c r="G15" i="1"/>
  <c r="F64" i="1"/>
  <c r="F63" i="1" s="1"/>
  <c r="F51" i="1"/>
  <c r="F35" i="1"/>
  <c r="F28" i="1"/>
  <c r="F23" i="1"/>
  <c r="F15" i="1"/>
  <c r="E64" i="1"/>
  <c r="E51" i="1"/>
  <c r="E19" i="1"/>
  <c r="E15" i="1"/>
  <c r="H55" i="1"/>
  <c r="H35" i="1"/>
  <c r="D24" i="1" l="1"/>
  <c r="D26" i="1"/>
  <c r="K16" i="1"/>
  <c r="D16" i="1" s="1"/>
  <c r="E36" i="1"/>
  <c r="E14" i="1" s="1"/>
  <c r="F22" i="1"/>
  <c r="AA64" i="1"/>
  <c r="AS35" i="1"/>
  <c r="AR35" i="1" s="1"/>
  <c r="AR36" i="1"/>
  <c r="H51" i="1"/>
  <c r="H14" i="1" s="1"/>
  <c r="H13" i="1" s="1"/>
  <c r="E63" i="1"/>
  <c r="K19" i="1"/>
  <c r="D19" i="1" s="1"/>
  <c r="K64" i="1"/>
  <c r="K63" i="1" s="1"/>
  <c r="R64" i="1"/>
  <c r="W35" i="1"/>
  <c r="F19" i="1"/>
  <c r="F18" i="1" s="1"/>
  <c r="G18" i="1"/>
  <c r="E18" i="1"/>
  <c r="G14" i="1"/>
  <c r="G13" i="1" s="1"/>
  <c r="D63" i="1" l="1"/>
  <c r="D64" i="1"/>
  <c r="K18" i="1"/>
  <c r="D18" i="1" s="1"/>
  <c r="E35" i="1"/>
  <c r="K15" i="1"/>
  <c r="D15" i="1" s="1"/>
  <c r="F14" i="1"/>
  <c r="F13" i="1" s="1"/>
  <c r="E13" i="1"/>
  <c r="R20" i="1"/>
  <c r="D20" i="1" s="1"/>
  <c r="Z35" i="1" l="1"/>
  <c r="R36" i="1" l="1"/>
  <c r="D36" i="1" s="1"/>
  <c r="AH35" i="1"/>
  <c r="AA35" i="1" s="1"/>
  <c r="I35" i="1"/>
  <c r="Y35" i="1"/>
  <c r="R35" i="1" s="1"/>
  <c r="P35" i="1"/>
  <c r="Q35" i="1"/>
  <c r="J35" i="1"/>
  <c r="K35" i="1" l="1"/>
  <c r="D35" i="1" s="1"/>
  <c r="Q51" i="1"/>
  <c r="Q14" i="1" s="1"/>
  <c r="Q13" i="1" s="1"/>
  <c r="P51" i="1" l="1"/>
  <c r="J51" i="1"/>
  <c r="J14" i="1" s="1"/>
  <c r="J13" i="1" s="1"/>
  <c r="P14" i="1" l="1"/>
  <c r="P13" i="1" s="1"/>
  <c r="K13" i="1" s="1"/>
  <c r="K51" i="1"/>
  <c r="D51" i="1" s="1"/>
  <c r="I55" i="1"/>
  <c r="D5" i="2"/>
  <c r="K14" i="1" l="1"/>
  <c r="I51" i="1"/>
  <c r="I14" i="1" l="1"/>
  <c r="I13" i="1" l="1"/>
  <c r="D14" i="1"/>
  <c r="D13" i="1" l="1"/>
</calcChain>
</file>

<file path=xl/comments1.xml><?xml version="1.0" encoding="utf-8"?>
<comments xmlns="http://schemas.openxmlformats.org/spreadsheetml/2006/main">
  <authors>
    <author>Автор</author>
  </authors>
  <commentList>
    <comment ref="A3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<sst xmlns="http://schemas.openxmlformats.org/spreadsheetml/2006/main" count="233" uniqueCount="79">
  <si>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</si>
  <si>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</si>
  <si>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</si>
  <si>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</si>
  <si>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</si>
  <si>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</si>
  <si>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</si>
  <si>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</si>
  <si>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</si>
  <si>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</si>
  <si>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</si>
  <si>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</si>
  <si>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</si>
  <si>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</si>
  <si>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</si>
  <si>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</si>
  <si>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</si>
  <si>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</si>
  <si>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</si>
  <si>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</si>
  <si>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</si>
  <si>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</si>
  <si>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КУМС МР "Печора"</t>
  </si>
  <si>
    <t>Бюджет СП Каджером</t>
  </si>
  <si>
    <t>Всего по мероприятию, в т.ч</t>
  </si>
  <si>
    <t>Бюджет СП Чикшино</t>
  </si>
  <si>
    <t xml:space="preserve">      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</si>
  <si>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</si>
  <si>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</si>
  <si>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</si>
  <si>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</si>
  <si>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</si>
  <si>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</si>
  <si>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</si>
  <si>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</si>
  <si>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</si>
  <si>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</si>
  <si>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</si>
  <si>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</si>
  <si>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</si>
  <si>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</si>
  <si>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</si>
  <si>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 xml:space="preserve">Основное мероприятие 1.2.2. 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</si>
  <si>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</si>
  <si>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</si>
  <si>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</si>
  <si>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</si>
  <si>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</si>
  <si>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</si>
  <si>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</si>
  <si>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</si>
  <si>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</si>
  <si>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</si>
  <si>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5.1.2  Внедрение энергосберегающих технологий в муниципальных организациях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</si>
  <si>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</si>
  <si>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</si>
  <si>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>Основное  мероприятие 1.1.2  Адаптация объектов жилого фонда и жилой среды к потребностям инвалидов и других маломобильных групп населения.</t>
  </si>
  <si>
    <t>2.1.1. 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</si>
  <si>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</si>
  <si>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</si>
  <si>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 xml:space="preserve">Основное мероприятие 6.2.1 Повышение уровня благоустройства городской среды  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</si>
  <si>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</si>
  <si>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2.1.2.  Содействие в реализации мероприятий по переселению граждан из аварийного жилищного фонда</t>
  </si>
  <si>
    <t>Основное мероприятие 2.2.5. Разработка проекта планированировки и проекта межевания территории ГП "Печора"</t>
  </si>
  <si>
    <t>Главный архитектор администрации МР "Печора"</t>
  </si>
  <si>
    <t xml:space="preserve"> "Отдел жилищно-коммунального хозяйства"</t>
  </si>
  <si>
    <t>Основное мероприятие 1.3.1 Строительство внутрипоселковых газопроводов для муниципальных нужд</t>
  </si>
  <si>
    <t>Основное мероприятие 2.2.4. Снятие с кадастровского учета объектов недвижимости</t>
  </si>
  <si>
    <t>Отдел благоустройства, дорожного хозяйства и транспорта администрации МР "Печора"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</si>
  <si>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</si>
  <si>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</si>
  <si>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</si>
  <si>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6.4.1 Рализация народных проектов в сфере благоустройства, прошедших отбор в рамках проекта "Народный бюджет"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</si>
  <si>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</si>
  <si>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</si>
  <si>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 xml:space="preserve">Основное мероприятие 1.4.1. Содержание незаселенного (свободного от проживания) муниципального жилого фонда, включая оплату предъявленных исполнительных документов по содержанию незаселенного(свободного от проживания) муниципального жилого фонда. 
</t>
  </si>
  <si>
    <t>"Приложение 2
к муниципальной программе МО МР "Печора"
"Жилье, жилищно-коммунальное хозяйство и территориальное развитие"</t>
  </si>
  <si>
    <t>Федеральный бюджет РФ</t>
  </si>
  <si>
    <t xml:space="preserve">Приложение  
к изменениям, вносимым в постановление администрации                                МР «Печора» от 31.12.2019 № 1670
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</si>
</sst>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24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8"/>
      <color theme="1"/>
      <name val="Calibri"/>
      <family val="2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6"/>
      <color theme="1"/>
      <name val="Calibri"/>
      <family val="2"/>
      <scheme val="minor"/>
    </font>
    <font>
      <b/>
      <sz val="18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3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3" fillId="0" borderId="0" xfId="0" applyFont="1"/>
    <xf numFmtId="164" fontId="1" fillId="0" borderId="0" xfId="0" applyNumberFormat="1" applyFont="1" applyAlignment="1">
      <alignment vertical="center"/>
    </xf>
    <xf numFmtId="0" fontId="1" fillId="8" borderId="0" xfId="0" applyFont="1" applyFill="1"/>
    <xf numFmtId="0" fontId="1" fillId="0" borderId="1" xfId="0" applyFont="1" applyBorder="1"/>
    <xf numFmtId="0" fontId="1" fillId="0" borderId="0" xfId="0" applyFont="1" applyBorder="1"/>
    <xf numFmtId="164" fontId="2" fillId="5" borderId="0" xfId="0" applyNumberFormat="1" applyFont="1" applyFill="1"/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 wrapText="1"/>
    </xf>
    <xf numFmtId="164" fontId="9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164" fontId="12" fillId="0" borderId="0" xfId="0" applyNumberFormat="1" applyFont="1" applyAlignment="1">
      <alignment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165" fontId="7" fillId="0" borderId="6" xfId="0" applyNumberFormat="1" applyFont="1" applyFill="1" applyBorder="1" applyAlignment="1">
      <alignment horizontal="center" vertical="center"/>
    </xf>
    <xf numFmtId="165" fontId="7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165" fontId="13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14" fillId="2" borderId="0" xfId="0" applyNumberFormat="1" applyFont="1" applyFill="1"/>
    <xf numFmtId="0" fontId="7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4" fontId="13" fillId="7" borderId="0" xfId="0" applyNumberFormat="1" applyFont="1" applyFill="1"/>
    <xf numFmtId="0" fontId="10" fillId="0" borderId="0" xfId="0" applyFont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164" fontId="15" fillId="0" borderId="0" xfId="0" applyNumberFormat="1" applyFont="1" applyFill="1"/>
    <xf numFmtId="164" fontId="3" fillId="0" borderId="0" xfId="0" applyNumberFormat="1" applyFont="1" applyFill="1"/>
    <xf numFmtId="164" fontId="3" fillId="2" borderId="0" xfId="0" applyNumberFormat="1" applyFont="1" applyFill="1"/>
    <xf numFmtId="0" fontId="3" fillId="2" borderId="0" xfId="0" applyFont="1" applyFill="1"/>
    <xf numFmtId="0" fontId="16" fillId="0" borderId="0" xfId="0" applyFont="1" applyAlignment="1">
      <alignment wrapText="1"/>
    </xf>
    <xf numFmtId="0" fontId="16" fillId="2" borderId="0" xfId="0" applyFont="1" applyFill="1" applyAlignment="1">
      <alignment wrapText="1"/>
    </xf>
    <xf numFmtId="0" fontId="16" fillId="0" borderId="0" xfId="0" applyFont="1" applyAlignment="1">
      <alignment vertical="center" wrapText="1"/>
    </xf>
    <xf numFmtId="164" fontId="16" fillId="0" borderId="0" xfId="0" applyNumberFormat="1" applyFont="1" applyAlignment="1">
      <alignment wrapText="1"/>
    </xf>
    <xf numFmtId="164" fontId="16" fillId="2" borderId="0" xfId="0" applyNumberFormat="1" applyFont="1" applyFill="1" applyAlignment="1">
      <alignment wrapText="1"/>
    </xf>
    <xf numFmtId="0" fontId="15" fillId="0" borderId="0" xfId="0" applyFont="1" applyFill="1"/>
    <xf numFmtId="0" fontId="3" fillId="2" borderId="0" xfId="0" applyFont="1" applyFill="1" applyBorder="1" applyAlignment="1">
      <alignment horizontal="right" vertical="center" wrapText="1"/>
    </xf>
    <xf numFmtId="0" fontId="3" fillId="2" borderId="0" xfId="0" applyFont="1" applyFill="1" applyBorder="1"/>
    <xf numFmtId="0" fontId="3" fillId="0" borderId="0" xfId="0" applyFont="1" applyFill="1" applyBorder="1"/>
    <xf numFmtId="0" fontId="15" fillId="0" borderId="0" xfId="0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164" fontId="15" fillId="0" borderId="0" xfId="0" applyNumberFormat="1" applyFont="1" applyFill="1" applyBorder="1" applyAlignment="1">
      <alignment horizontal="right" vertical="top" wrapText="1"/>
    </xf>
    <xf numFmtId="0" fontId="15" fillId="2" borderId="0" xfId="0" applyFont="1" applyFill="1" applyBorder="1" applyAlignment="1">
      <alignment horizontal="right" vertical="top" wrapText="1"/>
    </xf>
    <xf numFmtId="0" fontId="15" fillId="0" borderId="0" xfId="0" applyFont="1" applyFill="1" applyBorder="1"/>
    <xf numFmtId="0" fontId="15" fillId="2" borderId="0" xfId="0" applyFont="1" applyFill="1" applyBorder="1"/>
    <xf numFmtId="0" fontId="3" fillId="0" borderId="1" xfId="0" applyFont="1" applyFill="1" applyBorder="1" applyAlignment="1">
      <alignment horizontal="center" vertical="center" textRotation="90" wrapText="1"/>
    </xf>
    <xf numFmtId="0" fontId="15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/>
    <xf numFmtId="0" fontId="1" fillId="0" borderId="3" xfId="0" applyFont="1" applyFill="1" applyBorder="1"/>
    <xf numFmtId="0" fontId="1" fillId="2" borderId="3" xfId="0" applyFont="1" applyFill="1" applyBorder="1"/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/>
    </xf>
    <xf numFmtId="0" fontId="3" fillId="2" borderId="0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/>
    </xf>
    <xf numFmtId="164" fontId="7" fillId="0" borderId="6" xfId="0" applyNumberFormat="1" applyFont="1" applyFill="1" applyBorder="1" applyAlignment="1">
      <alignment horizontal="center" vertical="center" wrapText="1"/>
    </xf>
    <xf numFmtId="164" fontId="7" fillId="0" borderId="7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164" fontId="5" fillId="2" borderId="0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9" fillId="0" borderId="6" xfId="0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E91"/>
  <sheetViews>
    <sheetView tabSelected="1" view="pageBreakPreview" zoomScale="50" zoomScaleNormal="54" zoomScaleSheetLayoutView="50" workbookViewId="0">
      <pane xSplit="3" ySplit="12" topLeftCell="D84" activePane="bottomRight" state="frozen"/>
      <selection pane="topRight" activeCell="D1" sqref="D1"/>
      <selection pane="bottomLeft" activeCell="A13" sqref="A13"/>
      <selection pane="bottomRight" activeCell="BH2" sqref="BH2"/>
    </sheetView>
  </sheetViews>
  <sheetFormatPr defaultColWidth="9.140625" defaultRowHeight="12.75" x14ac:dyDescent="0.2"/>
  <cols>
    <col min="1" max="1" width="41.28515625" style="126" customWidth="1"/>
    <col min="2" max="2" width="28.42578125" style="1" customWidth="1"/>
    <col min="3" max="3" width="27.28515625" style="1" customWidth="1"/>
    <col min="4" max="4" width="20.5703125" style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17.5703125" style="13" customWidth="1"/>
    <col min="12" max="12" width="21.85546875" style="1" hidden="1" customWidth="1"/>
    <col min="13" max="13" width="17.140625" style="1" hidden="1" customWidth="1"/>
    <col min="14" max="14" width="15.42578125" style="6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17" style="13" customWidth="1"/>
    <col min="19" max="19" width="20" style="6" hidden="1" customWidth="1"/>
    <col min="20" max="20" width="8.42578125" style="6" hidden="1" customWidth="1"/>
    <col min="21" max="21" width="16.5703125" style="6" hidden="1" customWidth="1"/>
    <col min="22" max="22" width="14.7109375" style="6" hidden="1" customWidth="1"/>
    <col min="23" max="23" width="15" style="6" hidden="1" customWidth="1"/>
    <col min="24" max="24" width="9" style="6" hidden="1" customWidth="1"/>
    <col min="25" max="25" width="11.140625" style="6" hidden="1" customWidth="1"/>
    <col min="26" max="26" width="12.28515625" style="6" hidden="1" customWidth="1"/>
    <col min="27" max="27" width="17" style="2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16.5703125" style="1" customWidth="1"/>
    <col min="36" max="36" width="10.5703125" style="1" customWidth="1"/>
    <col min="37" max="37" width="15.85546875" style="1" customWidth="1"/>
    <col min="38" max="38" width="16.42578125" style="1" customWidth="1"/>
    <col min="39" max="39" width="14.5703125" style="1" customWidth="1"/>
    <col min="40" max="40" width="11.7109375" style="1" customWidth="1"/>
    <col min="41" max="41" width="7.7109375" style="1" customWidth="1"/>
    <col min="42" max="42" width="8.28515625" style="1" customWidth="1"/>
    <col min="43" max="43" width="14.140625" style="1" customWidth="1"/>
    <col min="44" max="44" width="15.42578125" style="3" customWidth="1"/>
    <col min="45" max="45" width="9.7109375" style="1" customWidth="1"/>
    <col min="46" max="46" width="15.5703125" style="1" customWidth="1"/>
    <col min="47" max="47" width="16.42578125" style="1" customWidth="1"/>
    <col min="48" max="48" width="13" style="1" customWidth="1"/>
    <col min="49" max="49" width="12.28515625" style="1" customWidth="1"/>
    <col min="50" max="50" width="11.5703125" style="1" customWidth="1"/>
    <col min="51" max="51" width="17.42578125" style="3" customWidth="1"/>
    <col min="52" max="53" width="12" style="1" customWidth="1"/>
    <col min="54" max="54" width="15.85546875" style="1" customWidth="1"/>
    <col min="55" max="55" width="15.28515625" style="1" customWidth="1"/>
    <col min="56" max="56" width="18.42578125" style="1" customWidth="1"/>
    <col min="57" max="57" width="10.7109375" style="1" customWidth="1"/>
    <col min="58" max="58" width="14.28515625" style="1" customWidth="1"/>
    <col min="59" max="59" width="9.140625" style="4"/>
    <col min="60" max="60" width="19.5703125" style="4" customWidth="1"/>
    <col min="61" max="16384" width="9.140625" style="4"/>
  </cols>
  <sheetData>
    <row r="1" spans="1:60" s="6" customFormat="1" ht="14.25" customHeight="1" x14ac:dyDescent="0.3">
      <c r="A1" s="122"/>
      <c r="B1" s="89"/>
      <c r="C1" s="89"/>
      <c r="D1" s="89"/>
      <c r="E1" s="89"/>
      <c r="F1" s="89"/>
      <c r="G1" s="89"/>
      <c r="H1" s="89"/>
      <c r="I1" s="89"/>
      <c r="J1" s="89"/>
      <c r="K1" s="90"/>
      <c r="L1" s="89"/>
      <c r="M1" s="89"/>
      <c r="N1" s="89"/>
      <c r="O1" s="89"/>
      <c r="P1" s="89"/>
      <c r="Q1" s="89"/>
      <c r="R1" s="90"/>
      <c r="S1" s="89"/>
      <c r="T1" s="89"/>
      <c r="U1" s="89"/>
      <c r="V1" s="89"/>
      <c r="W1" s="89"/>
      <c r="X1" s="89"/>
      <c r="Y1" s="89"/>
      <c r="Z1" s="89"/>
      <c r="AA1" s="90"/>
      <c r="AB1" s="91"/>
      <c r="AC1" s="92"/>
      <c r="AD1" s="93"/>
      <c r="AE1" s="94"/>
      <c r="AF1" s="94"/>
      <c r="AG1" s="94"/>
      <c r="AH1" s="94"/>
      <c r="AI1" s="94"/>
      <c r="AJ1" s="94"/>
      <c r="AK1" s="95"/>
      <c r="AL1" s="95"/>
      <c r="AM1" s="94"/>
      <c r="AN1" s="94"/>
      <c r="AO1" s="94"/>
      <c r="AP1" s="94"/>
      <c r="AQ1" s="94"/>
      <c r="AR1" s="94"/>
      <c r="AS1" s="94"/>
      <c r="AT1" s="94"/>
      <c r="AU1" s="87"/>
      <c r="AV1" s="96"/>
      <c r="AW1" s="96"/>
      <c r="AX1" s="96"/>
      <c r="AY1" s="131" t="s">
        <v>78</v>
      </c>
      <c r="AZ1" s="131"/>
      <c r="BA1" s="131"/>
      <c r="BB1" s="131"/>
      <c r="BC1" s="131"/>
      <c r="BD1" s="131"/>
      <c r="BE1" s="131"/>
      <c r="BF1" s="131"/>
    </row>
    <row r="2" spans="1:60" s="6" customFormat="1" ht="96.75" customHeight="1" x14ac:dyDescent="0.3">
      <c r="A2" s="122"/>
      <c r="B2" s="89"/>
      <c r="C2" s="89"/>
      <c r="D2" s="91"/>
      <c r="E2" s="89"/>
      <c r="F2" s="89"/>
      <c r="G2" s="89"/>
      <c r="H2" s="89"/>
      <c r="I2" s="89"/>
      <c r="J2" s="89"/>
      <c r="K2" s="90"/>
      <c r="L2" s="91"/>
      <c r="M2" s="91"/>
      <c r="N2" s="89"/>
      <c r="O2" s="89"/>
      <c r="P2" s="89"/>
      <c r="Q2" s="89"/>
      <c r="R2" s="90"/>
      <c r="S2" s="91"/>
      <c r="T2" s="89"/>
      <c r="U2" s="89"/>
      <c r="V2" s="89"/>
      <c r="W2" s="89"/>
      <c r="X2" s="89"/>
      <c r="Y2" s="89"/>
      <c r="Z2" s="89"/>
      <c r="AA2" s="90"/>
      <c r="AB2" s="91"/>
      <c r="AC2" s="92"/>
      <c r="AD2" s="93"/>
      <c r="AE2" s="94"/>
      <c r="AF2" s="94"/>
      <c r="AG2" s="94"/>
      <c r="AH2" s="97"/>
      <c r="AI2" s="94"/>
      <c r="AJ2" s="94"/>
      <c r="AK2" s="95"/>
      <c r="AL2" s="95"/>
      <c r="AM2" s="94"/>
      <c r="AN2" s="94"/>
      <c r="AO2" s="94"/>
      <c r="AP2" s="94"/>
      <c r="AQ2" s="94"/>
      <c r="AR2" s="94"/>
      <c r="AS2" s="94"/>
      <c r="AT2" s="94"/>
      <c r="AU2" s="87"/>
      <c r="AV2" s="96"/>
      <c r="AW2" s="96"/>
      <c r="AX2" s="96"/>
      <c r="AY2" s="131"/>
      <c r="AZ2" s="131"/>
      <c r="BA2" s="131"/>
      <c r="BB2" s="131"/>
      <c r="BC2" s="131"/>
      <c r="BD2" s="131"/>
      <c r="BE2" s="131"/>
      <c r="BF2" s="131"/>
    </row>
    <row r="3" spans="1:60" s="6" customFormat="1" ht="24.75" customHeight="1" x14ac:dyDescent="0.3">
      <c r="A3" s="122"/>
      <c r="B3" s="89"/>
      <c r="C3" s="89"/>
      <c r="D3" s="89"/>
      <c r="E3" s="89"/>
      <c r="F3" s="89"/>
      <c r="G3" s="89"/>
      <c r="H3" s="89"/>
      <c r="I3" s="89"/>
      <c r="J3" s="89"/>
      <c r="K3" s="90"/>
      <c r="L3" s="89"/>
      <c r="M3" s="89"/>
      <c r="N3" s="89"/>
      <c r="O3" s="89"/>
      <c r="P3" s="89"/>
      <c r="Q3" s="89"/>
      <c r="R3" s="90"/>
      <c r="S3" s="89"/>
      <c r="T3" s="89"/>
      <c r="U3" s="89"/>
      <c r="V3" s="89"/>
      <c r="W3" s="89"/>
      <c r="X3" s="89"/>
      <c r="Y3" s="89"/>
      <c r="Z3" s="89"/>
      <c r="AA3" s="90"/>
      <c r="AB3" s="91"/>
      <c r="AC3" s="92"/>
      <c r="AD3" s="93"/>
      <c r="AE3" s="94"/>
      <c r="AF3" s="94"/>
      <c r="AG3" s="94"/>
      <c r="AH3" s="94"/>
      <c r="AI3" s="94"/>
      <c r="AJ3" s="94"/>
      <c r="AK3" s="95"/>
      <c r="AL3" s="95"/>
      <c r="AM3" s="94"/>
      <c r="AN3" s="94"/>
      <c r="AO3" s="94"/>
      <c r="AP3" s="94"/>
      <c r="AQ3" s="94"/>
      <c r="AR3" s="94"/>
      <c r="AS3" s="94"/>
      <c r="AT3" s="94"/>
      <c r="AU3" s="87"/>
      <c r="AV3" s="96"/>
      <c r="AW3" s="96"/>
      <c r="AX3" s="96"/>
      <c r="AY3" s="131" t="s">
        <v>76</v>
      </c>
      <c r="AZ3" s="131"/>
      <c r="BA3" s="131"/>
      <c r="BB3" s="131"/>
      <c r="BC3" s="131"/>
      <c r="BD3" s="131"/>
      <c r="BE3" s="131"/>
      <c r="BF3" s="131"/>
      <c r="BG3" s="12"/>
    </row>
    <row r="4" spans="1:60" s="6" customFormat="1" ht="31.5" customHeight="1" x14ac:dyDescent="0.3">
      <c r="A4" s="122"/>
      <c r="B4" s="89"/>
      <c r="C4" s="89"/>
      <c r="D4" s="89"/>
      <c r="E4" s="89"/>
      <c r="F4" s="89"/>
      <c r="G4" s="89"/>
      <c r="H4" s="89"/>
      <c r="I4" s="89"/>
      <c r="J4" s="89"/>
      <c r="K4" s="90"/>
      <c r="L4" s="89"/>
      <c r="M4" s="89"/>
      <c r="N4" s="89"/>
      <c r="O4" s="89"/>
      <c r="P4" s="89"/>
      <c r="Q4" s="89"/>
      <c r="R4" s="90"/>
      <c r="S4" s="89"/>
      <c r="T4" s="89"/>
      <c r="U4" s="89"/>
      <c r="V4" s="89"/>
      <c r="W4" s="89"/>
      <c r="X4" s="89"/>
      <c r="Y4" s="89"/>
      <c r="Z4" s="89"/>
      <c r="AA4" s="90"/>
      <c r="AB4" s="91"/>
      <c r="AC4" s="92"/>
      <c r="AD4" s="92"/>
      <c r="AE4" s="94"/>
      <c r="AF4" s="94"/>
      <c r="AG4" s="94"/>
      <c r="AH4" s="94"/>
      <c r="AI4" s="94"/>
      <c r="AJ4" s="94"/>
      <c r="AK4" s="98"/>
      <c r="AL4" s="95"/>
      <c r="AM4" s="94"/>
      <c r="AN4" s="94"/>
      <c r="AO4" s="94"/>
      <c r="AP4" s="94"/>
      <c r="AQ4" s="94"/>
      <c r="AR4" s="94"/>
      <c r="AS4" s="94"/>
      <c r="AT4" s="94"/>
      <c r="AU4" s="96"/>
      <c r="AV4" s="96"/>
      <c r="AW4" s="96"/>
      <c r="AX4" s="96"/>
      <c r="AY4" s="131"/>
      <c r="AZ4" s="131"/>
      <c r="BA4" s="131"/>
      <c r="BB4" s="131"/>
      <c r="BC4" s="131"/>
      <c r="BD4" s="131"/>
      <c r="BE4" s="131"/>
      <c r="BF4" s="131"/>
      <c r="BG4" s="12"/>
    </row>
    <row r="5" spans="1:60" s="6" customFormat="1" ht="21.75" customHeight="1" x14ac:dyDescent="0.3">
      <c r="A5" s="122"/>
      <c r="B5" s="89"/>
      <c r="C5" s="89"/>
      <c r="D5" s="89"/>
      <c r="E5" s="89"/>
      <c r="F5" s="89"/>
      <c r="G5" s="89"/>
      <c r="H5" s="89"/>
      <c r="I5" s="89"/>
      <c r="J5" s="89"/>
      <c r="K5" s="90"/>
      <c r="L5" s="89"/>
      <c r="M5" s="91"/>
      <c r="N5" s="91"/>
      <c r="O5" s="91"/>
      <c r="P5" s="89"/>
      <c r="Q5" s="89"/>
      <c r="R5" s="90"/>
      <c r="S5" s="89"/>
      <c r="T5" s="89"/>
      <c r="U5" s="89"/>
      <c r="V5" s="89"/>
      <c r="W5" s="89"/>
      <c r="X5" s="91"/>
      <c r="Y5" s="89"/>
      <c r="Z5" s="89"/>
      <c r="AA5" s="99"/>
      <c r="AB5" s="89"/>
      <c r="AC5" s="93"/>
      <c r="AD5" s="92"/>
      <c r="AE5" s="89"/>
      <c r="AF5" s="89"/>
      <c r="AG5" s="89"/>
      <c r="AH5" s="100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131"/>
      <c r="AZ5" s="131"/>
      <c r="BA5" s="131"/>
      <c r="BB5" s="131"/>
      <c r="BC5" s="131"/>
      <c r="BD5" s="131"/>
      <c r="BE5" s="131"/>
      <c r="BF5" s="131"/>
      <c r="BG5" s="12"/>
    </row>
    <row r="6" spans="1:60" ht="51.75" customHeight="1" x14ac:dyDescent="0.3">
      <c r="A6" s="123"/>
      <c r="B6" s="101"/>
      <c r="C6" s="101"/>
      <c r="D6" s="101"/>
      <c r="E6" s="102"/>
      <c r="F6" s="102"/>
      <c r="G6" s="101"/>
      <c r="H6" s="101"/>
      <c r="I6" s="101"/>
      <c r="J6" s="101"/>
      <c r="K6" s="103"/>
      <c r="L6" s="104"/>
      <c r="M6" s="29"/>
      <c r="N6" s="29"/>
      <c r="O6" s="29"/>
      <c r="P6" s="105"/>
      <c r="Q6" s="105"/>
      <c r="R6" s="106"/>
      <c r="S6" s="29"/>
      <c r="T6" s="105"/>
      <c r="U6" s="29"/>
      <c r="V6" s="29"/>
      <c r="W6" s="105"/>
      <c r="X6" s="105"/>
      <c r="Y6" s="132" t="s">
        <v>19</v>
      </c>
      <c r="Z6" s="132"/>
      <c r="AA6" s="107"/>
      <c r="AB6" s="104"/>
      <c r="AC6" s="104"/>
      <c r="AD6" s="104"/>
      <c r="AE6" s="104"/>
      <c r="AF6" s="104"/>
      <c r="AG6" s="104"/>
      <c r="AH6" s="97"/>
      <c r="AI6" s="94"/>
      <c r="AJ6" s="94"/>
      <c r="AK6" s="94"/>
      <c r="AL6" s="94"/>
      <c r="AM6" s="94"/>
      <c r="AN6" s="94"/>
      <c r="AO6" s="94"/>
      <c r="AP6" s="94"/>
      <c r="AQ6" s="93"/>
      <c r="AR6" s="94"/>
      <c r="AS6" s="94"/>
      <c r="AT6" s="94"/>
      <c r="AU6" s="94"/>
      <c r="AV6" s="94"/>
      <c r="AW6" s="94"/>
      <c r="AX6" s="94"/>
      <c r="AY6" s="131"/>
      <c r="AZ6" s="131"/>
      <c r="BA6" s="131"/>
      <c r="BB6" s="131"/>
      <c r="BC6" s="131"/>
      <c r="BD6" s="131"/>
      <c r="BE6" s="131"/>
      <c r="BF6" s="131"/>
      <c r="BG6" s="21"/>
    </row>
    <row r="7" spans="1:60" ht="39.75" customHeight="1" x14ac:dyDescent="0.45">
      <c r="A7" s="139" t="s">
        <v>58</v>
      </c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39"/>
      <c r="AJ7" s="139"/>
      <c r="AK7" s="139"/>
      <c r="AL7" s="139"/>
      <c r="AM7" s="139"/>
      <c r="AN7" s="139"/>
      <c r="AO7" s="139"/>
      <c r="AP7" s="139"/>
      <c r="AQ7" s="139"/>
      <c r="AR7" s="139"/>
      <c r="AS7" s="139"/>
      <c r="AT7" s="139"/>
      <c r="AU7" s="139"/>
      <c r="AV7" s="139"/>
      <c r="AW7" s="139"/>
      <c r="AX7" s="139"/>
      <c r="AY7" s="139"/>
      <c r="AZ7" s="139"/>
      <c r="BA7" s="139"/>
      <c r="BB7" s="139"/>
      <c r="BC7" s="139"/>
      <c r="BD7" s="139"/>
      <c r="BE7" s="139"/>
      <c r="BF7" s="139"/>
      <c r="BG7" s="21"/>
    </row>
    <row r="8" spans="1:60" ht="18.75" customHeight="1" x14ac:dyDescent="0.3">
      <c r="A8" s="123"/>
      <c r="B8" s="101"/>
      <c r="C8" s="101"/>
      <c r="D8" s="101"/>
      <c r="E8" s="102"/>
      <c r="F8" s="101"/>
      <c r="G8" s="101"/>
      <c r="H8" s="101"/>
      <c r="I8" s="101"/>
      <c r="J8" s="101"/>
      <c r="K8" s="108"/>
      <c r="L8" s="101"/>
      <c r="M8" s="102"/>
      <c r="N8" s="102"/>
      <c r="O8" s="102"/>
      <c r="P8" s="102"/>
      <c r="Q8" s="102"/>
      <c r="R8" s="108"/>
      <c r="S8" s="102"/>
      <c r="T8" s="102"/>
      <c r="U8" s="102"/>
      <c r="V8" s="102"/>
      <c r="W8" s="102"/>
      <c r="X8" s="102"/>
      <c r="Y8" s="102"/>
      <c r="Z8" s="102"/>
      <c r="AA8" s="109"/>
      <c r="AB8" s="102"/>
      <c r="AC8" s="101"/>
      <c r="AD8" s="101"/>
      <c r="AE8" s="101"/>
      <c r="AF8" s="101"/>
      <c r="AG8" s="101"/>
      <c r="AH8" s="101"/>
      <c r="AI8" s="101"/>
      <c r="AJ8" s="101"/>
      <c r="AK8" s="101"/>
      <c r="AL8" s="101"/>
      <c r="AM8" s="101"/>
      <c r="AN8" s="101"/>
      <c r="AO8" s="101"/>
      <c r="AP8" s="101"/>
      <c r="AQ8" s="101"/>
      <c r="AR8" s="102"/>
      <c r="AS8" s="101"/>
      <c r="AT8" s="101"/>
      <c r="AU8" s="101"/>
      <c r="AV8" s="102"/>
      <c r="AW8" s="102"/>
      <c r="AX8" s="101"/>
      <c r="AY8" s="102"/>
      <c r="AZ8" s="102"/>
      <c r="BA8" s="102"/>
      <c r="BB8" s="102"/>
      <c r="BC8" s="102"/>
      <c r="BD8" s="102"/>
      <c r="BE8" s="101"/>
      <c r="BF8" s="101"/>
      <c r="BG8" s="21"/>
    </row>
    <row r="9" spans="1:60" ht="30" customHeight="1" x14ac:dyDescent="0.35">
      <c r="A9" s="144" t="s">
        <v>4</v>
      </c>
      <c r="B9" s="141" t="s">
        <v>5</v>
      </c>
      <c r="C9" s="141" t="s">
        <v>0</v>
      </c>
      <c r="D9" s="141" t="s">
        <v>1</v>
      </c>
      <c r="E9" s="141"/>
      <c r="F9" s="141"/>
      <c r="G9" s="141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  <c r="AV9" s="141"/>
      <c r="AW9" s="141"/>
      <c r="AX9" s="141"/>
      <c r="AY9" s="141"/>
      <c r="AZ9" s="141"/>
      <c r="BA9" s="141"/>
      <c r="BB9" s="141"/>
      <c r="BC9" s="141"/>
      <c r="BD9" s="141"/>
      <c r="BE9" s="141"/>
      <c r="BF9" s="133"/>
      <c r="BG9" s="21"/>
      <c r="BH9" s="53"/>
    </row>
    <row r="10" spans="1:60" ht="25.15" customHeight="1" x14ac:dyDescent="0.2">
      <c r="A10" s="145"/>
      <c r="B10" s="147"/>
      <c r="C10" s="141"/>
      <c r="D10" s="141" t="s">
        <v>2</v>
      </c>
      <c r="E10" s="141"/>
      <c r="F10" s="141"/>
      <c r="G10" s="141"/>
      <c r="H10" s="141"/>
      <c r="I10" s="141"/>
      <c r="J10" s="141"/>
      <c r="K10" s="141" t="s">
        <v>32</v>
      </c>
      <c r="L10" s="141"/>
      <c r="M10" s="141"/>
      <c r="N10" s="141"/>
      <c r="O10" s="141"/>
      <c r="P10" s="141"/>
      <c r="Q10" s="141"/>
      <c r="R10" s="141" t="s">
        <v>31</v>
      </c>
      <c r="S10" s="141"/>
      <c r="T10" s="141"/>
      <c r="U10" s="141"/>
      <c r="V10" s="141"/>
      <c r="W10" s="141"/>
      <c r="X10" s="141"/>
      <c r="Y10" s="141"/>
      <c r="Z10" s="141"/>
      <c r="AA10" s="141" t="s">
        <v>30</v>
      </c>
      <c r="AB10" s="152"/>
      <c r="AC10" s="152"/>
      <c r="AD10" s="152"/>
      <c r="AE10" s="152"/>
      <c r="AF10" s="152"/>
      <c r="AG10" s="152"/>
      <c r="AH10" s="152"/>
      <c r="AI10" s="137" t="s">
        <v>29</v>
      </c>
      <c r="AJ10" s="138"/>
      <c r="AK10" s="138"/>
      <c r="AL10" s="138"/>
      <c r="AM10" s="138"/>
      <c r="AN10" s="138"/>
      <c r="AO10" s="138"/>
      <c r="AP10" s="138"/>
      <c r="AQ10" s="143"/>
      <c r="AR10" s="133" t="s">
        <v>28</v>
      </c>
      <c r="AS10" s="134"/>
      <c r="AT10" s="134"/>
      <c r="AU10" s="134"/>
      <c r="AV10" s="134"/>
      <c r="AW10" s="134"/>
      <c r="AX10" s="135"/>
      <c r="AY10" s="137" t="s">
        <v>27</v>
      </c>
      <c r="AZ10" s="138"/>
      <c r="BA10" s="138"/>
      <c r="BB10" s="138"/>
      <c r="BC10" s="138"/>
      <c r="BD10" s="138"/>
      <c r="BE10" s="138"/>
      <c r="BF10" s="138"/>
      <c r="BG10" s="21"/>
    </row>
    <row r="11" spans="1:60" ht="138" customHeight="1" x14ac:dyDescent="0.2">
      <c r="A11" s="146"/>
      <c r="B11" s="147"/>
      <c r="C11" s="141"/>
      <c r="D11" s="141"/>
      <c r="E11" s="110" t="s">
        <v>14</v>
      </c>
      <c r="F11" s="110" t="s">
        <v>9</v>
      </c>
      <c r="G11" s="110" t="s">
        <v>8</v>
      </c>
      <c r="H11" s="110" t="s">
        <v>15</v>
      </c>
      <c r="I11" s="110" t="s">
        <v>16</v>
      </c>
      <c r="J11" s="110" t="s">
        <v>17</v>
      </c>
      <c r="K11" s="111" t="s">
        <v>3</v>
      </c>
      <c r="L11" s="110" t="s">
        <v>14</v>
      </c>
      <c r="M11" s="110" t="s">
        <v>9</v>
      </c>
      <c r="N11" s="110" t="s">
        <v>8</v>
      </c>
      <c r="O11" s="110" t="s">
        <v>15</v>
      </c>
      <c r="P11" s="110" t="s">
        <v>16</v>
      </c>
      <c r="Q11" s="110" t="s">
        <v>17</v>
      </c>
      <c r="R11" s="111" t="s">
        <v>3</v>
      </c>
      <c r="S11" s="110" t="s">
        <v>14</v>
      </c>
      <c r="T11" s="110" t="s">
        <v>13</v>
      </c>
      <c r="U11" s="110" t="s">
        <v>9</v>
      </c>
      <c r="V11" s="110" t="s">
        <v>8</v>
      </c>
      <c r="W11" s="110" t="s">
        <v>15</v>
      </c>
      <c r="X11" s="110" t="s">
        <v>23</v>
      </c>
      <c r="Y11" s="110" t="s">
        <v>16</v>
      </c>
      <c r="Z11" s="110" t="s">
        <v>17</v>
      </c>
      <c r="AA11" s="111" t="s">
        <v>3</v>
      </c>
      <c r="AB11" s="110" t="s">
        <v>14</v>
      </c>
      <c r="AC11" s="112" t="s">
        <v>9</v>
      </c>
      <c r="AD11" s="112" t="s">
        <v>8</v>
      </c>
      <c r="AE11" s="110" t="s">
        <v>15</v>
      </c>
      <c r="AF11" s="110" t="s">
        <v>16</v>
      </c>
      <c r="AG11" s="110" t="s">
        <v>23</v>
      </c>
      <c r="AH11" s="110" t="s">
        <v>17</v>
      </c>
      <c r="AI11" s="111" t="s">
        <v>3</v>
      </c>
      <c r="AJ11" s="110" t="s">
        <v>14</v>
      </c>
      <c r="AK11" s="110" t="s">
        <v>9</v>
      </c>
      <c r="AL11" s="110" t="s">
        <v>8</v>
      </c>
      <c r="AM11" s="110" t="s">
        <v>15</v>
      </c>
      <c r="AN11" s="110" t="s">
        <v>16</v>
      </c>
      <c r="AO11" s="110" t="s">
        <v>23</v>
      </c>
      <c r="AP11" s="110" t="s">
        <v>25</v>
      </c>
      <c r="AQ11" s="110" t="s">
        <v>17</v>
      </c>
      <c r="AR11" s="111" t="s">
        <v>3</v>
      </c>
      <c r="AS11" s="110" t="s">
        <v>14</v>
      </c>
      <c r="AT11" s="110" t="s">
        <v>9</v>
      </c>
      <c r="AU11" s="110" t="s">
        <v>8</v>
      </c>
      <c r="AV11" s="110" t="s">
        <v>15</v>
      </c>
      <c r="AW11" s="110" t="s">
        <v>16</v>
      </c>
      <c r="AX11" s="110" t="s">
        <v>17</v>
      </c>
      <c r="AY11" s="111" t="s">
        <v>3</v>
      </c>
      <c r="AZ11" s="110" t="s">
        <v>14</v>
      </c>
      <c r="BA11" s="110" t="s">
        <v>77</v>
      </c>
      <c r="BB11" s="110" t="s">
        <v>9</v>
      </c>
      <c r="BC11" s="110" t="s">
        <v>8</v>
      </c>
      <c r="BD11" s="110" t="s">
        <v>15</v>
      </c>
      <c r="BE11" s="110" t="s">
        <v>16</v>
      </c>
      <c r="BF11" s="113" t="s">
        <v>17</v>
      </c>
      <c r="BG11" s="38"/>
    </row>
    <row r="12" spans="1:60" s="17" customFormat="1" ht="26.25" customHeight="1" x14ac:dyDescent="0.3">
      <c r="A12" s="124">
        <v>1</v>
      </c>
      <c r="B12" s="30">
        <v>2</v>
      </c>
      <c r="C12" s="30">
        <v>3</v>
      </c>
      <c r="D12" s="30">
        <v>4</v>
      </c>
      <c r="E12" s="30">
        <v>10</v>
      </c>
      <c r="F12" s="30">
        <v>11</v>
      </c>
      <c r="G12" s="30">
        <v>12</v>
      </c>
      <c r="H12" s="30">
        <v>13</v>
      </c>
      <c r="I12" s="30">
        <v>14</v>
      </c>
      <c r="J12" s="30">
        <v>15</v>
      </c>
      <c r="K12" s="119">
        <v>5</v>
      </c>
      <c r="L12" s="30">
        <v>6</v>
      </c>
      <c r="M12" s="30">
        <v>7</v>
      </c>
      <c r="N12" s="30">
        <v>8</v>
      </c>
      <c r="O12" s="30">
        <v>9</v>
      </c>
      <c r="P12" s="30">
        <v>10</v>
      </c>
      <c r="Q12" s="30">
        <v>11</v>
      </c>
      <c r="R12" s="30">
        <v>12</v>
      </c>
      <c r="S12" s="30">
        <v>13</v>
      </c>
      <c r="T12" s="30">
        <v>14</v>
      </c>
      <c r="U12" s="30">
        <v>15</v>
      </c>
      <c r="V12" s="30">
        <v>16</v>
      </c>
      <c r="W12" s="30">
        <v>17</v>
      </c>
      <c r="X12" s="30">
        <v>18</v>
      </c>
      <c r="Y12" s="30">
        <v>19</v>
      </c>
      <c r="Z12" s="30">
        <v>20</v>
      </c>
      <c r="AA12" s="30">
        <v>21</v>
      </c>
      <c r="AB12" s="30">
        <v>22</v>
      </c>
      <c r="AC12" s="48">
        <v>23</v>
      </c>
      <c r="AD12" s="48">
        <v>24</v>
      </c>
      <c r="AE12" s="30">
        <v>25</v>
      </c>
      <c r="AF12" s="30">
        <v>26</v>
      </c>
      <c r="AG12" s="30">
        <v>27</v>
      </c>
      <c r="AH12" s="30">
        <v>28</v>
      </c>
      <c r="AI12" s="30">
        <v>29</v>
      </c>
      <c r="AJ12" s="30">
        <v>30</v>
      </c>
      <c r="AK12" s="30">
        <v>31</v>
      </c>
      <c r="AL12" s="30">
        <v>32</v>
      </c>
      <c r="AM12" s="30">
        <v>33</v>
      </c>
      <c r="AN12" s="30">
        <v>34</v>
      </c>
      <c r="AO12" s="30">
        <v>35</v>
      </c>
      <c r="AP12" s="30">
        <v>36</v>
      </c>
      <c r="AQ12" s="30">
        <v>37</v>
      </c>
      <c r="AR12" s="30">
        <v>38</v>
      </c>
      <c r="AS12" s="30">
        <v>39</v>
      </c>
      <c r="AT12" s="30">
        <v>40</v>
      </c>
      <c r="AU12" s="30">
        <v>41</v>
      </c>
      <c r="AV12" s="30">
        <v>42</v>
      </c>
      <c r="AW12" s="30">
        <v>43</v>
      </c>
      <c r="AX12" s="30">
        <v>44</v>
      </c>
      <c r="AY12" s="30">
        <v>45</v>
      </c>
      <c r="AZ12" s="30">
        <v>46</v>
      </c>
      <c r="BA12" s="119">
        <v>47</v>
      </c>
      <c r="BB12" s="119">
        <v>48</v>
      </c>
      <c r="BC12" s="119">
        <v>49</v>
      </c>
      <c r="BD12" s="119">
        <v>50</v>
      </c>
      <c r="BE12" s="119">
        <v>51</v>
      </c>
      <c r="BF12" s="119">
        <v>52</v>
      </c>
    </row>
    <row r="13" spans="1:60" s="15" customFormat="1" ht="84" customHeight="1" x14ac:dyDescent="0.3">
      <c r="A13" s="154" t="s">
        <v>59</v>
      </c>
      <c r="B13" s="23"/>
      <c r="C13" s="23" t="s">
        <v>6</v>
      </c>
      <c r="D13" s="24">
        <f>K13+R13+AA13+AI13+AR13+AY13</f>
        <v>1293651.7</v>
      </c>
      <c r="E13" s="24" t="e">
        <f>E14+E15+#REF!+#REF!</f>
        <v>#REF!</v>
      </c>
      <c r="F13" s="24" t="e">
        <f>F14+F15+#REF!+#REF!</f>
        <v>#REF!</v>
      </c>
      <c r="G13" s="24" t="e">
        <f>G14+G15+#REF!+#REF!</f>
        <v>#REF!</v>
      </c>
      <c r="H13" s="24" t="e">
        <f>H14+H15+#REF!+#REF!</f>
        <v>#REF!</v>
      </c>
      <c r="I13" s="24" t="e">
        <f>I14+I15+#REF!+#REF!</f>
        <v>#REF!</v>
      </c>
      <c r="J13" s="24" t="e">
        <f>J14+J15+#REF!+#REF!</f>
        <v>#REF!</v>
      </c>
      <c r="K13" s="117">
        <f>L13+M13+N13+O13+P13+Q13</f>
        <v>229584.50000000003</v>
      </c>
      <c r="L13" s="24">
        <f>L14+L15+L16</f>
        <v>32878</v>
      </c>
      <c r="M13" s="24">
        <f>M14+M15+M16+M17</f>
        <v>115207.2</v>
      </c>
      <c r="N13" s="24">
        <f>N14+N15+N16+N17</f>
        <v>49824.200000000004</v>
      </c>
      <c r="O13" s="24">
        <f>O14+O15+O16</f>
        <v>31442.2</v>
      </c>
      <c r="P13" s="24">
        <f t="shared" ref="P13" si="0">P14+P15+P16</f>
        <v>65.900000000000006</v>
      </c>
      <c r="Q13" s="24">
        <f>Q14+Q15+Q16</f>
        <v>167</v>
      </c>
      <c r="R13" s="24">
        <f>R14+R15+R16+R17</f>
        <v>467192.6999999999</v>
      </c>
      <c r="S13" s="60">
        <f t="shared" ref="S13:Z13" si="1">S14+S15+S16+S17</f>
        <v>213299.09999999998</v>
      </c>
      <c r="T13" s="60">
        <f t="shared" si="1"/>
        <v>0</v>
      </c>
      <c r="U13" s="60">
        <f t="shared" si="1"/>
        <v>130067.9</v>
      </c>
      <c r="V13" s="60">
        <f>V14+V15+V16+V17</f>
        <v>81444</v>
      </c>
      <c r="W13" s="60">
        <f t="shared" si="1"/>
        <v>42120.3</v>
      </c>
      <c r="X13" s="60">
        <f t="shared" si="1"/>
        <v>0</v>
      </c>
      <c r="Y13" s="60">
        <f t="shared" si="1"/>
        <v>98.5</v>
      </c>
      <c r="Z13" s="60">
        <f t="shared" si="1"/>
        <v>162.9</v>
      </c>
      <c r="AA13" s="60">
        <f>AB13+AC13+AD13+AE13+AF13+AG13+AH13</f>
        <v>338912.2</v>
      </c>
      <c r="AB13" s="78">
        <f>AB14+AB15+AB16</f>
        <v>57326.5</v>
      </c>
      <c r="AC13" s="79">
        <f>AC14+AC15+AC16+AC17</f>
        <v>199143.79999999996</v>
      </c>
      <c r="AD13" s="78">
        <f>AD14+AD15+AD16+AD17</f>
        <v>74511.200000000012</v>
      </c>
      <c r="AE13" s="78">
        <f>AE14+AE15+AE16</f>
        <v>7633.6</v>
      </c>
      <c r="AF13" s="78">
        <f t="shared" ref="AF13:AH13" si="2">AF14+AF15+AF16</f>
        <v>115.2</v>
      </c>
      <c r="AG13" s="78">
        <f t="shared" si="2"/>
        <v>0</v>
      </c>
      <c r="AH13" s="78">
        <f t="shared" si="2"/>
        <v>181.9</v>
      </c>
      <c r="AI13" s="24">
        <f>AJ13+AK13+AL13+AM13+AN13+AO13+AP13+AQ13</f>
        <v>100516.09999999999</v>
      </c>
      <c r="AJ13" s="24">
        <f t="shared" ref="AJ13:AQ13" si="3">AJ14+AJ15+AJ16</f>
        <v>0</v>
      </c>
      <c r="AK13" s="24">
        <f t="shared" si="3"/>
        <v>28694.899999999998</v>
      </c>
      <c r="AL13" s="24">
        <f t="shared" si="3"/>
        <v>67318.600000000006</v>
      </c>
      <c r="AM13" s="24">
        <f t="shared" si="3"/>
        <v>4212.8</v>
      </c>
      <c r="AN13" s="24">
        <f t="shared" si="3"/>
        <v>97.9</v>
      </c>
      <c r="AO13" s="24">
        <f t="shared" si="3"/>
        <v>0</v>
      </c>
      <c r="AP13" s="24">
        <f t="shared" si="3"/>
        <v>0</v>
      </c>
      <c r="AQ13" s="24">
        <f t="shared" si="3"/>
        <v>191.9</v>
      </c>
      <c r="AR13" s="24">
        <f>AS13+AT13+AU13+AV13+AW13+AX13</f>
        <v>78079.999999999985</v>
      </c>
      <c r="AS13" s="24">
        <f t="shared" ref="AS13:AX13" si="4">AS14+AS15+AS16</f>
        <v>0</v>
      </c>
      <c r="AT13" s="24">
        <f t="shared" si="4"/>
        <v>29067.299999999996</v>
      </c>
      <c r="AU13" s="24">
        <f t="shared" si="4"/>
        <v>44883.4</v>
      </c>
      <c r="AV13" s="24">
        <f t="shared" si="4"/>
        <v>3940.5</v>
      </c>
      <c r="AW13" s="24">
        <f t="shared" si="4"/>
        <v>6.9</v>
      </c>
      <c r="AX13" s="24">
        <f t="shared" si="4"/>
        <v>181.9</v>
      </c>
      <c r="AY13" s="82">
        <f>AZ13+BA13+BB13+BC13+BD13+BE13+BF13</f>
        <v>79366.2</v>
      </c>
      <c r="AZ13" s="82">
        <f t="shared" ref="AZ13:BF13" si="5">AZ14+AZ15+AZ16</f>
        <v>0</v>
      </c>
      <c r="BA13" s="120">
        <f t="shared" si="5"/>
        <v>2735</v>
      </c>
      <c r="BB13" s="82">
        <f t="shared" si="5"/>
        <v>29281.599999999999</v>
      </c>
      <c r="BC13" s="82">
        <f>BC14+BC15+BC16</f>
        <v>42902.100000000006</v>
      </c>
      <c r="BD13" s="82">
        <f t="shared" si="5"/>
        <v>4258.7</v>
      </c>
      <c r="BE13" s="82">
        <f t="shared" si="5"/>
        <v>6.9</v>
      </c>
      <c r="BF13" s="82">
        <f t="shared" si="5"/>
        <v>181.9</v>
      </c>
      <c r="BH13" s="86"/>
    </row>
    <row r="14" spans="1:60" s="16" customFormat="1" ht="90.75" customHeight="1" x14ac:dyDescent="0.2">
      <c r="A14" s="162"/>
      <c r="B14" s="23" t="s">
        <v>7</v>
      </c>
      <c r="C14" s="23" t="s">
        <v>7</v>
      </c>
      <c r="D14" s="24">
        <f>K14+R14+AA14+AI14+AR14+AY14</f>
        <v>868056.79999999993</v>
      </c>
      <c r="E14" s="24" t="e">
        <f t="shared" ref="E14:J14" si="6">E19+E36+E51+E62+E64</f>
        <v>#REF!</v>
      </c>
      <c r="F14" s="24" t="e">
        <f t="shared" si="6"/>
        <v>#REF!</v>
      </c>
      <c r="G14" s="24" t="e">
        <f t="shared" si="6"/>
        <v>#REF!</v>
      </c>
      <c r="H14" s="24" t="e">
        <f t="shared" si="6"/>
        <v>#REF!</v>
      </c>
      <c r="I14" s="24" t="e">
        <f t="shared" si="6"/>
        <v>#REF!</v>
      </c>
      <c r="J14" s="24" t="e">
        <f t="shared" si="6"/>
        <v>#REF!</v>
      </c>
      <c r="K14" s="117">
        <f t="shared" ref="K14:K28" si="7">L14+M14+N14+O14+P14+Q14</f>
        <v>182358.39999999999</v>
      </c>
      <c r="L14" s="24">
        <f t="shared" ref="L14" si="8">L19+L36+L51+L64</f>
        <v>13597.4</v>
      </c>
      <c r="M14" s="24">
        <f>M19+M36+M51+M74+AP19</f>
        <v>99716.4</v>
      </c>
      <c r="N14" s="24">
        <f>N19+N36+N51+N64+N74</f>
        <v>37369.5</v>
      </c>
      <c r="O14" s="24">
        <f>O19+O36+O51+O64+O72</f>
        <v>31442.2</v>
      </c>
      <c r="P14" s="24">
        <f t="shared" ref="P14:Q14" si="9">P19+P36+P51+P64</f>
        <v>65.900000000000006</v>
      </c>
      <c r="Q14" s="24">
        <f t="shared" si="9"/>
        <v>167</v>
      </c>
      <c r="R14" s="24">
        <f>S14+T14+U14+V14+W14+X14+Y14+Z14</f>
        <v>258702.69999999998</v>
      </c>
      <c r="S14" s="60">
        <f>S19+S36+S51+S64+S72</f>
        <v>77906.3</v>
      </c>
      <c r="T14" s="60">
        <v>0</v>
      </c>
      <c r="U14" s="60">
        <f>U19+U36+U51+U72</f>
        <v>86764.1</v>
      </c>
      <c r="V14" s="60">
        <f>V19+V36+V51+V64</f>
        <v>51650.599999999991</v>
      </c>
      <c r="W14" s="60">
        <f>W36+W51+W64+W74+W19</f>
        <v>42120.3</v>
      </c>
      <c r="X14" s="60">
        <v>0</v>
      </c>
      <c r="Y14" s="60">
        <f>Y36+Y51</f>
        <v>98.5</v>
      </c>
      <c r="Z14" s="60">
        <f>Z36+Z51</f>
        <v>162.9</v>
      </c>
      <c r="AA14" s="60">
        <f>AB14+AC14+AD14+AE14+AF14+AG14+AH14</f>
        <v>217849.19999999998</v>
      </c>
      <c r="AB14" s="24">
        <f t="shared" ref="AB14:AH14" si="10">AB19+AB36+AB51+AB64</f>
        <v>33158.199999999997</v>
      </c>
      <c r="AC14" s="79">
        <f>AC19+AC36+AC51+AC64+AC72</f>
        <v>135320.69999999998</v>
      </c>
      <c r="AD14" s="49">
        <f>AD19+AD36+AD64+AD74+AM61+AD52</f>
        <v>41439.600000000006</v>
      </c>
      <c r="AE14" s="24">
        <f>AE19+AE36+AE51+AE64+AE72</f>
        <v>7633.6</v>
      </c>
      <c r="AF14" s="24">
        <f t="shared" si="10"/>
        <v>115.2</v>
      </c>
      <c r="AG14" s="24">
        <f t="shared" si="10"/>
        <v>0</v>
      </c>
      <c r="AH14" s="24">
        <f t="shared" si="10"/>
        <v>181.9</v>
      </c>
      <c r="AI14" s="24">
        <f>AJ14+AK14+AL14+AM14+AN14+AO14+AP14+AQ14</f>
        <v>69666.099999999991</v>
      </c>
      <c r="AJ14" s="24">
        <f t="shared" ref="AJ14:AQ14" si="11">AJ19+AJ36+AJ51+AJ64</f>
        <v>0</v>
      </c>
      <c r="AK14" s="24">
        <f>AK19+AK36+AK51+AK64+AK72</f>
        <v>28694.899999999998</v>
      </c>
      <c r="AL14" s="24">
        <f>AL19+AL36+AL51+AL64+AL72</f>
        <v>36468.6</v>
      </c>
      <c r="AM14" s="24">
        <f>AM19+AM36+AM51+AM64+AM72</f>
        <v>4212.8</v>
      </c>
      <c r="AN14" s="24">
        <f t="shared" si="11"/>
        <v>97.9</v>
      </c>
      <c r="AO14" s="24">
        <f t="shared" si="11"/>
        <v>0</v>
      </c>
      <c r="AP14" s="24">
        <f t="shared" si="11"/>
        <v>0</v>
      </c>
      <c r="AQ14" s="24">
        <f t="shared" si="11"/>
        <v>191.9</v>
      </c>
      <c r="AR14" s="24">
        <f>AT14+AU14+AV14+AW14+BF14+AX14</f>
        <v>68461.89999999998</v>
      </c>
      <c r="AS14" s="24">
        <f t="shared" ref="AS14:AX14" si="12">AS19+AS36+AS51+AS64</f>
        <v>0</v>
      </c>
      <c r="AT14" s="24">
        <f>AT19+AT36+AT51+AT64+AT72</f>
        <v>29067.299999999996</v>
      </c>
      <c r="AU14" s="24">
        <f t="shared" si="12"/>
        <v>35083.4</v>
      </c>
      <c r="AV14" s="24">
        <f>AV19+AV36+AV51+AV64+AV72</f>
        <v>3940.5</v>
      </c>
      <c r="AW14" s="24">
        <f t="shared" si="12"/>
        <v>6.9</v>
      </c>
      <c r="AX14" s="24">
        <f t="shared" si="12"/>
        <v>181.9</v>
      </c>
      <c r="AY14" s="120">
        <f t="shared" ref="AY14:AY17" si="13">AZ14+BA14+BB14+BC14+BD14+BE14+BF14</f>
        <v>71018.499999999985</v>
      </c>
      <c r="AZ14" s="24">
        <f>AZ19+AZ36+AZ51+AZ64</f>
        <v>0</v>
      </c>
      <c r="BA14" s="117">
        <f>BA19+BA36+BA51+BA64</f>
        <v>2735</v>
      </c>
      <c r="BB14" s="24">
        <f>BB19+BB36+BB51+BB64+BB72</f>
        <v>29281.599999999999</v>
      </c>
      <c r="BC14" s="24">
        <f>BC19+BC36+BC51+BC64+BC72</f>
        <v>34554.400000000001</v>
      </c>
      <c r="BD14" s="24">
        <f>BD19+BD36+BD51+BD64+BD72</f>
        <v>4258.7</v>
      </c>
      <c r="BE14" s="24">
        <f t="shared" ref="BE14:BF14" si="14">BE19+BE36+BE51+BE64</f>
        <v>6.9</v>
      </c>
      <c r="BF14" s="24">
        <f t="shared" si="14"/>
        <v>181.9</v>
      </c>
      <c r="BH14" s="16" t="s">
        <v>26</v>
      </c>
    </row>
    <row r="15" spans="1:60" s="16" customFormat="1" ht="126" customHeight="1" x14ac:dyDescent="0.2">
      <c r="A15" s="162"/>
      <c r="B15" s="23" t="s">
        <v>11</v>
      </c>
      <c r="C15" s="23" t="s">
        <v>11</v>
      </c>
      <c r="D15" s="24">
        <f>K15+R15+AA15+AI15+AR15+AY15</f>
        <v>240063.69999999995</v>
      </c>
      <c r="E15" s="24" t="e">
        <f>#REF!</f>
        <v>#REF!</v>
      </c>
      <c r="F15" s="24" t="e">
        <f>#REF!</f>
        <v>#REF!</v>
      </c>
      <c r="G15" s="24" t="e">
        <f>#REF!</f>
        <v>#REF!</v>
      </c>
      <c r="H15" s="24"/>
      <c r="I15" s="24"/>
      <c r="J15" s="24"/>
      <c r="K15" s="117">
        <f t="shared" si="7"/>
        <v>36096.5</v>
      </c>
      <c r="L15" s="24">
        <f t="shared" ref="L15:M15" si="15">L37</f>
        <v>19280.599999999999</v>
      </c>
      <c r="M15" s="24">
        <f t="shared" si="15"/>
        <v>15328.5</v>
      </c>
      <c r="N15" s="24">
        <f>N37</f>
        <v>1487.4</v>
      </c>
      <c r="O15" s="24">
        <f t="shared" ref="O15:BF15" si="16">O37</f>
        <v>0</v>
      </c>
      <c r="P15" s="24">
        <f t="shared" si="16"/>
        <v>0</v>
      </c>
      <c r="Q15" s="24">
        <f t="shared" si="16"/>
        <v>0</v>
      </c>
      <c r="R15" s="24">
        <f>S15+T15+U15+V15+W15+X15+Y15+Z15</f>
        <v>143741.09999999998</v>
      </c>
      <c r="S15" s="60">
        <f>S37</f>
        <v>135392.79999999999</v>
      </c>
      <c r="T15" s="60">
        <v>0</v>
      </c>
      <c r="U15" s="60">
        <f>U37</f>
        <v>6390.9000000000005</v>
      </c>
      <c r="V15" s="60">
        <f>V37+V66</f>
        <v>1957.3999999999999</v>
      </c>
      <c r="W15" s="60">
        <v>0</v>
      </c>
      <c r="X15" s="60">
        <v>0</v>
      </c>
      <c r="Y15" s="60">
        <v>0</v>
      </c>
      <c r="Z15" s="60">
        <v>0</v>
      </c>
      <c r="AA15" s="60">
        <f>AC15+AD15+AB15</f>
        <v>58887.099999999991</v>
      </c>
      <c r="AB15" s="24">
        <f t="shared" si="16"/>
        <v>24168.3</v>
      </c>
      <c r="AC15" s="79">
        <f t="shared" si="16"/>
        <v>30458.899999999998</v>
      </c>
      <c r="AD15" s="49">
        <f>AD37</f>
        <v>4259.8999999999996</v>
      </c>
      <c r="AE15" s="24">
        <f t="shared" si="16"/>
        <v>0</v>
      </c>
      <c r="AF15" s="24">
        <f t="shared" si="16"/>
        <v>0</v>
      </c>
      <c r="AG15" s="24">
        <f t="shared" si="16"/>
        <v>0</v>
      </c>
      <c r="AH15" s="24">
        <f t="shared" si="16"/>
        <v>0</v>
      </c>
      <c r="AI15" s="24">
        <f>AK15+AL15</f>
        <v>1339</v>
      </c>
      <c r="AJ15" s="24">
        <f t="shared" si="16"/>
        <v>0</v>
      </c>
      <c r="AK15" s="24">
        <f t="shared" si="16"/>
        <v>0</v>
      </c>
      <c r="AL15" s="24">
        <f>AL37</f>
        <v>1339</v>
      </c>
      <c r="AM15" s="24">
        <f t="shared" si="16"/>
        <v>0</v>
      </c>
      <c r="AN15" s="24">
        <f t="shared" si="16"/>
        <v>0</v>
      </c>
      <c r="AO15" s="24">
        <f t="shared" si="16"/>
        <v>0</v>
      </c>
      <c r="AP15" s="24">
        <f t="shared" si="16"/>
        <v>0</v>
      </c>
      <c r="AQ15" s="24">
        <f t="shared" si="16"/>
        <v>0</v>
      </c>
      <c r="AR15" s="24">
        <f t="shared" si="16"/>
        <v>0</v>
      </c>
      <c r="AS15" s="24">
        <f t="shared" si="16"/>
        <v>0</v>
      </c>
      <c r="AT15" s="24">
        <f t="shared" si="16"/>
        <v>0</v>
      </c>
      <c r="AU15" s="24">
        <f t="shared" si="16"/>
        <v>0</v>
      </c>
      <c r="AV15" s="24">
        <f t="shared" si="16"/>
        <v>0</v>
      </c>
      <c r="AW15" s="24">
        <f t="shared" si="16"/>
        <v>0</v>
      </c>
      <c r="AX15" s="24">
        <f t="shared" si="16"/>
        <v>0</v>
      </c>
      <c r="AY15" s="120">
        <f t="shared" si="13"/>
        <v>0</v>
      </c>
      <c r="AZ15" s="24">
        <f t="shared" si="16"/>
        <v>0</v>
      </c>
      <c r="BA15" s="117">
        <f t="shared" si="16"/>
        <v>0</v>
      </c>
      <c r="BB15" s="24">
        <f t="shared" si="16"/>
        <v>0</v>
      </c>
      <c r="BC15" s="24">
        <f t="shared" si="16"/>
        <v>0</v>
      </c>
      <c r="BD15" s="24">
        <f t="shared" si="16"/>
        <v>0</v>
      </c>
      <c r="BE15" s="24">
        <f t="shared" si="16"/>
        <v>0</v>
      </c>
      <c r="BF15" s="24">
        <f t="shared" si="16"/>
        <v>0</v>
      </c>
    </row>
    <row r="16" spans="1:60" s="16" customFormat="1" ht="111" customHeight="1" x14ac:dyDescent="0.2">
      <c r="A16" s="162"/>
      <c r="B16" s="23" t="s">
        <v>18</v>
      </c>
      <c r="C16" s="23" t="s">
        <v>18</v>
      </c>
      <c r="D16" s="24">
        <f>K16+R16+AA16+AI16+AR16+AY16</f>
        <v>150266</v>
      </c>
      <c r="E16" s="24"/>
      <c r="F16" s="24"/>
      <c r="G16" s="24"/>
      <c r="H16" s="26"/>
      <c r="I16" s="26"/>
      <c r="J16" s="26"/>
      <c r="K16" s="117">
        <f>K20</f>
        <v>10337</v>
      </c>
      <c r="L16" s="24">
        <f t="shared" ref="L16:M16" si="17">L20</f>
        <v>0</v>
      </c>
      <c r="M16" s="24">
        <f t="shared" si="17"/>
        <v>0</v>
      </c>
      <c r="N16" s="24">
        <f>N20</f>
        <v>10337</v>
      </c>
      <c r="O16" s="24">
        <f t="shared" ref="O16:BF16" si="18">O20</f>
        <v>0</v>
      </c>
      <c r="P16" s="24">
        <f t="shared" si="18"/>
        <v>0</v>
      </c>
      <c r="Q16" s="24">
        <f t="shared" si="18"/>
        <v>0</v>
      </c>
      <c r="R16" s="24">
        <f>S16+T16+U16+V16+W16+X16+Y16+Z16</f>
        <v>30176.3</v>
      </c>
      <c r="S16" s="60">
        <v>0</v>
      </c>
      <c r="T16" s="60">
        <v>0</v>
      </c>
      <c r="U16" s="60">
        <f>U20+U38</f>
        <v>2374.8000000000002</v>
      </c>
      <c r="V16" s="60">
        <f>V20+V38+V75</f>
        <v>27801.5</v>
      </c>
      <c r="W16" s="60">
        <v>0</v>
      </c>
      <c r="X16" s="60">
        <v>0</v>
      </c>
      <c r="Y16" s="60">
        <v>0</v>
      </c>
      <c r="Z16" s="60">
        <v>0</v>
      </c>
      <c r="AA16" s="60">
        <f>AD16+AC16</f>
        <v>62094</v>
      </c>
      <c r="AB16" s="24">
        <f t="shared" si="18"/>
        <v>0</v>
      </c>
      <c r="AC16" s="79">
        <f>AC20+AC38</f>
        <v>33282.400000000001</v>
      </c>
      <c r="AD16" s="49">
        <f>AD20+AD38+AD53</f>
        <v>28811.600000000002</v>
      </c>
      <c r="AE16" s="24">
        <f t="shared" si="18"/>
        <v>0</v>
      </c>
      <c r="AF16" s="24">
        <f t="shared" si="18"/>
        <v>0</v>
      </c>
      <c r="AG16" s="24">
        <f t="shared" si="18"/>
        <v>0</v>
      </c>
      <c r="AH16" s="24">
        <f t="shared" si="18"/>
        <v>0</v>
      </c>
      <c r="AI16" s="24">
        <f t="shared" si="18"/>
        <v>29511</v>
      </c>
      <c r="AJ16" s="24">
        <f t="shared" si="18"/>
        <v>0</v>
      </c>
      <c r="AK16" s="24">
        <f t="shared" si="18"/>
        <v>0</v>
      </c>
      <c r="AL16" s="24">
        <f t="shared" si="18"/>
        <v>29511</v>
      </c>
      <c r="AM16" s="24">
        <f t="shared" si="18"/>
        <v>0</v>
      </c>
      <c r="AN16" s="24">
        <f t="shared" si="18"/>
        <v>0</v>
      </c>
      <c r="AO16" s="24">
        <f t="shared" si="18"/>
        <v>0</v>
      </c>
      <c r="AP16" s="24">
        <f t="shared" si="18"/>
        <v>0</v>
      </c>
      <c r="AQ16" s="24">
        <f t="shared" si="18"/>
        <v>0</v>
      </c>
      <c r="AR16" s="24">
        <f t="shared" si="18"/>
        <v>9800</v>
      </c>
      <c r="AS16" s="24">
        <f t="shared" si="18"/>
        <v>0</v>
      </c>
      <c r="AT16" s="24">
        <f t="shared" si="18"/>
        <v>0</v>
      </c>
      <c r="AU16" s="24">
        <f t="shared" si="18"/>
        <v>9800</v>
      </c>
      <c r="AV16" s="24">
        <f t="shared" si="18"/>
        <v>0</v>
      </c>
      <c r="AW16" s="24">
        <f t="shared" si="18"/>
        <v>0</v>
      </c>
      <c r="AX16" s="24">
        <f t="shared" si="18"/>
        <v>0</v>
      </c>
      <c r="AY16" s="120">
        <f t="shared" si="13"/>
        <v>8347.7000000000007</v>
      </c>
      <c r="AZ16" s="24">
        <f t="shared" si="18"/>
        <v>0</v>
      </c>
      <c r="BA16" s="117">
        <f t="shared" si="18"/>
        <v>0</v>
      </c>
      <c r="BB16" s="24">
        <f t="shared" si="18"/>
        <v>0</v>
      </c>
      <c r="BC16" s="24">
        <f t="shared" si="18"/>
        <v>8347.7000000000007</v>
      </c>
      <c r="BD16" s="24">
        <f t="shared" si="18"/>
        <v>0</v>
      </c>
      <c r="BE16" s="24">
        <f t="shared" si="18"/>
        <v>0</v>
      </c>
      <c r="BF16" s="24">
        <f t="shared" si="18"/>
        <v>0</v>
      </c>
    </row>
    <row r="17" spans="1:59" s="16" customFormat="1" ht="101.25" customHeight="1" x14ac:dyDescent="0.2">
      <c r="A17" s="155"/>
      <c r="B17" s="23" t="s">
        <v>55</v>
      </c>
      <c r="C17" s="23" t="s">
        <v>55</v>
      </c>
      <c r="D17" s="24">
        <f t="shared" ref="D17" si="19">K17+R17+AA17+AI17+AR17+AY17</f>
        <v>35447.1</v>
      </c>
      <c r="E17" s="24"/>
      <c r="F17" s="24"/>
      <c r="G17" s="24"/>
      <c r="H17" s="26"/>
      <c r="I17" s="26"/>
      <c r="J17" s="26"/>
      <c r="K17" s="117">
        <f>N17+M17</f>
        <v>792.59999999999991</v>
      </c>
      <c r="L17" s="24">
        <v>0</v>
      </c>
      <c r="M17" s="24">
        <f>M80</f>
        <v>162.30000000000001</v>
      </c>
      <c r="N17" s="24">
        <f>N80+N70</f>
        <v>630.29999999999995</v>
      </c>
      <c r="O17" s="24">
        <v>0</v>
      </c>
      <c r="P17" s="24">
        <v>0</v>
      </c>
      <c r="Q17" s="24">
        <v>0</v>
      </c>
      <c r="R17" s="24">
        <f>U17+V17</f>
        <v>34572.6</v>
      </c>
      <c r="S17" s="60">
        <v>0</v>
      </c>
      <c r="T17" s="60">
        <v>0</v>
      </c>
      <c r="U17" s="60">
        <f>U33</f>
        <v>34538.1</v>
      </c>
      <c r="V17" s="60">
        <f>V33</f>
        <v>34.5</v>
      </c>
      <c r="W17" s="60">
        <v>0</v>
      </c>
      <c r="X17" s="60">
        <v>0</v>
      </c>
      <c r="Y17" s="60">
        <v>0</v>
      </c>
      <c r="Z17" s="60">
        <v>0</v>
      </c>
      <c r="AA17" s="60">
        <f>AA33</f>
        <v>81.899999999999991</v>
      </c>
      <c r="AB17" s="24">
        <v>0</v>
      </c>
      <c r="AC17" s="79">
        <f>AC33</f>
        <v>81.8</v>
      </c>
      <c r="AD17" s="49">
        <f>AD33</f>
        <v>0.1</v>
      </c>
      <c r="AE17" s="24">
        <v>0</v>
      </c>
      <c r="AF17" s="24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4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120">
        <f t="shared" si="13"/>
        <v>0</v>
      </c>
      <c r="AZ17" s="24">
        <v>0</v>
      </c>
      <c r="BA17" s="117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</row>
    <row r="18" spans="1:59" s="8" customFormat="1" ht="85.5" customHeight="1" x14ac:dyDescent="0.2">
      <c r="A18" s="154" t="s">
        <v>33</v>
      </c>
      <c r="B18" s="23"/>
      <c r="C18" s="54" t="s">
        <v>6</v>
      </c>
      <c r="D18" s="49">
        <f>K18+R18+AA18+AI18+AR18+AY18</f>
        <v>331946.7</v>
      </c>
      <c r="E18" s="49" t="e">
        <f>E19+#REF!</f>
        <v>#REF!</v>
      </c>
      <c r="F18" s="49" t="e">
        <f>F19+#REF!</f>
        <v>#REF!</v>
      </c>
      <c r="G18" s="49" t="e">
        <f>G19+#REF!</f>
        <v>#REF!</v>
      </c>
      <c r="H18" s="49"/>
      <c r="I18" s="49"/>
      <c r="J18" s="49"/>
      <c r="K18" s="117">
        <f t="shared" si="7"/>
        <v>24534.6</v>
      </c>
      <c r="L18" s="49">
        <f>L19</f>
        <v>0</v>
      </c>
      <c r="M18" s="49">
        <f>M19</f>
        <v>2998</v>
      </c>
      <c r="N18" s="49">
        <f>N19+N20</f>
        <v>21536.6</v>
      </c>
      <c r="O18" s="49">
        <f>O19</f>
        <v>0</v>
      </c>
      <c r="P18" s="49"/>
      <c r="Q18" s="49"/>
      <c r="R18" s="60">
        <f>S18+T18+U18+V18+W18+Y18+Z18+X18</f>
        <v>120448.19999999998</v>
      </c>
      <c r="S18" s="60">
        <f t="shared" ref="S18:Y18" si="20">S19+S20</f>
        <v>0</v>
      </c>
      <c r="T18" s="60">
        <f t="shared" si="20"/>
        <v>0</v>
      </c>
      <c r="U18" s="60">
        <f>U19+U20+U21</f>
        <v>69892.299999999988</v>
      </c>
      <c r="V18" s="60">
        <f>V19+V20+V21</f>
        <v>50505.9</v>
      </c>
      <c r="W18" s="60">
        <f t="shared" si="20"/>
        <v>50</v>
      </c>
      <c r="X18" s="60">
        <f t="shared" si="20"/>
        <v>0</v>
      </c>
      <c r="Y18" s="60">
        <f t="shared" si="20"/>
        <v>0</v>
      </c>
      <c r="Z18" s="60">
        <v>0</v>
      </c>
      <c r="AA18" s="60">
        <f>AB18+AC18+AD18+AE18+AF18+AG18+AH18</f>
        <v>93754.400000000009</v>
      </c>
      <c r="AB18" s="74">
        <f t="shared" ref="AB18:AH18" si="21">AB19+AB20</f>
        <v>0</v>
      </c>
      <c r="AC18" s="79">
        <f>AC19+AC20+AC21</f>
        <v>48876.200000000004</v>
      </c>
      <c r="AD18" s="74">
        <f>AD19+AD20+AD21</f>
        <v>44578.200000000004</v>
      </c>
      <c r="AE18" s="49">
        <f t="shared" si="21"/>
        <v>300</v>
      </c>
      <c r="AF18" s="49">
        <f t="shared" si="21"/>
        <v>0</v>
      </c>
      <c r="AG18" s="49">
        <f t="shared" si="21"/>
        <v>0</v>
      </c>
      <c r="AH18" s="49">
        <f t="shared" si="21"/>
        <v>0</v>
      </c>
      <c r="AI18" s="49">
        <f>AJ18+AK18+AL18+AM18+AQ18+AN18</f>
        <v>48283.399999999994</v>
      </c>
      <c r="AJ18" s="49">
        <f>AJ19+AJ20</f>
        <v>0</v>
      </c>
      <c r="AK18" s="49">
        <f>AK19+AK20</f>
        <v>8206.7000000000007</v>
      </c>
      <c r="AL18" s="49">
        <f>AL19+AL20</f>
        <v>40026.699999999997</v>
      </c>
      <c r="AM18" s="49">
        <f>AM19+AM20</f>
        <v>50</v>
      </c>
      <c r="AN18" s="49">
        <f>AN19+AN20</f>
        <v>0</v>
      </c>
      <c r="AO18" s="49">
        <v>0</v>
      </c>
      <c r="AP18" s="49">
        <v>0</v>
      </c>
      <c r="AQ18" s="49">
        <f t="shared" ref="AQ18:AX18" si="22">AQ19+AQ20</f>
        <v>0</v>
      </c>
      <c r="AR18" s="49">
        <f>AT18+AU18+AV18</f>
        <v>23189.200000000001</v>
      </c>
      <c r="AS18" s="49">
        <f t="shared" si="22"/>
        <v>0</v>
      </c>
      <c r="AT18" s="49">
        <f>AT19+AT20</f>
        <v>8206.7000000000007</v>
      </c>
      <c r="AU18" s="49">
        <f t="shared" si="22"/>
        <v>14932.5</v>
      </c>
      <c r="AV18" s="49">
        <f t="shared" si="22"/>
        <v>50</v>
      </c>
      <c r="AW18" s="49">
        <f t="shared" si="22"/>
        <v>0</v>
      </c>
      <c r="AX18" s="49">
        <f t="shared" si="22"/>
        <v>0</v>
      </c>
      <c r="AY18" s="49">
        <f t="shared" ref="AY18:AY19" si="23">AZ18+BB18+BC18+BD18+BM18</f>
        <v>21736.9</v>
      </c>
      <c r="AZ18" s="49">
        <f t="shared" ref="AZ18:BF18" si="24">AZ19+AZ20</f>
        <v>0</v>
      </c>
      <c r="BA18" s="120">
        <v>0</v>
      </c>
      <c r="BB18" s="49">
        <f>BB19</f>
        <v>8206.7000000000007</v>
      </c>
      <c r="BC18" s="49">
        <f t="shared" si="24"/>
        <v>13480.2</v>
      </c>
      <c r="BD18" s="49">
        <f t="shared" si="24"/>
        <v>50</v>
      </c>
      <c r="BE18" s="49">
        <f t="shared" si="24"/>
        <v>0</v>
      </c>
      <c r="BF18" s="24">
        <f t="shared" si="24"/>
        <v>0</v>
      </c>
      <c r="BG18" s="22"/>
    </row>
    <row r="19" spans="1:59" s="14" customFormat="1" ht="70.5" customHeight="1" x14ac:dyDescent="0.2">
      <c r="A19" s="162"/>
      <c r="B19" s="23" t="s">
        <v>10</v>
      </c>
      <c r="C19" s="23" t="s">
        <v>7</v>
      </c>
      <c r="D19" s="24">
        <f>K19+R19+AA19+AI19+AR19+AY19</f>
        <v>154284.50000000003</v>
      </c>
      <c r="E19" s="24" t="e">
        <f>#REF!+#REF!+#REF!+E23+E25+E26+#REF!+E28</f>
        <v>#REF!</v>
      </c>
      <c r="F19" s="24" t="e">
        <f>#REF!+#REF!+#REF!+F23+F25+F26+#REF!+F28</f>
        <v>#REF!</v>
      </c>
      <c r="G19" s="24" t="e">
        <f>#REF!+#REF!+#REF!+G23+G25+G26+#REF!+G28</f>
        <v>#REF!</v>
      </c>
      <c r="H19" s="24"/>
      <c r="I19" s="24"/>
      <c r="J19" s="24"/>
      <c r="K19" s="117">
        <f t="shared" si="7"/>
        <v>14197.599999999999</v>
      </c>
      <c r="L19" s="24">
        <v>0</v>
      </c>
      <c r="M19" s="24">
        <f>M28</f>
        <v>2998</v>
      </c>
      <c r="N19" s="24">
        <f>N23+N25+N26+N29</f>
        <v>11199.599999999999</v>
      </c>
      <c r="O19" s="24">
        <v>0</v>
      </c>
      <c r="P19" s="24">
        <v>0</v>
      </c>
      <c r="Q19" s="24">
        <v>0</v>
      </c>
      <c r="R19" s="24">
        <f>S19+T19+U19+V19+W19+Y19+Z19</f>
        <v>58755.799999999996</v>
      </c>
      <c r="S19" s="24">
        <v>0</v>
      </c>
      <c r="T19" s="24">
        <v>0</v>
      </c>
      <c r="U19" s="24">
        <f>U28+U32+U34</f>
        <v>35354.199999999997</v>
      </c>
      <c r="V19" s="24">
        <f>V23+V25+V26+V32+V34</f>
        <v>23351.599999999999</v>
      </c>
      <c r="W19" s="24">
        <f>W23</f>
        <v>50</v>
      </c>
      <c r="X19" s="24">
        <v>0</v>
      </c>
      <c r="Y19" s="24">
        <v>0</v>
      </c>
      <c r="Z19" s="24">
        <v>0</v>
      </c>
      <c r="AA19" s="24">
        <f>AB19+AC19+AD19+AE19+AF19+AG19+AH19</f>
        <v>35780.300000000003</v>
      </c>
      <c r="AB19" s="24">
        <v>0</v>
      </c>
      <c r="AC19" s="79">
        <f>AC23+AC26+AC28+AC34</f>
        <v>18787.900000000001</v>
      </c>
      <c r="AD19" s="74">
        <f>AD23+AD26+AD32+AD34</f>
        <v>16692.400000000001</v>
      </c>
      <c r="AE19" s="24">
        <f>AE23</f>
        <v>300</v>
      </c>
      <c r="AF19" s="24">
        <v>0</v>
      </c>
      <c r="AG19" s="24">
        <v>0</v>
      </c>
      <c r="AH19" s="24">
        <v>0</v>
      </c>
      <c r="AI19" s="24">
        <f t="shared" ref="AI19" si="25">AJ19+AK19+AL19+AM19+AQ19</f>
        <v>18772.400000000001</v>
      </c>
      <c r="AJ19" s="24">
        <v>0</v>
      </c>
      <c r="AK19" s="24">
        <f>AK28</f>
        <v>8206.7000000000007</v>
      </c>
      <c r="AL19" s="24">
        <f>AL22+AL26</f>
        <v>10515.7</v>
      </c>
      <c r="AM19" s="24">
        <f>AM23</f>
        <v>50</v>
      </c>
      <c r="AN19" s="24">
        <v>0</v>
      </c>
      <c r="AO19" s="24">
        <v>0</v>
      </c>
      <c r="AP19" s="24">
        <v>0</v>
      </c>
      <c r="AQ19" s="24">
        <v>0</v>
      </c>
      <c r="AR19" s="24">
        <f>AT19+AU19+AV19</f>
        <v>13389.2</v>
      </c>
      <c r="AS19" s="24">
        <v>0</v>
      </c>
      <c r="AT19" s="24">
        <f>AT28</f>
        <v>8206.7000000000007</v>
      </c>
      <c r="AU19" s="24">
        <f>AU23+AU26</f>
        <v>5132.5</v>
      </c>
      <c r="AV19" s="24">
        <f>AV23</f>
        <v>50</v>
      </c>
      <c r="AW19" s="24">
        <v>0</v>
      </c>
      <c r="AX19" s="24">
        <v>0</v>
      </c>
      <c r="AY19" s="24">
        <f t="shared" si="23"/>
        <v>13389.2</v>
      </c>
      <c r="AZ19" s="24">
        <v>0</v>
      </c>
      <c r="BA19" s="117">
        <v>0</v>
      </c>
      <c r="BB19" s="24">
        <f>BB28</f>
        <v>8206.7000000000007</v>
      </c>
      <c r="BC19" s="24">
        <f>BC22</f>
        <v>5132.5</v>
      </c>
      <c r="BD19" s="24">
        <f>BD23</f>
        <v>50</v>
      </c>
      <c r="BE19" s="24">
        <v>0</v>
      </c>
      <c r="BF19" s="24">
        <v>0</v>
      </c>
    </row>
    <row r="20" spans="1:59" s="7" customFormat="1" ht="115.5" customHeight="1" x14ac:dyDescent="0.2">
      <c r="A20" s="162"/>
      <c r="B20" s="23" t="s">
        <v>18</v>
      </c>
      <c r="C20" s="23" t="s">
        <v>18</v>
      </c>
      <c r="D20" s="24">
        <f>K20+R20+AA20+AI20+AR20+AY20</f>
        <v>143007.70000000001</v>
      </c>
      <c r="E20" s="24"/>
      <c r="F20" s="24"/>
      <c r="G20" s="24"/>
      <c r="H20" s="24"/>
      <c r="I20" s="24"/>
      <c r="J20" s="24"/>
      <c r="K20" s="117">
        <f>L20+M20+N20+O20+P20+Q20</f>
        <v>10337</v>
      </c>
      <c r="L20" s="24">
        <v>0</v>
      </c>
      <c r="M20" s="24">
        <v>0</v>
      </c>
      <c r="N20" s="24">
        <f>N24+N27</f>
        <v>10337</v>
      </c>
      <c r="O20" s="24">
        <v>0</v>
      </c>
      <c r="P20" s="24">
        <v>0</v>
      </c>
      <c r="Q20" s="24">
        <v>0</v>
      </c>
      <c r="R20" s="24">
        <f t="shared" ref="R20:R37" si="26">S20+T20+U20+V20+W20+Y20+Z20</f>
        <v>27119.800000000003</v>
      </c>
      <c r="S20" s="24">
        <v>0</v>
      </c>
      <c r="T20" s="24">
        <v>0</v>
      </c>
      <c r="U20" s="24">
        <f>U31</f>
        <v>0</v>
      </c>
      <c r="V20" s="24">
        <f>V27+V24+V31</f>
        <v>27119.800000000003</v>
      </c>
      <c r="W20" s="24">
        <v>0</v>
      </c>
      <c r="X20" s="24">
        <v>0</v>
      </c>
      <c r="Y20" s="24">
        <v>0</v>
      </c>
      <c r="Z20" s="24">
        <v>0</v>
      </c>
      <c r="AA20" s="24">
        <f>AB20+AC20+AD20+AE20+AF20+AG20+AH20</f>
        <v>57892.200000000004</v>
      </c>
      <c r="AB20" s="24">
        <f t="shared" ref="AB20:AH20" si="27">AB24+AB27</f>
        <v>0</v>
      </c>
      <c r="AC20" s="79">
        <f>AC24+AC25+AC27+AC29+AC31</f>
        <v>30006.5</v>
      </c>
      <c r="AD20" s="74">
        <f>AD24+AD25+AD27+AD29+AD31</f>
        <v>27885.700000000004</v>
      </c>
      <c r="AE20" s="24">
        <f t="shared" si="27"/>
        <v>0</v>
      </c>
      <c r="AF20" s="24">
        <f>AF31</f>
        <v>0</v>
      </c>
      <c r="AG20" s="24">
        <f t="shared" si="27"/>
        <v>0</v>
      </c>
      <c r="AH20" s="24">
        <f t="shared" si="27"/>
        <v>0</v>
      </c>
      <c r="AI20" s="24">
        <f t="shared" ref="AI20:AI26" si="28">AJ20+AK20+AL20+AM20+AQ20</f>
        <v>29511</v>
      </c>
      <c r="AJ20" s="24">
        <v>0</v>
      </c>
      <c r="AK20" s="24">
        <v>0</v>
      </c>
      <c r="AL20" s="24">
        <f>AL27</f>
        <v>29511</v>
      </c>
      <c r="AM20" s="24">
        <v>0</v>
      </c>
      <c r="AN20" s="24">
        <v>0</v>
      </c>
      <c r="AO20" s="24">
        <v>0</v>
      </c>
      <c r="AP20" s="24">
        <v>0</v>
      </c>
      <c r="AQ20" s="24">
        <v>0</v>
      </c>
      <c r="AR20" s="24">
        <f>AU20</f>
        <v>9800</v>
      </c>
      <c r="AS20" s="24">
        <v>0</v>
      </c>
      <c r="AT20" s="24">
        <v>0</v>
      </c>
      <c r="AU20" s="24">
        <f>AU27</f>
        <v>9800</v>
      </c>
      <c r="AV20" s="24">
        <v>0</v>
      </c>
      <c r="AW20" s="24">
        <v>0</v>
      </c>
      <c r="AX20" s="24">
        <v>0</v>
      </c>
      <c r="AY20" s="24">
        <f t="shared" ref="AY20" si="29">AZ20+BB20+BC20+BD20+BM20</f>
        <v>8347.7000000000007</v>
      </c>
      <c r="AZ20" s="24">
        <v>0</v>
      </c>
      <c r="BA20" s="117">
        <v>0</v>
      </c>
      <c r="BB20" s="24">
        <v>0</v>
      </c>
      <c r="BC20" s="24">
        <f>BC27</f>
        <v>8347.7000000000007</v>
      </c>
      <c r="BD20" s="24">
        <v>0</v>
      </c>
      <c r="BE20" s="24">
        <v>0</v>
      </c>
      <c r="BF20" s="24">
        <v>0</v>
      </c>
    </row>
    <row r="21" spans="1:59" s="7" customFormat="1" ht="115.5" customHeight="1" x14ac:dyDescent="0.2">
      <c r="A21" s="155"/>
      <c r="B21" s="58" t="s">
        <v>55</v>
      </c>
      <c r="C21" s="58" t="s">
        <v>55</v>
      </c>
      <c r="D21" s="57">
        <f>R21+AA21+AI21+AR21+AY21</f>
        <v>34654.5</v>
      </c>
      <c r="E21" s="57"/>
      <c r="F21" s="57"/>
      <c r="G21" s="57"/>
      <c r="H21" s="57"/>
      <c r="I21" s="57"/>
      <c r="J21" s="57"/>
      <c r="K21" s="117">
        <f>L21+M21+N21+O21+P21+Q21</f>
        <v>0</v>
      </c>
      <c r="L21" s="57">
        <v>0</v>
      </c>
      <c r="M21" s="57">
        <v>0</v>
      </c>
      <c r="N21" s="57">
        <v>0</v>
      </c>
      <c r="O21" s="57">
        <v>0</v>
      </c>
      <c r="P21" s="57">
        <v>0</v>
      </c>
      <c r="Q21" s="57">
        <v>0</v>
      </c>
      <c r="R21" s="57">
        <f>U21+V21</f>
        <v>34572.6</v>
      </c>
      <c r="S21" s="57">
        <v>0</v>
      </c>
      <c r="T21" s="57">
        <v>0</v>
      </c>
      <c r="U21" s="57">
        <f>U33</f>
        <v>34538.1</v>
      </c>
      <c r="V21" s="57">
        <f>V33</f>
        <v>34.5</v>
      </c>
      <c r="W21" s="57">
        <v>0</v>
      </c>
      <c r="X21" s="57">
        <v>0</v>
      </c>
      <c r="Y21" s="57">
        <v>0</v>
      </c>
      <c r="Z21" s="57">
        <v>0</v>
      </c>
      <c r="AA21" s="57">
        <f>AB21+AC21+AD21+AE21+AF21+AG21+AH21</f>
        <v>81.899999999999991</v>
      </c>
      <c r="AB21" s="57">
        <v>0</v>
      </c>
      <c r="AC21" s="79">
        <f>AC33</f>
        <v>81.8</v>
      </c>
      <c r="AD21" s="59">
        <f>AD33</f>
        <v>0.1</v>
      </c>
      <c r="AE21" s="57">
        <v>0</v>
      </c>
      <c r="AF21" s="57">
        <v>0</v>
      </c>
      <c r="AG21" s="57">
        <v>0</v>
      </c>
      <c r="AH21" s="57">
        <v>0</v>
      </c>
      <c r="AI21" s="57">
        <f>AJ21+AK21+AL21+AM21+AN21+AO21+AP21+AQ21</f>
        <v>0</v>
      </c>
      <c r="AJ21" s="57">
        <v>0</v>
      </c>
      <c r="AK21" s="57">
        <v>0</v>
      </c>
      <c r="AL21" s="57">
        <v>0</v>
      </c>
      <c r="AM21" s="57">
        <v>0</v>
      </c>
      <c r="AN21" s="57">
        <v>0</v>
      </c>
      <c r="AO21" s="57">
        <v>0</v>
      </c>
      <c r="AP21" s="57">
        <v>0</v>
      </c>
      <c r="AQ21" s="57">
        <v>0</v>
      </c>
      <c r="AR21" s="57">
        <f>AS21+AT21+AU21+AV21+AW21+AX21</f>
        <v>0</v>
      </c>
      <c r="AS21" s="57">
        <v>0</v>
      </c>
      <c r="AT21" s="57">
        <v>0</v>
      </c>
      <c r="AU21" s="57">
        <v>0</v>
      </c>
      <c r="AV21" s="57">
        <v>0</v>
      </c>
      <c r="AW21" s="57">
        <v>0</v>
      </c>
      <c r="AX21" s="57">
        <v>0</v>
      </c>
      <c r="AY21" s="57">
        <f>AZ21+BB21+BC21+BD21+BE21+BF21</f>
        <v>0</v>
      </c>
      <c r="AZ21" s="57">
        <v>0</v>
      </c>
      <c r="BA21" s="117">
        <v>0</v>
      </c>
      <c r="BB21" s="57">
        <v>0</v>
      </c>
      <c r="BC21" s="57">
        <v>0</v>
      </c>
      <c r="BD21" s="57">
        <v>0</v>
      </c>
      <c r="BE21" s="57">
        <v>0</v>
      </c>
      <c r="BF21" s="57">
        <v>0</v>
      </c>
    </row>
    <row r="22" spans="1:59" s="9" customFormat="1" ht="76.5" customHeight="1" x14ac:dyDescent="0.2">
      <c r="A22" s="140" t="s">
        <v>40</v>
      </c>
      <c r="B22" s="23" t="s">
        <v>24</v>
      </c>
      <c r="C22" s="23"/>
      <c r="D22" s="24">
        <f>K22+R22+AA22+AI22+AR22+AY22</f>
        <v>69634.5</v>
      </c>
      <c r="E22" s="24">
        <f>E23+E24</f>
        <v>3476.8</v>
      </c>
      <c r="F22" s="24">
        <f t="shared" ref="F22:J22" si="30">F23+F24</f>
        <v>3772.17</v>
      </c>
      <c r="G22" s="24">
        <f t="shared" si="30"/>
        <v>13011.2</v>
      </c>
      <c r="H22" s="24">
        <f t="shared" si="30"/>
        <v>0</v>
      </c>
      <c r="I22" s="24">
        <f t="shared" si="30"/>
        <v>0</v>
      </c>
      <c r="J22" s="24">
        <f t="shared" si="30"/>
        <v>0</v>
      </c>
      <c r="K22" s="117">
        <f>L22+M22+N22+O22+P22+Q22</f>
        <v>11244.5</v>
      </c>
      <c r="L22" s="24">
        <f>L23+L24</f>
        <v>0</v>
      </c>
      <c r="M22" s="24">
        <f t="shared" ref="M22:Q22" si="31">M23+M24</f>
        <v>0</v>
      </c>
      <c r="N22" s="24">
        <f t="shared" si="31"/>
        <v>11244.5</v>
      </c>
      <c r="O22" s="24">
        <f t="shared" si="31"/>
        <v>0</v>
      </c>
      <c r="P22" s="24">
        <f>P23+P24</f>
        <v>0</v>
      </c>
      <c r="Q22" s="24">
        <f t="shared" si="31"/>
        <v>0</v>
      </c>
      <c r="R22" s="24">
        <f>S22+T22+U22+V22+W22+X22+Y22+Z22</f>
        <v>21189.8</v>
      </c>
      <c r="S22" s="24">
        <f>S23+S24</f>
        <v>0</v>
      </c>
      <c r="T22" s="24">
        <f t="shared" ref="T22:Z22" si="32">T23+T24</f>
        <v>0</v>
      </c>
      <c r="U22" s="24">
        <f t="shared" si="32"/>
        <v>0</v>
      </c>
      <c r="V22" s="24">
        <f>V23+V24</f>
        <v>21139.8</v>
      </c>
      <c r="W22" s="24">
        <f t="shared" si="32"/>
        <v>50</v>
      </c>
      <c r="X22" s="24">
        <f t="shared" si="32"/>
        <v>0</v>
      </c>
      <c r="Y22" s="24">
        <f t="shared" si="32"/>
        <v>0</v>
      </c>
      <c r="Z22" s="24">
        <f t="shared" si="32"/>
        <v>0</v>
      </c>
      <c r="AA22" s="24">
        <f>AD22+AE22</f>
        <v>19102.2</v>
      </c>
      <c r="AB22" s="24">
        <f>AB23+AB24</f>
        <v>0</v>
      </c>
      <c r="AC22" s="79">
        <f t="shared" ref="AC22:AH22" si="33">AC23+AC24</f>
        <v>0</v>
      </c>
      <c r="AD22" s="49">
        <f>AD23+AD24</f>
        <v>18802.2</v>
      </c>
      <c r="AE22" s="24">
        <f t="shared" si="33"/>
        <v>300</v>
      </c>
      <c r="AF22" s="24">
        <f>AF23+AF24</f>
        <v>0</v>
      </c>
      <c r="AG22" s="24">
        <f>AG23+AG24</f>
        <v>0</v>
      </c>
      <c r="AH22" s="24">
        <f t="shared" si="33"/>
        <v>0</v>
      </c>
      <c r="AI22" s="24">
        <f t="shared" si="28"/>
        <v>7733</v>
      </c>
      <c r="AJ22" s="24">
        <f>AJ23+AJ24</f>
        <v>0</v>
      </c>
      <c r="AK22" s="24">
        <f t="shared" ref="AK22:AQ22" si="34">AK23+AK24</f>
        <v>0</v>
      </c>
      <c r="AL22" s="24">
        <v>7683</v>
      </c>
      <c r="AM22" s="24">
        <f t="shared" si="34"/>
        <v>50</v>
      </c>
      <c r="AN22" s="24">
        <v>0</v>
      </c>
      <c r="AO22" s="24">
        <v>0</v>
      </c>
      <c r="AP22" s="24">
        <v>0</v>
      </c>
      <c r="AQ22" s="24">
        <f t="shared" si="34"/>
        <v>0</v>
      </c>
      <c r="AR22" s="24">
        <f>AS22+AT22+AU22+AV22+BF22</f>
        <v>5182.5</v>
      </c>
      <c r="AS22" s="24">
        <f>AS23+AS24</f>
        <v>0</v>
      </c>
      <c r="AT22" s="24">
        <f t="shared" ref="AT22:AV22" si="35">AT23+AT24</f>
        <v>0</v>
      </c>
      <c r="AU22" s="24">
        <f t="shared" si="35"/>
        <v>5132.5</v>
      </c>
      <c r="AV22" s="24">
        <f t="shared" si="35"/>
        <v>50</v>
      </c>
      <c r="AW22" s="24">
        <f>AW23</f>
        <v>0</v>
      </c>
      <c r="AX22" s="24">
        <f t="shared" ref="AX22" si="36">AX23+AX24</f>
        <v>0</v>
      </c>
      <c r="AY22" s="24">
        <f>AZ22+BC22+BD22+BF22+BL22</f>
        <v>5182.5</v>
      </c>
      <c r="AZ22" s="24">
        <f>AZ23</f>
        <v>0</v>
      </c>
      <c r="BA22" s="117">
        <v>0</v>
      </c>
      <c r="BB22" s="24">
        <f t="shared" ref="BB22:BF22" si="37">BB23</f>
        <v>0</v>
      </c>
      <c r="BC22" s="24">
        <f t="shared" si="37"/>
        <v>5132.5</v>
      </c>
      <c r="BD22" s="24">
        <v>50</v>
      </c>
      <c r="BE22" s="24">
        <f t="shared" si="37"/>
        <v>0</v>
      </c>
      <c r="BF22" s="24">
        <f t="shared" si="37"/>
        <v>0</v>
      </c>
    </row>
    <row r="23" spans="1:59" ht="125.25" customHeight="1" x14ac:dyDescent="0.2">
      <c r="A23" s="140"/>
      <c r="B23" s="23" t="s">
        <v>20</v>
      </c>
      <c r="C23" s="23" t="s">
        <v>7</v>
      </c>
      <c r="D23" s="24">
        <f>K23+R23+AA23+AI23+AR23+AY23</f>
        <v>55179.7</v>
      </c>
      <c r="E23" s="24">
        <v>3476.8</v>
      </c>
      <c r="F23" s="24">
        <f>298.5+3473.67</f>
        <v>3772.17</v>
      </c>
      <c r="G23" s="24">
        <v>13011.2</v>
      </c>
      <c r="H23" s="24"/>
      <c r="I23" s="24"/>
      <c r="J23" s="24"/>
      <c r="K23" s="117">
        <f t="shared" si="7"/>
        <v>8514.9</v>
      </c>
      <c r="L23" s="24">
        <v>0</v>
      </c>
      <c r="M23" s="24">
        <v>0</v>
      </c>
      <c r="N23" s="24">
        <v>8514.9</v>
      </c>
      <c r="O23" s="24">
        <v>0</v>
      </c>
      <c r="P23" s="24">
        <v>0</v>
      </c>
      <c r="Q23" s="24">
        <v>0</v>
      </c>
      <c r="R23" s="24">
        <f t="shared" si="26"/>
        <v>15040.4</v>
      </c>
      <c r="S23" s="24">
        <v>0</v>
      </c>
      <c r="T23" s="24">
        <v>0</v>
      </c>
      <c r="U23" s="24">
        <v>0</v>
      </c>
      <c r="V23" s="24">
        <v>14990.4</v>
      </c>
      <c r="W23" s="24">
        <v>50</v>
      </c>
      <c r="X23" s="24">
        <v>0</v>
      </c>
      <c r="Y23" s="24">
        <v>0</v>
      </c>
      <c r="Z23" s="24">
        <v>0</v>
      </c>
      <c r="AA23" s="24">
        <f t="shared" ref="AA23:AA37" si="38">AB23+AC23+AD23+AE23+AH23</f>
        <v>13526.4</v>
      </c>
      <c r="AB23" s="24">
        <v>0</v>
      </c>
      <c r="AC23" s="79">
        <v>0</v>
      </c>
      <c r="AD23" s="74">
        <v>13226.4</v>
      </c>
      <c r="AE23" s="74">
        <v>300</v>
      </c>
      <c r="AF23" s="24">
        <v>0</v>
      </c>
      <c r="AG23" s="24">
        <v>0</v>
      </c>
      <c r="AH23" s="24">
        <v>0</v>
      </c>
      <c r="AI23" s="24">
        <f t="shared" si="28"/>
        <v>7733</v>
      </c>
      <c r="AJ23" s="24">
        <v>0</v>
      </c>
      <c r="AK23" s="24">
        <v>0</v>
      </c>
      <c r="AL23" s="24">
        <v>7683</v>
      </c>
      <c r="AM23" s="24">
        <v>50</v>
      </c>
      <c r="AN23" s="24">
        <v>0</v>
      </c>
      <c r="AO23" s="24">
        <v>0</v>
      </c>
      <c r="AP23" s="24">
        <v>0</v>
      </c>
      <c r="AQ23" s="24">
        <v>0</v>
      </c>
      <c r="AR23" s="24">
        <f>AS23+AT23+AU23+AV23+BF23</f>
        <v>5182.5</v>
      </c>
      <c r="AS23" s="24">
        <v>0</v>
      </c>
      <c r="AT23" s="24">
        <v>0</v>
      </c>
      <c r="AU23" s="24">
        <v>5132.5</v>
      </c>
      <c r="AV23" s="24">
        <v>50</v>
      </c>
      <c r="AW23" s="24">
        <v>0</v>
      </c>
      <c r="AX23" s="24">
        <v>0</v>
      </c>
      <c r="AY23" s="24">
        <f t="shared" ref="AY23:AY26" si="39">AZ23+BC23+BD23+BF23+BL23</f>
        <v>5182.5</v>
      </c>
      <c r="AZ23" s="24">
        <v>0</v>
      </c>
      <c r="BA23" s="117">
        <v>0</v>
      </c>
      <c r="BB23" s="24">
        <v>0</v>
      </c>
      <c r="BC23" s="24">
        <v>5132.5</v>
      </c>
      <c r="BD23" s="24">
        <v>50</v>
      </c>
      <c r="BE23" s="24">
        <v>0</v>
      </c>
      <c r="BF23" s="24">
        <v>0</v>
      </c>
    </row>
    <row r="24" spans="1:59" ht="108" customHeight="1" x14ac:dyDescent="0.2">
      <c r="A24" s="140"/>
      <c r="B24" s="23" t="s">
        <v>18</v>
      </c>
      <c r="C24" s="23" t="s">
        <v>18</v>
      </c>
      <c r="D24" s="24">
        <f>K24+R24</f>
        <v>8879</v>
      </c>
      <c r="E24" s="24"/>
      <c r="F24" s="24"/>
      <c r="G24" s="24"/>
      <c r="H24" s="24"/>
      <c r="I24" s="24"/>
      <c r="J24" s="24"/>
      <c r="K24" s="117">
        <f t="shared" si="7"/>
        <v>2729.6</v>
      </c>
      <c r="L24" s="24">
        <v>0</v>
      </c>
      <c r="M24" s="24">
        <v>0</v>
      </c>
      <c r="N24" s="24">
        <v>2729.6</v>
      </c>
      <c r="O24" s="24">
        <v>0</v>
      </c>
      <c r="P24" s="24">
        <v>0</v>
      </c>
      <c r="Q24" s="24">
        <v>0</v>
      </c>
      <c r="R24" s="24">
        <f t="shared" si="26"/>
        <v>6149.4</v>
      </c>
      <c r="S24" s="24"/>
      <c r="T24" s="24">
        <v>0</v>
      </c>
      <c r="U24" s="24">
        <v>0</v>
      </c>
      <c r="V24" s="24">
        <v>6149.4</v>
      </c>
      <c r="W24" s="24">
        <v>0</v>
      </c>
      <c r="X24" s="24">
        <v>0</v>
      </c>
      <c r="Y24" s="24">
        <v>0</v>
      </c>
      <c r="Z24" s="24">
        <v>0</v>
      </c>
      <c r="AA24" s="24">
        <f t="shared" si="38"/>
        <v>5575.8</v>
      </c>
      <c r="AB24" s="24">
        <v>0</v>
      </c>
      <c r="AC24" s="79">
        <v>0</v>
      </c>
      <c r="AD24" s="49">
        <v>5575.8</v>
      </c>
      <c r="AE24" s="24">
        <v>0</v>
      </c>
      <c r="AF24" s="24">
        <v>0</v>
      </c>
      <c r="AG24" s="24">
        <v>0</v>
      </c>
      <c r="AH24" s="24">
        <v>0</v>
      </c>
      <c r="AI24" s="24">
        <f t="shared" si="28"/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f>AS24+AT24+AU24+AV24+BF24</f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f t="shared" si="39"/>
        <v>0</v>
      </c>
      <c r="AZ24" s="24">
        <v>0</v>
      </c>
      <c r="BA24" s="117">
        <v>0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</row>
    <row r="25" spans="1:59" ht="171" customHeight="1" x14ac:dyDescent="0.2">
      <c r="A25" s="118" t="s">
        <v>56</v>
      </c>
      <c r="B25" s="39" t="s">
        <v>18</v>
      </c>
      <c r="C25" s="73" t="s">
        <v>18</v>
      </c>
      <c r="D25" s="24">
        <f>K25+R25</f>
        <v>243.2</v>
      </c>
      <c r="E25" s="24">
        <v>0</v>
      </c>
      <c r="F25" s="24">
        <v>0</v>
      </c>
      <c r="G25" s="24">
        <v>0</v>
      </c>
      <c r="H25" s="24"/>
      <c r="I25" s="24"/>
      <c r="J25" s="24"/>
      <c r="K25" s="117">
        <f t="shared" si="7"/>
        <v>94</v>
      </c>
      <c r="L25" s="24">
        <v>0</v>
      </c>
      <c r="M25" s="24">
        <v>0</v>
      </c>
      <c r="N25" s="24">
        <v>94</v>
      </c>
      <c r="O25" s="24">
        <v>0</v>
      </c>
      <c r="P25" s="24">
        <v>0</v>
      </c>
      <c r="Q25" s="24">
        <v>0</v>
      </c>
      <c r="R25" s="24">
        <f t="shared" si="26"/>
        <v>149.19999999999999</v>
      </c>
      <c r="S25" s="24">
        <v>0</v>
      </c>
      <c r="T25" s="24">
        <v>0</v>
      </c>
      <c r="U25" s="24">
        <v>0</v>
      </c>
      <c r="V25" s="24">
        <v>149.19999999999999</v>
      </c>
      <c r="W25" s="24">
        <v>0</v>
      </c>
      <c r="X25" s="24">
        <v>0</v>
      </c>
      <c r="Y25" s="24">
        <v>0</v>
      </c>
      <c r="Z25" s="24">
        <v>0</v>
      </c>
      <c r="AA25" s="24">
        <f t="shared" si="38"/>
        <v>219.9</v>
      </c>
      <c r="AB25" s="24">
        <v>0</v>
      </c>
      <c r="AC25" s="79">
        <v>0</v>
      </c>
      <c r="AD25" s="49">
        <v>219.9</v>
      </c>
      <c r="AE25" s="24">
        <v>0</v>
      </c>
      <c r="AF25" s="24">
        <v>0</v>
      </c>
      <c r="AG25" s="24">
        <v>0</v>
      </c>
      <c r="AH25" s="24">
        <v>0</v>
      </c>
      <c r="AI25" s="24">
        <f t="shared" si="28"/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f>AS25+AT25+AU25+AV25+BF25</f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f t="shared" si="39"/>
        <v>0</v>
      </c>
      <c r="AZ25" s="24">
        <v>0</v>
      </c>
      <c r="BA25" s="117">
        <v>0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</row>
    <row r="26" spans="1:59" ht="107.25" customHeight="1" x14ac:dyDescent="0.2">
      <c r="A26" s="140" t="s">
        <v>41</v>
      </c>
      <c r="B26" s="23" t="s">
        <v>65</v>
      </c>
      <c r="C26" s="23" t="s">
        <v>7</v>
      </c>
      <c r="D26" s="24">
        <f>K26+R26+AA26+AI26+AR26+AY26</f>
        <v>15504.099999999999</v>
      </c>
      <c r="E26" s="24">
        <v>0</v>
      </c>
      <c r="F26" s="24">
        <v>0</v>
      </c>
      <c r="G26" s="24">
        <v>91185.600000000006</v>
      </c>
      <c r="H26" s="24"/>
      <c r="I26" s="24"/>
      <c r="J26" s="24"/>
      <c r="K26" s="117">
        <f t="shared" si="7"/>
        <v>2590.6999999999998</v>
      </c>
      <c r="L26" s="24">
        <v>0</v>
      </c>
      <c r="M26" s="24">
        <v>0</v>
      </c>
      <c r="N26" s="24">
        <v>2590.6999999999998</v>
      </c>
      <c r="O26" s="24">
        <v>0</v>
      </c>
      <c r="P26" s="24">
        <v>0</v>
      </c>
      <c r="Q26" s="24">
        <v>0</v>
      </c>
      <c r="R26" s="24">
        <f t="shared" si="26"/>
        <v>6620.7</v>
      </c>
      <c r="S26" s="24">
        <v>0</v>
      </c>
      <c r="T26" s="24">
        <v>0</v>
      </c>
      <c r="U26" s="24">
        <v>0</v>
      </c>
      <c r="V26" s="24">
        <v>6620.7</v>
      </c>
      <c r="W26" s="24">
        <v>0</v>
      </c>
      <c r="X26" s="24">
        <v>0</v>
      </c>
      <c r="Y26" s="24">
        <v>0</v>
      </c>
      <c r="Z26" s="24">
        <v>0</v>
      </c>
      <c r="AA26" s="24">
        <f>AB26+AC26+AD26+AE26+AF26+AG26</f>
        <v>3460</v>
      </c>
      <c r="AB26" s="24">
        <v>0</v>
      </c>
      <c r="AC26" s="79">
        <v>0</v>
      </c>
      <c r="AD26" s="74">
        <v>3460</v>
      </c>
      <c r="AE26" s="24">
        <v>0</v>
      </c>
      <c r="AF26" s="24">
        <v>0</v>
      </c>
      <c r="AG26" s="24">
        <v>0</v>
      </c>
      <c r="AH26" s="24">
        <v>0</v>
      </c>
      <c r="AI26" s="24">
        <f t="shared" si="28"/>
        <v>2832.7</v>
      </c>
      <c r="AJ26" s="24">
        <v>0</v>
      </c>
      <c r="AK26" s="24">
        <v>0</v>
      </c>
      <c r="AL26" s="24">
        <v>2832.7</v>
      </c>
      <c r="AM26" s="24">
        <v>0</v>
      </c>
      <c r="AN26" s="24">
        <v>0</v>
      </c>
      <c r="AO26" s="24">
        <v>0</v>
      </c>
      <c r="AP26" s="24">
        <v>0</v>
      </c>
      <c r="AQ26" s="24">
        <v>0</v>
      </c>
      <c r="AR26" s="24">
        <f>AS26+AT26+AU26+AV26+BF26</f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f t="shared" si="39"/>
        <v>0</v>
      </c>
      <c r="AZ26" s="24">
        <v>0</v>
      </c>
      <c r="BA26" s="117">
        <v>0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</row>
    <row r="27" spans="1:59" ht="102.75" customHeight="1" x14ac:dyDescent="0.2">
      <c r="A27" s="142"/>
      <c r="B27" s="23" t="s">
        <v>18</v>
      </c>
      <c r="C27" s="23" t="s">
        <v>18</v>
      </c>
      <c r="D27" s="24">
        <f>K27+R27+AA27+AI27+AR27+AY27</f>
        <v>95366</v>
      </c>
      <c r="E27" s="24"/>
      <c r="F27" s="24"/>
      <c r="G27" s="24"/>
      <c r="H27" s="24"/>
      <c r="I27" s="24"/>
      <c r="J27" s="24"/>
      <c r="K27" s="117">
        <f t="shared" si="7"/>
        <v>7607.4</v>
      </c>
      <c r="L27" s="24">
        <v>0</v>
      </c>
      <c r="M27" s="24">
        <v>0</v>
      </c>
      <c r="N27" s="24">
        <v>7607.4</v>
      </c>
      <c r="O27" s="24">
        <v>0</v>
      </c>
      <c r="P27" s="24">
        <v>0</v>
      </c>
      <c r="Q27" s="24">
        <v>0</v>
      </c>
      <c r="R27" s="24">
        <f t="shared" si="26"/>
        <v>20349</v>
      </c>
      <c r="S27" s="24">
        <v>0</v>
      </c>
      <c r="T27" s="24">
        <v>0</v>
      </c>
      <c r="U27" s="24">
        <v>0</v>
      </c>
      <c r="V27" s="24">
        <v>20349</v>
      </c>
      <c r="W27" s="24">
        <v>0</v>
      </c>
      <c r="X27" s="24">
        <v>0</v>
      </c>
      <c r="Y27" s="24">
        <v>0</v>
      </c>
      <c r="Z27" s="24">
        <v>0</v>
      </c>
      <c r="AA27" s="24">
        <f>AB27+AC27+AD27+AE27+AF27+AG27</f>
        <v>19750.900000000001</v>
      </c>
      <c r="AB27" s="24">
        <v>0</v>
      </c>
      <c r="AC27" s="79">
        <v>0</v>
      </c>
      <c r="AD27" s="49">
        <v>19750.900000000001</v>
      </c>
      <c r="AE27" s="24">
        <v>0</v>
      </c>
      <c r="AF27" s="24">
        <v>0</v>
      </c>
      <c r="AG27" s="24">
        <v>0</v>
      </c>
      <c r="AH27" s="24">
        <v>0</v>
      </c>
      <c r="AI27" s="24">
        <f>AL27</f>
        <v>29511</v>
      </c>
      <c r="AJ27" s="24">
        <v>0</v>
      </c>
      <c r="AK27" s="24">
        <v>0</v>
      </c>
      <c r="AL27" s="24">
        <v>29511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f>AU27</f>
        <v>9800</v>
      </c>
      <c r="AS27" s="24">
        <v>0</v>
      </c>
      <c r="AT27" s="24">
        <v>0</v>
      </c>
      <c r="AU27" s="24">
        <v>9800</v>
      </c>
      <c r="AV27" s="24">
        <v>0</v>
      </c>
      <c r="AW27" s="24">
        <v>0</v>
      </c>
      <c r="AX27" s="24">
        <v>0</v>
      </c>
      <c r="AY27" s="24">
        <f>AZ27+BB27+BC27+BD27+BE27+BF27</f>
        <v>8347.7000000000007</v>
      </c>
      <c r="AZ27" s="24">
        <v>0</v>
      </c>
      <c r="BA27" s="117">
        <v>0</v>
      </c>
      <c r="BB27" s="24">
        <v>0</v>
      </c>
      <c r="BC27" s="24">
        <v>8347.7000000000007</v>
      </c>
      <c r="BD27" s="24">
        <v>0</v>
      </c>
      <c r="BE27" s="24">
        <v>0</v>
      </c>
      <c r="BF27" s="24">
        <v>0</v>
      </c>
    </row>
    <row r="28" spans="1:59" ht="244.5" customHeight="1" x14ac:dyDescent="0.2">
      <c r="A28" s="118" t="s">
        <v>69</v>
      </c>
      <c r="B28" s="23" t="s">
        <v>20</v>
      </c>
      <c r="C28" s="23" t="s">
        <v>7</v>
      </c>
      <c r="D28" s="24">
        <f>K28+R28+AA28+AI28</f>
        <v>30232.2</v>
      </c>
      <c r="E28" s="24">
        <v>0</v>
      </c>
      <c r="F28" s="24">
        <f>5300-2300</f>
        <v>3000</v>
      </c>
      <c r="G28" s="24">
        <v>0</v>
      </c>
      <c r="H28" s="24"/>
      <c r="I28" s="24"/>
      <c r="J28" s="24"/>
      <c r="K28" s="117">
        <f t="shared" si="7"/>
        <v>2998</v>
      </c>
      <c r="L28" s="24">
        <v>0</v>
      </c>
      <c r="M28" s="24">
        <v>2998</v>
      </c>
      <c r="N28" s="24">
        <v>0</v>
      </c>
      <c r="O28" s="24">
        <v>0</v>
      </c>
      <c r="P28" s="24">
        <v>0</v>
      </c>
      <c r="Q28" s="24">
        <v>0</v>
      </c>
      <c r="R28" s="24">
        <f t="shared" si="26"/>
        <v>6258.2</v>
      </c>
      <c r="S28" s="24">
        <v>0</v>
      </c>
      <c r="T28" s="24">
        <v>0</v>
      </c>
      <c r="U28" s="24">
        <v>6258.2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f t="shared" si="38"/>
        <v>12769.3</v>
      </c>
      <c r="AB28" s="24">
        <v>0</v>
      </c>
      <c r="AC28" s="79">
        <v>12769.3</v>
      </c>
      <c r="AD28" s="49">
        <v>0</v>
      </c>
      <c r="AE28" s="24">
        <v>0</v>
      </c>
      <c r="AF28" s="24">
        <v>0</v>
      </c>
      <c r="AG28" s="24">
        <v>0</v>
      </c>
      <c r="AH28" s="24">
        <v>0</v>
      </c>
      <c r="AI28" s="24">
        <f>AJ28+AK28+AL28+AM28+AQ28</f>
        <v>8206.7000000000007</v>
      </c>
      <c r="AJ28" s="24">
        <v>0</v>
      </c>
      <c r="AK28" s="24">
        <v>8206.7000000000007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f>AS28+AT28+AU28+AV28+BF28</f>
        <v>8206.7000000000007</v>
      </c>
      <c r="AS28" s="24">
        <v>0</v>
      </c>
      <c r="AT28" s="24">
        <v>8206.7000000000007</v>
      </c>
      <c r="AU28" s="24">
        <v>0</v>
      </c>
      <c r="AV28" s="24">
        <v>0</v>
      </c>
      <c r="AW28" s="24">
        <v>0</v>
      </c>
      <c r="AX28" s="24">
        <v>0</v>
      </c>
      <c r="AY28" s="24">
        <f>BB28</f>
        <v>8206.7000000000007</v>
      </c>
      <c r="AZ28" s="24">
        <v>0</v>
      </c>
      <c r="BA28" s="117">
        <v>0</v>
      </c>
      <c r="BB28" s="24">
        <v>8206.7000000000007</v>
      </c>
      <c r="BC28" s="24">
        <v>0</v>
      </c>
      <c r="BD28" s="24">
        <v>0</v>
      </c>
      <c r="BE28" s="24">
        <v>0</v>
      </c>
      <c r="BF28" s="24">
        <v>0</v>
      </c>
    </row>
    <row r="29" spans="1:59" ht="202.5" customHeight="1" x14ac:dyDescent="0.2">
      <c r="A29" s="140" t="s">
        <v>42</v>
      </c>
      <c r="B29" s="136" t="s">
        <v>20</v>
      </c>
      <c r="C29" s="136" t="s">
        <v>18</v>
      </c>
      <c r="D29" s="129">
        <f>K29+R29+AA29+AI29+AR29+AY29</f>
        <v>3122.3</v>
      </c>
      <c r="E29" s="24"/>
      <c r="F29" s="24"/>
      <c r="G29" s="24"/>
      <c r="H29" s="24"/>
      <c r="I29" s="24"/>
      <c r="J29" s="24"/>
      <c r="K29" s="129">
        <f>N29</f>
        <v>0</v>
      </c>
      <c r="L29" s="129">
        <v>0</v>
      </c>
      <c r="M29" s="129">
        <v>0</v>
      </c>
      <c r="N29" s="129">
        <v>0</v>
      </c>
      <c r="O29" s="129">
        <v>0</v>
      </c>
      <c r="P29" s="129">
        <v>0</v>
      </c>
      <c r="Q29" s="129">
        <v>0</v>
      </c>
      <c r="R29" s="129">
        <f>S30+T30+U29+V29+W30+Y29+Z30</f>
        <v>0</v>
      </c>
      <c r="S29" s="129">
        <v>0</v>
      </c>
      <c r="T29" s="129">
        <v>0</v>
      </c>
      <c r="U29" s="129">
        <v>0</v>
      </c>
      <c r="V29" s="129">
        <v>0</v>
      </c>
      <c r="W29" s="129">
        <v>0</v>
      </c>
      <c r="X29" s="129">
        <v>0</v>
      </c>
      <c r="Y29" s="129">
        <v>0</v>
      </c>
      <c r="Z29" s="129"/>
      <c r="AA29" s="129">
        <f>AC29+AD29+AF29</f>
        <v>3122.3</v>
      </c>
      <c r="AB29" s="129">
        <v>0</v>
      </c>
      <c r="AC29" s="148">
        <v>2244.4</v>
      </c>
      <c r="AD29" s="148">
        <v>877.9</v>
      </c>
      <c r="AE29" s="129">
        <v>0</v>
      </c>
      <c r="AF29" s="129">
        <v>0</v>
      </c>
      <c r="AG29" s="129">
        <v>0</v>
      </c>
      <c r="AH29" s="129">
        <v>0</v>
      </c>
      <c r="AI29" s="129">
        <f>AJ29+AK29+AL29+AM29+AQ29+AN29</f>
        <v>0</v>
      </c>
      <c r="AJ29" s="129">
        <v>0</v>
      </c>
      <c r="AK29" s="129">
        <v>0</v>
      </c>
      <c r="AL29" s="129">
        <v>0</v>
      </c>
      <c r="AM29" s="129">
        <v>0</v>
      </c>
      <c r="AN29" s="129">
        <v>0</v>
      </c>
      <c r="AO29" s="129">
        <v>0</v>
      </c>
      <c r="AP29" s="129">
        <v>0</v>
      </c>
      <c r="AQ29" s="129">
        <v>0</v>
      </c>
      <c r="AR29" s="129">
        <f>AS29+AT29+AU29+AV29+BF29</f>
        <v>0</v>
      </c>
      <c r="AS29" s="129">
        <v>0</v>
      </c>
      <c r="AT29" s="129">
        <v>0</v>
      </c>
      <c r="AU29" s="129">
        <v>0</v>
      </c>
      <c r="AV29" s="129">
        <v>0</v>
      </c>
      <c r="AW29" s="129">
        <v>0</v>
      </c>
      <c r="AX29" s="129">
        <v>0</v>
      </c>
      <c r="AY29" s="129">
        <f>AZ29+BC29+BD29+BF29+BL30</f>
        <v>0</v>
      </c>
      <c r="AZ29" s="129">
        <v>0</v>
      </c>
      <c r="BA29" s="127">
        <v>0</v>
      </c>
      <c r="BB29" s="129">
        <v>0</v>
      </c>
      <c r="BC29" s="129">
        <v>0</v>
      </c>
      <c r="BD29" s="129">
        <v>0</v>
      </c>
      <c r="BE29" s="129">
        <v>0</v>
      </c>
      <c r="BF29" s="129">
        <v>0</v>
      </c>
    </row>
    <row r="30" spans="1:59" ht="21" customHeight="1" x14ac:dyDescent="0.2">
      <c r="A30" s="140"/>
      <c r="B30" s="130"/>
      <c r="C30" s="130"/>
      <c r="D30" s="130"/>
      <c r="E30" s="24"/>
      <c r="F30" s="24"/>
      <c r="G30" s="24"/>
      <c r="H30" s="24"/>
      <c r="I30" s="24"/>
      <c r="J30" s="24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30"/>
      <c r="V30" s="130"/>
      <c r="W30" s="130"/>
      <c r="X30" s="130"/>
      <c r="Y30" s="130"/>
      <c r="Z30" s="130"/>
      <c r="AA30" s="130"/>
      <c r="AB30" s="130"/>
      <c r="AC30" s="149"/>
      <c r="AD30" s="149"/>
      <c r="AE30" s="130"/>
      <c r="AF30" s="130"/>
      <c r="AG30" s="130"/>
      <c r="AH30" s="130"/>
      <c r="AI30" s="130"/>
      <c r="AJ30" s="130"/>
      <c r="AK30" s="130"/>
      <c r="AL30" s="130"/>
      <c r="AM30" s="130"/>
      <c r="AN30" s="130"/>
      <c r="AO30" s="130"/>
      <c r="AP30" s="130"/>
      <c r="AQ30" s="130"/>
      <c r="AR30" s="130"/>
      <c r="AS30" s="130"/>
      <c r="AT30" s="130"/>
      <c r="AU30" s="130"/>
      <c r="AV30" s="130"/>
      <c r="AW30" s="130"/>
      <c r="AX30" s="130"/>
      <c r="AY30" s="130"/>
      <c r="AZ30" s="130"/>
      <c r="BA30" s="128"/>
      <c r="BB30" s="130"/>
      <c r="BC30" s="130"/>
      <c r="BD30" s="130"/>
      <c r="BE30" s="130"/>
      <c r="BF30" s="130"/>
    </row>
    <row r="31" spans="1:59" ht="135.75" customHeight="1" x14ac:dyDescent="0.2">
      <c r="A31" s="154" t="s">
        <v>66</v>
      </c>
      <c r="B31" s="23" t="s">
        <v>18</v>
      </c>
      <c r="C31" s="23" t="s">
        <v>18</v>
      </c>
      <c r="D31" s="31">
        <f>R31+AA31</f>
        <v>29844.7</v>
      </c>
      <c r="E31" s="33"/>
      <c r="F31" s="33"/>
      <c r="G31" s="33"/>
      <c r="H31" s="33"/>
      <c r="I31" s="33"/>
      <c r="J31" s="33"/>
      <c r="K31" s="34">
        <f>N31</f>
        <v>0</v>
      </c>
      <c r="L31" s="34">
        <v>0</v>
      </c>
      <c r="M31" s="34">
        <v>0</v>
      </c>
      <c r="N31" s="34">
        <v>0</v>
      </c>
      <c r="O31" s="34">
        <v>0</v>
      </c>
      <c r="P31" s="34">
        <v>0</v>
      </c>
      <c r="Q31" s="34">
        <v>0</v>
      </c>
      <c r="R31" s="31">
        <f>U31+V31</f>
        <v>621.4</v>
      </c>
      <c r="S31" s="31">
        <v>0</v>
      </c>
      <c r="T31" s="31">
        <v>0</v>
      </c>
      <c r="U31" s="31">
        <v>0</v>
      </c>
      <c r="V31" s="31">
        <v>621.4</v>
      </c>
      <c r="W31" s="34">
        <v>0</v>
      </c>
      <c r="X31" s="34">
        <v>0</v>
      </c>
      <c r="Y31" s="34">
        <v>0</v>
      </c>
      <c r="Z31" s="34">
        <v>0</v>
      </c>
      <c r="AA31" s="31">
        <f>AC31+AD31+AF31</f>
        <v>29223.3</v>
      </c>
      <c r="AB31" s="31">
        <v>0</v>
      </c>
      <c r="AC31" s="51">
        <v>27762.1</v>
      </c>
      <c r="AD31" s="51">
        <v>1461.2</v>
      </c>
      <c r="AE31" s="34">
        <v>0</v>
      </c>
      <c r="AF31" s="34">
        <v>0</v>
      </c>
      <c r="AG31" s="34">
        <v>0</v>
      </c>
      <c r="AH31" s="34">
        <v>0</v>
      </c>
      <c r="AI31" s="34">
        <v>0</v>
      </c>
      <c r="AJ31" s="34">
        <v>0</v>
      </c>
      <c r="AK31" s="34">
        <v>0</v>
      </c>
      <c r="AL31" s="34">
        <v>0</v>
      </c>
      <c r="AM31" s="34">
        <v>0</v>
      </c>
      <c r="AN31" s="34">
        <v>0</v>
      </c>
      <c r="AO31" s="34">
        <v>0</v>
      </c>
      <c r="AP31" s="34">
        <v>0</v>
      </c>
      <c r="AQ31" s="34">
        <v>0</v>
      </c>
      <c r="AR31" s="34">
        <v>0</v>
      </c>
      <c r="AS31" s="34">
        <v>0</v>
      </c>
      <c r="AT31" s="34">
        <v>0</v>
      </c>
      <c r="AU31" s="34">
        <v>0</v>
      </c>
      <c r="AV31" s="34">
        <v>0</v>
      </c>
      <c r="AW31" s="34">
        <v>0</v>
      </c>
      <c r="AX31" s="34">
        <v>0</v>
      </c>
      <c r="AY31" s="34">
        <v>0</v>
      </c>
      <c r="AZ31" s="34">
        <v>0</v>
      </c>
      <c r="BA31" s="34">
        <v>0</v>
      </c>
      <c r="BB31" s="34">
        <v>0</v>
      </c>
      <c r="BC31" s="34">
        <v>0</v>
      </c>
      <c r="BD31" s="34">
        <v>0</v>
      </c>
      <c r="BE31" s="34">
        <v>0</v>
      </c>
      <c r="BF31" s="34">
        <v>0</v>
      </c>
    </row>
    <row r="32" spans="1:59" ht="147" customHeight="1" x14ac:dyDescent="0.2">
      <c r="A32" s="155"/>
      <c r="B32" s="43" t="s">
        <v>20</v>
      </c>
      <c r="C32" s="43" t="s">
        <v>7</v>
      </c>
      <c r="D32" s="31">
        <f>R32</f>
        <v>23968.399999999998</v>
      </c>
      <c r="E32" s="33"/>
      <c r="F32" s="33"/>
      <c r="G32" s="33"/>
      <c r="H32" s="33"/>
      <c r="I32" s="33"/>
      <c r="J32" s="33"/>
      <c r="K32" s="34"/>
      <c r="L32" s="34"/>
      <c r="M32" s="34"/>
      <c r="N32" s="34"/>
      <c r="O32" s="34"/>
      <c r="P32" s="34"/>
      <c r="Q32" s="34"/>
      <c r="R32" s="31">
        <f>U32+V32</f>
        <v>23968.399999999998</v>
      </c>
      <c r="S32" s="31"/>
      <c r="T32" s="31"/>
      <c r="U32" s="31">
        <v>22383.8</v>
      </c>
      <c r="V32" s="31">
        <v>1584.6</v>
      </c>
      <c r="W32" s="34"/>
      <c r="X32" s="34"/>
      <c r="Y32" s="34"/>
      <c r="Z32" s="34"/>
      <c r="AA32" s="34"/>
      <c r="AB32" s="34"/>
      <c r="AC32" s="50"/>
      <c r="AD32" s="50"/>
      <c r="AE32" s="34"/>
      <c r="AF32" s="34"/>
      <c r="AG32" s="34"/>
      <c r="AH32" s="34"/>
      <c r="AI32" s="34">
        <v>0</v>
      </c>
      <c r="AJ32" s="34">
        <v>0</v>
      </c>
      <c r="AK32" s="34">
        <v>0</v>
      </c>
      <c r="AL32" s="34">
        <v>0</v>
      </c>
      <c r="AM32" s="34">
        <v>0</v>
      </c>
      <c r="AN32" s="34">
        <v>0</v>
      </c>
      <c r="AO32" s="34">
        <v>0</v>
      </c>
      <c r="AP32" s="34">
        <v>0</v>
      </c>
      <c r="AQ32" s="34">
        <v>0</v>
      </c>
      <c r="AR32" s="34">
        <v>0</v>
      </c>
      <c r="AS32" s="34">
        <v>0</v>
      </c>
      <c r="AT32" s="34">
        <v>0</v>
      </c>
      <c r="AU32" s="34">
        <v>0</v>
      </c>
      <c r="AV32" s="34">
        <v>0</v>
      </c>
      <c r="AW32" s="34">
        <v>0</v>
      </c>
      <c r="AX32" s="34">
        <v>0</v>
      </c>
      <c r="AY32" s="34">
        <v>0</v>
      </c>
      <c r="AZ32" s="34">
        <v>0</v>
      </c>
      <c r="BA32" s="34">
        <v>0</v>
      </c>
      <c r="BB32" s="34">
        <v>0</v>
      </c>
      <c r="BC32" s="34">
        <v>0</v>
      </c>
      <c r="BD32" s="34">
        <v>0</v>
      </c>
      <c r="BE32" s="34">
        <v>0</v>
      </c>
      <c r="BF32" s="34">
        <v>0</v>
      </c>
    </row>
    <row r="33" spans="1:60" ht="102" customHeight="1" x14ac:dyDescent="0.2">
      <c r="A33" s="158" t="s">
        <v>75</v>
      </c>
      <c r="B33" s="55" t="s">
        <v>55</v>
      </c>
      <c r="C33" s="55" t="s">
        <v>55</v>
      </c>
      <c r="D33" s="31">
        <f>R33</f>
        <v>34572.6</v>
      </c>
      <c r="E33" s="33"/>
      <c r="F33" s="33"/>
      <c r="G33" s="33"/>
      <c r="H33" s="33"/>
      <c r="I33" s="33"/>
      <c r="J33" s="33"/>
      <c r="K33" s="34"/>
      <c r="L33" s="34"/>
      <c r="M33" s="34"/>
      <c r="N33" s="34"/>
      <c r="O33" s="34"/>
      <c r="P33" s="34"/>
      <c r="Q33" s="34"/>
      <c r="R33" s="31">
        <f>U33+V33</f>
        <v>34572.6</v>
      </c>
      <c r="S33" s="31"/>
      <c r="T33" s="31"/>
      <c r="U33" s="31">
        <v>34538.1</v>
      </c>
      <c r="V33" s="31">
        <v>34.5</v>
      </c>
      <c r="W33" s="34"/>
      <c r="X33" s="34"/>
      <c r="Y33" s="34"/>
      <c r="Z33" s="34"/>
      <c r="AA33" s="34">
        <f>AB33++AD33+AE33++AG33+AH33+AC33</f>
        <v>81.899999999999991</v>
      </c>
      <c r="AB33" s="34"/>
      <c r="AC33" s="50">
        <v>81.8</v>
      </c>
      <c r="AD33" s="50">
        <v>0.1</v>
      </c>
      <c r="AE33" s="34"/>
      <c r="AF33" s="34"/>
      <c r="AG33" s="34"/>
      <c r="AH33" s="34"/>
      <c r="AI33" s="34">
        <v>0</v>
      </c>
      <c r="AJ33" s="34">
        <v>0</v>
      </c>
      <c r="AK33" s="34">
        <v>0</v>
      </c>
      <c r="AL33" s="34">
        <v>0</v>
      </c>
      <c r="AM33" s="34">
        <v>0</v>
      </c>
      <c r="AN33" s="34">
        <v>0</v>
      </c>
      <c r="AO33" s="34">
        <v>0</v>
      </c>
      <c r="AP33" s="34">
        <v>0</v>
      </c>
      <c r="AQ33" s="34">
        <v>0</v>
      </c>
      <c r="AR33" s="34">
        <v>0</v>
      </c>
      <c r="AS33" s="34">
        <v>0</v>
      </c>
      <c r="AT33" s="34">
        <v>0</v>
      </c>
      <c r="AU33" s="34">
        <v>0</v>
      </c>
      <c r="AV33" s="34">
        <v>0</v>
      </c>
      <c r="AW33" s="34">
        <v>0</v>
      </c>
      <c r="AX33" s="34">
        <v>0</v>
      </c>
      <c r="AY33" s="34">
        <v>0</v>
      </c>
      <c r="AZ33" s="34">
        <v>0</v>
      </c>
      <c r="BA33" s="34">
        <v>0</v>
      </c>
      <c r="BB33" s="34">
        <v>0</v>
      </c>
      <c r="BC33" s="34">
        <v>0</v>
      </c>
      <c r="BD33" s="34">
        <v>0</v>
      </c>
      <c r="BE33" s="34">
        <v>0</v>
      </c>
      <c r="BF33" s="34">
        <v>0</v>
      </c>
    </row>
    <row r="34" spans="1:60" ht="241.5" customHeight="1" x14ac:dyDescent="0.2">
      <c r="A34" s="155"/>
      <c r="B34" s="56" t="s">
        <v>7</v>
      </c>
      <c r="C34" s="56" t="s">
        <v>7</v>
      </c>
      <c r="D34" s="31">
        <f>R34+AA34</f>
        <v>12743.5</v>
      </c>
      <c r="E34" s="33"/>
      <c r="F34" s="33"/>
      <c r="G34" s="33"/>
      <c r="H34" s="33"/>
      <c r="I34" s="33"/>
      <c r="J34" s="33"/>
      <c r="K34" s="34"/>
      <c r="L34" s="34"/>
      <c r="M34" s="34"/>
      <c r="N34" s="34"/>
      <c r="O34" s="34"/>
      <c r="P34" s="34"/>
      <c r="Q34" s="34"/>
      <c r="R34" s="31">
        <f>U34+V34</f>
        <v>6718.9</v>
      </c>
      <c r="S34" s="31"/>
      <c r="T34" s="31"/>
      <c r="U34" s="31">
        <v>6712.2</v>
      </c>
      <c r="V34" s="31">
        <v>6.7</v>
      </c>
      <c r="W34" s="34"/>
      <c r="X34" s="34"/>
      <c r="Y34" s="34"/>
      <c r="Z34" s="34"/>
      <c r="AA34" s="31">
        <f>AC34+AD34</f>
        <v>6024.6</v>
      </c>
      <c r="AB34" s="31"/>
      <c r="AC34" s="51">
        <v>6018.6</v>
      </c>
      <c r="AD34" s="51">
        <v>6</v>
      </c>
      <c r="AE34" s="31"/>
      <c r="AF34" s="31"/>
      <c r="AG34" s="31"/>
      <c r="AH34" s="31"/>
      <c r="AI34" s="34">
        <v>0</v>
      </c>
      <c r="AJ34" s="34">
        <v>0</v>
      </c>
      <c r="AK34" s="34">
        <v>0</v>
      </c>
      <c r="AL34" s="34">
        <v>0</v>
      </c>
      <c r="AM34" s="34">
        <v>0</v>
      </c>
      <c r="AN34" s="34">
        <v>0</v>
      </c>
      <c r="AO34" s="34">
        <v>0</v>
      </c>
      <c r="AP34" s="34">
        <v>0</v>
      </c>
      <c r="AQ34" s="34">
        <v>0</v>
      </c>
      <c r="AR34" s="34">
        <v>0</v>
      </c>
      <c r="AS34" s="34">
        <v>0</v>
      </c>
      <c r="AT34" s="34">
        <v>0</v>
      </c>
      <c r="AU34" s="34">
        <v>0</v>
      </c>
      <c r="AV34" s="34">
        <v>0</v>
      </c>
      <c r="AW34" s="34">
        <v>0</v>
      </c>
      <c r="AX34" s="34">
        <v>0</v>
      </c>
      <c r="AY34" s="34">
        <v>0</v>
      </c>
      <c r="AZ34" s="34">
        <v>0</v>
      </c>
      <c r="BA34" s="34">
        <v>0</v>
      </c>
      <c r="BB34" s="34">
        <v>0</v>
      </c>
      <c r="BC34" s="34">
        <v>0</v>
      </c>
      <c r="BD34" s="34">
        <v>0</v>
      </c>
      <c r="BE34" s="34">
        <v>0</v>
      </c>
      <c r="BF34" s="34">
        <v>0</v>
      </c>
    </row>
    <row r="35" spans="1:60" s="7" customFormat="1" ht="88.5" customHeight="1" x14ac:dyDescent="0.2">
      <c r="A35" s="140" t="s">
        <v>45</v>
      </c>
      <c r="B35" s="23"/>
      <c r="C35" s="23" t="s">
        <v>6</v>
      </c>
      <c r="D35" s="24">
        <f>K35+R35+AA35+AI35+AR35+AY35</f>
        <v>498814.99999999994</v>
      </c>
      <c r="E35" s="24" t="e">
        <f t="shared" ref="E35:G35" si="40">SUM(E36)</f>
        <v>#REF!</v>
      </c>
      <c r="F35" s="24" t="e">
        <f t="shared" si="40"/>
        <v>#REF!</v>
      </c>
      <c r="G35" s="24" t="e">
        <f t="shared" si="40"/>
        <v>#REF!</v>
      </c>
      <c r="H35" s="24" t="e">
        <f t="shared" ref="H35" si="41">SUM(H36)</f>
        <v>#REF!</v>
      </c>
      <c r="I35" s="24" t="e">
        <f t="shared" ref="I35" si="42">SUM(I36)</f>
        <v>#REF!</v>
      </c>
      <c r="J35" s="24" t="e">
        <f t="shared" ref="J35" si="43">SUM(J36)</f>
        <v>#REF!</v>
      </c>
      <c r="K35" s="117">
        <f>L35+M35+N35+O35+P35+Q35</f>
        <v>132230</v>
      </c>
      <c r="L35" s="24">
        <f>L36+L37</f>
        <v>32878</v>
      </c>
      <c r="M35" s="24">
        <f>M36+M37</f>
        <v>93352.8</v>
      </c>
      <c r="N35" s="24">
        <f>N36+N37</f>
        <v>5899.2000000000007</v>
      </c>
      <c r="O35" s="24">
        <f t="shared" ref="O35" si="44">SUM(O36)</f>
        <v>100</v>
      </c>
      <c r="P35" s="24">
        <f t="shared" ref="P35" si="45">SUM(P36)</f>
        <v>0</v>
      </c>
      <c r="Q35" s="24">
        <f t="shared" ref="Q35" si="46">SUM(Q36)</f>
        <v>0</v>
      </c>
      <c r="R35" s="24">
        <f>S35+T35+U35+V35+W35+Y35+Z35</f>
        <v>258514.39999999997</v>
      </c>
      <c r="S35" s="24">
        <f>S36+S37</f>
        <v>213299.09999999998</v>
      </c>
      <c r="T35" s="24">
        <f>T36+T37</f>
        <v>0</v>
      </c>
      <c r="U35" s="24">
        <f>SUM(U36:U37)+U38</f>
        <v>38277.000000000007</v>
      </c>
      <c r="V35" s="24">
        <f>V36+V37+V38</f>
        <v>6793</v>
      </c>
      <c r="W35" s="24">
        <f>SUM(W36:W37)</f>
        <v>128</v>
      </c>
      <c r="X35" s="24">
        <f>X36+X37</f>
        <v>0</v>
      </c>
      <c r="Y35" s="24">
        <f>SUM(Y36:Y37)</f>
        <v>17.3</v>
      </c>
      <c r="Z35" s="24">
        <f>SUM(Z36:Z37)</f>
        <v>0</v>
      </c>
      <c r="AA35" s="24">
        <f>AB35+AC35+AD35+AE35+AH35+AF35</f>
        <v>101886.3</v>
      </c>
      <c r="AB35" s="78">
        <f>SUM(AB36:AB37)</f>
        <v>57326.5</v>
      </c>
      <c r="AC35" s="79">
        <f>SUM(AC36:AC38)</f>
        <v>36656.6</v>
      </c>
      <c r="AD35" s="78">
        <f>AD37+AD38+AD36</f>
        <v>4965.2</v>
      </c>
      <c r="AE35" s="78">
        <f t="shared" ref="AE35:AH35" si="47">SUM(AE36:AE37)</f>
        <v>2920.7</v>
      </c>
      <c r="AF35" s="78">
        <f t="shared" si="47"/>
        <v>17.3</v>
      </c>
      <c r="AG35" s="24">
        <f t="shared" si="47"/>
        <v>0</v>
      </c>
      <c r="AH35" s="24">
        <f t="shared" si="47"/>
        <v>0</v>
      </c>
      <c r="AI35" s="24">
        <f>AJ35+AK35+AL35+AM35+AQ35</f>
        <v>2039</v>
      </c>
      <c r="AJ35" s="24">
        <f t="shared" ref="AJ35:AQ35" si="48">SUM(AJ36:AJ37)</f>
        <v>0</v>
      </c>
      <c r="AK35" s="24">
        <f t="shared" si="48"/>
        <v>0</v>
      </c>
      <c r="AL35" s="24">
        <f>SUM(AL36:AL37)</f>
        <v>1539</v>
      </c>
      <c r="AM35" s="24">
        <f t="shared" si="48"/>
        <v>500</v>
      </c>
      <c r="AN35" s="24">
        <f t="shared" si="48"/>
        <v>0</v>
      </c>
      <c r="AO35" s="24">
        <f t="shared" si="48"/>
        <v>0</v>
      </c>
      <c r="AP35" s="24">
        <f t="shared" si="48"/>
        <v>0</v>
      </c>
      <c r="AQ35" s="24">
        <f t="shared" si="48"/>
        <v>0</v>
      </c>
      <c r="AR35" s="24">
        <f>AS35+AT35+AU35+AV35+BF35</f>
        <v>557.5</v>
      </c>
      <c r="AS35" s="24">
        <f t="shared" ref="AS35:AX35" si="49">SUM(AS36:AS37)</f>
        <v>0</v>
      </c>
      <c r="AT35" s="24">
        <f t="shared" si="49"/>
        <v>551.9</v>
      </c>
      <c r="AU35" s="24">
        <f t="shared" si="49"/>
        <v>5.6</v>
      </c>
      <c r="AV35" s="24">
        <f t="shared" si="49"/>
        <v>0</v>
      </c>
      <c r="AW35" s="24">
        <f t="shared" si="49"/>
        <v>0</v>
      </c>
      <c r="AX35" s="24">
        <f t="shared" si="49"/>
        <v>0</v>
      </c>
      <c r="AY35" s="24">
        <f>AY36+AY37+AY38</f>
        <v>3587.8</v>
      </c>
      <c r="AZ35" s="24">
        <f>AZ36+AZ37+AZ38</f>
        <v>0</v>
      </c>
      <c r="BA35" s="117">
        <f>BA36+BA37+BA38</f>
        <v>2735</v>
      </c>
      <c r="BB35" s="88">
        <f t="shared" ref="BB35:BF35" si="50">BB36+BB37+BB38</f>
        <v>816.9</v>
      </c>
      <c r="BC35" s="88">
        <f t="shared" si="50"/>
        <v>35.9</v>
      </c>
      <c r="BD35" s="88">
        <f t="shared" si="50"/>
        <v>0</v>
      </c>
      <c r="BE35" s="88">
        <f t="shared" si="50"/>
        <v>0</v>
      </c>
      <c r="BF35" s="88">
        <f t="shared" si="50"/>
        <v>0</v>
      </c>
    </row>
    <row r="36" spans="1:60" s="9" customFormat="1" ht="82.5" customHeight="1" x14ac:dyDescent="0.2">
      <c r="A36" s="140"/>
      <c r="B36" s="23" t="s">
        <v>7</v>
      </c>
      <c r="C36" s="23" t="s">
        <v>7</v>
      </c>
      <c r="D36" s="24">
        <f>K36+R36+AA36+AI36+AR36+AY36</f>
        <v>252797.7</v>
      </c>
      <c r="E36" s="24" t="e">
        <f>#REF!+#REF!+#REF!+#REF!+E44</f>
        <v>#REF!</v>
      </c>
      <c r="F36" s="24" t="e">
        <f>#REF!+#REF!+#REF!+#REF!+F44</f>
        <v>#REF!</v>
      </c>
      <c r="G36" s="24" t="e">
        <f>#REF!+#REF!+#REF!+#REF!+G44</f>
        <v>#REF!</v>
      </c>
      <c r="H36" s="24" t="e">
        <f>#REF!+#REF!+#REF!+#REF!+H44</f>
        <v>#REF!</v>
      </c>
      <c r="I36" s="24" t="e">
        <f>#REF!+#REF!+#REF!+#REF!+I44</f>
        <v>#REF!</v>
      </c>
      <c r="J36" s="24" t="e">
        <f>#REF!+#REF!+#REF!+#REF!+J44</f>
        <v>#REF!</v>
      </c>
      <c r="K36" s="117">
        <f>L36+M36+N36+O36+P36+Q36</f>
        <v>96133.5</v>
      </c>
      <c r="L36" s="24">
        <f t="shared" ref="L36" si="51">L39+L44+L45+L46</f>
        <v>13597.4</v>
      </c>
      <c r="M36" s="24">
        <f>M39+M44+M45+M46+M49+M42</f>
        <v>78024.3</v>
      </c>
      <c r="N36" s="24">
        <f>N39+N44+N45+N46+N49+N42</f>
        <v>4411.8</v>
      </c>
      <c r="O36" s="24">
        <f t="shared" ref="O36:Q36" si="52">O39+O44+O45+O46</f>
        <v>100</v>
      </c>
      <c r="P36" s="24">
        <f t="shared" si="52"/>
        <v>0</v>
      </c>
      <c r="Q36" s="24">
        <f t="shared" si="52"/>
        <v>0</v>
      </c>
      <c r="R36" s="24">
        <f t="shared" si="26"/>
        <v>112416.90000000001</v>
      </c>
      <c r="S36" s="24">
        <f t="shared" ref="S36:Z36" si="53">S39+S44+S45+S46</f>
        <v>77906.3</v>
      </c>
      <c r="T36" s="24">
        <f t="shared" si="53"/>
        <v>0</v>
      </c>
      <c r="U36" s="24">
        <f>U39+U44+U45+U46+U49</f>
        <v>29511.300000000003</v>
      </c>
      <c r="V36" s="24">
        <f>V39+V45+V46+V49+V44</f>
        <v>4854</v>
      </c>
      <c r="W36" s="24">
        <f>W39+W44+W45+W46+W47+W48</f>
        <v>128</v>
      </c>
      <c r="X36" s="24">
        <f t="shared" si="53"/>
        <v>0</v>
      </c>
      <c r="Y36" s="24">
        <f>Y45</f>
        <v>17.3</v>
      </c>
      <c r="Z36" s="24">
        <f t="shared" si="53"/>
        <v>0</v>
      </c>
      <c r="AA36" s="24">
        <f>AB36+AC36+AD36+AE36+AH36+AF36</f>
        <v>39402</v>
      </c>
      <c r="AB36" s="24">
        <f>AB39+AB44+AB45+AB46</f>
        <v>33158.199999999997</v>
      </c>
      <c r="AC36" s="79">
        <f>AC39+AC45</f>
        <v>2921.8</v>
      </c>
      <c r="AD36" s="49">
        <f>AD39+AD45</f>
        <v>384</v>
      </c>
      <c r="AE36" s="24">
        <f>AE48+AE45</f>
        <v>2920.7</v>
      </c>
      <c r="AF36" s="24">
        <f t="shared" ref="AF36:AH36" si="54">AF39+AF44+AF45+AF46</f>
        <v>17.3</v>
      </c>
      <c r="AG36" s="24">
        <f t="shared" si="54"/>
        <v>0</v>
      </c>
      <c r="AH36" s="24">
        <f t="shared" si="54"/>
        <v>0</v>
      </c>
      <c r="AI36" s="24">
        <f t="shared" ref="AI36:AI44" si="55">AJ36+AK36+AL36+AM36+AQ36</f>
        <v>700</v>
      </c>
      <c r="AJ36" s="24">
        <f>AJ39+AJ44+AJ45+AJ46</f>
        <v>0</v>
      </c>
      <c r="AK36" s="24">
        <f>AK39+AK45</f>
        <v>0</v>
      </c>
      <c r="AL36" s="24">
        <f>AL39+AL45</f>
        <v>200</v>
      </c>
      <c r="AM36" s="24">
        <f>AM48+AM45</f>
        <v>500</v>
      </c>
      <c r="AN36" s="24">
        <v>0</v>
      </c>
      <c r="AO36" s="24">
        <v>0</v>
      </c>
      <c r="AP36" s="24">
        <v>0</v>
      </c>
      <c r="AQ36" s="24">
        <v>0</v>
      </c>
      <c r="AR36" s="24">
        <f>AS36+AT36+AU36+AV36+BF36</f>
        <v>557.5</v>
      </c>
      <c r="AS36" s="24">
        <v>0</v>
      </c>
      <c r="AT36" s="24">
        <f>AT46</f>
        <v>551.9</v>
      </c>
      <c r="AU36" s="24">
        <f>AU46</f>
        <v>5.6</v>
      </c>
      <c r="AV36" s="24">
        <v>0</v>
      </c>
      <c r="AW36" s="24">
        <v>0</v>
      </c>
      <c r="AX36" s="24">
        <v>0</v>
      </c>
      <c r="AY36" s="24">
        <f>AZ36+BA36+BB36+BD36+BC36+BE36+BF36</f>
        <v>3587.8</v>
      </c>
      <c r="AZ36" s="24">
        <v>0</v>
      </c>
      <c r="BA36" s="117">
        <v>2735</v>
      </c>
      <c r="BB36" s="24">
        <f>BB46</f>
        <v>816.9</v>
      </c>
      <c r="BC36" s="24">
        <f>BC46</f>
        <v>35.9</v>
      </c>
      <c r="BD36" s="24">
        <v>0</v>
      </c>
      <c r="BE36" s="24">
        <v>0</v>
      </c>
      <c r="BF36" s="24">
        <v>0</v>
      </c>
    </row>
    <row r="37" spans="1:60" s="9" customFormat="1" ht="108" customHeight="1" x14ac:dyDescent="0.2">
      <c r="A37" s="142"/>
      <c r="B37" s="23" t="s">
        <v>22</v>
      </c>
      <c r="C37" s="23" t="s">
        <v>22</v>
      </c>
      <c r="D37" s="24">
        <f>K37+R37+AA37+AI37+AR37+AY37</f>
        <v>239913.69999999998</v>
      </c>
      <c r="E37" s="24" t="e">
        <f>#REF!</f>
        <v>#REF!</v>
      </c>
      <c r="F37" s="24" t="e">
        <f>#REF!</f>
        <v>#REF!</v>
      </c>
      <c r="G37" s="24" t="e">
        <f>#REF!</f>
        <v>#REF!</v>
      </c>
      <c r="H37" s="24" t="e">
        <f>#REF!</f>
        <v>#REF!</v>
      </c>
      <c r="I37" s="24" t="e">
        <f>#REF!</f>
        <v>#REF!</v>
      </c>
      <c r="J37" s="24" t="e">
        <f>#REF!</f>
        <v>#REF!</v>
      </c>
      <c r="K37" s="117">
        <f t="shared" ref="K37:K70" si="56">L37+M37+N37+O37+P37+Q37</f>
        <v>36096.5</v>
      </c>
      <c r="L37" s="24">
        <f>L40</f>
        <v>19280.599999999999</v>
      </c>
      <c r="M37" s="24">
        <f>M40+M50</f>
        <v>15328.5</v>
      </c>
      <c r="N37" s="24">
        <f>N40+N50</f>
        <v>1487.4</v>
      </c>
      <c r="O37" s="24">
        <f t="shared" ref="O37:Q37" si="57">O40</f>
        <v>0</v>
      </c>
      <c r="P37" s="24">
        <f t="shared" si="57"/>
        <v>0</v>
      </c>
      <c r="Q37" s="24">
        <f t="shared" si="57"/>
        <v>0</v>
      </c>
      <c r="R37" s="24">
        <f t="shared" si="26"/>
        <v>143591.09999999998</v>
      </c>
      <c r="S37" s="24">
        <f t="shared" ref="S37:Z37" si="58">S40</f>
        <v>135392.79999999999</v>
      </c>
      <c r="T37" s="24">
        <f t="shared" si="58"/>
        <v>0</v>
      </c>
      <c r="U37" s="24">
        <f>U40+U50</f>
        <v>6390.9000000000005</v>
      </c>
      <c r="V37" s="24">
        <f>V40+V43+V50</f>
        <v>1807.3999999999999</v>
      </c>
      <c r="W37" s="24">
        <f t="shared" si="58"/>
        <v>0</v>
      </c>
      <c r="X37" s="24">
        <f t="shared" si="58"/>
        <v>0</v>
      </c>
      <c r="Y37" s="24">
        <f t="shared" si="58"/>
        <v>0</v>
      </c>
      <c r="Z37" s="24">
        <f t="shared" si="58"/>
        <v>0</v>
      </c>
      <c r="AA37" s="24">
        <f t="shared" si="38"/>
        <v>58887.1</v>
      </c>
      <c r="AB37" s="24">
        <f t="shared" ref="AB37:AH37" si="59">AB40</f>
        <v>24168.3</v>
      </c>
      <c r="AC37" s="79">
        <f>AC50+AC40</f>
        <v>30458.899999999998</v>
      </c>
      <c r="AD37" s="49">
        <f>AD40+AD50</f>
        <v>4259.8999999999996</v>
      </c>
      <c r="AE37" s="24">
        <f t="shared" si="59"/>
        <v>0</v>
      </c>
      <c r="AF37" s="24">
        <f t="shared" si="59"/>
        <v>0</v>
      </c>
      <c r="AG37" s="24">
        <f t="shared" si="59"/>
        <v>0</v>
      </c>
      <c r="AH37" s="24">
        <f t="shared" si="59"/>
        <v>0</v>
      </c>
      <c r="AI37" s="24">
        <f>AJ37+AK37+AL37+AM37+AQ37</f>
        <v>1339</v>
      </c>
      <c r="AJ37" s="24">
        <f t="shared" ref="AJ37:AQ37" si="60">AJ40</f>
        <v>0</v>
      </c>
      <c r="AK37" s="24">
        <f>AK50+AK40</f>
        <v>0</v>
      </c>
      <c r="AL37" s="24">
        <f>AL40+AL50</f>
        <v>1339</v>
      </c>
      <c r="AM37" s="24">
        <f t="shared" si="60"/>
        <v>0</v>
      </c>
      <c r="AN37" s="24">
        <f t="shared" si="60"/>
        <v>0</v>
      </c>
      <c r="AO37" s="24">
        <f t="shared" si="60"/>
        <v>0</v>
      </c>
      <c r="AP37" s="24">
        <f t="shared" si="60"/>
        <v>0</v>
      </c>
      <c r="AQ37" s="24">
        <f t="shared" si="60"/>
        <v>0</v>
      </c>
      <c r="AR37" s="24">
        <f>AS37+AT37+AU37+AV37+BF37</f>
        <v>0</v>
      </c>
      <c r="AS37" s="24">
        <f t="shared" ref="AS37:AX37" si="61">AS40</f>
        <v>0</v>
      </c>
      <c r="AT37" s="24">
        <f>AT50</f>
        <v>0</v>
      </c>
      <c r="AU37" s="24">
        <f>AU40</f>
        <v>0</v>
      </c>
      <c r="AV37" s="24">
        <f t="shared" si="61"/>
        <v>0</v>
      </c>
      <c r="AW37" s="24">
        <f t="shared" si="61"/>
        <v>0</v>
      </c>
      <c r="AX37" s="24">
        <f t="shared" si="61"/>
        <v>0</v>
      </c>
      <c r="AY37" s="24">
        <f>BB37</f>
        <v>0</v>
      </c>
      <c r="AZ37" s="24">
        <f t="shared" ref="AZ37:BF37" si="62">AZ40</f>
        <v>0</v>
      </c>
      <c r="BA37" s="117">
        <v>0</v>
      </c>
      <c r="BB37" s="24">
        <f t="shared" si="62"/>
        <v>0</v>
      </c>
      <c r="BC37" s="24">
        <f t="shared" si="62"/>
        <v>0</v>
      </c>
      <c r="BD37" s="24">
        <f t="shared" si="62"/>
        <v>0</v>
      </c>
      <c r="BE37" s="24">
        <f t="shared" si="62"/>
        <v>0</v>
      </c>
      <c r="BF37" s="24">
        <f t="shared" si="62"/>
        <v>0</v>
      </c>
    </row>
    <row r="38" spans="1:60" s="9" customFormat="1" ht="108" customHeight="1" x14ac:dyDescent="0.2">
      <c r="A38" s="153"/>
      <c r="B38" s="23" t="s">
        <v>18</v>
      </c>
      <c r="C38" s="23" t="s">
        <v>18</v>
      </c>
      <c r="D38" s="24">
        <f>R38+AA38+AI38+AR38+AY38</f>
        <v>6103.6</v>
      </c>
      <c r="E38" s="24"/>
      <c r="F38" s="24"/>
      <c r="G38" s="24"/>
      <c r="H38" s="24"/>
      <c r="I38" s="24"/>
      <c r="J38" s="24"/>
      <c r="K38" s="117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f>V38+U38</f>
        <v>2506.4</v>
      </c>
      <c r="S38" s="24">
        <v>0</v>
      </c>
      <c r="T38" s="24">
        <v>0</v>
      </c>
      <c r="U38" s="24">
        <f>U42</f>
        <v>2374.8000000000002</v>
      </c>
      <c r="V38" s="24">
        <f>V42</f>
        <v>131.6</v>
      </c>
      <c r="W38" s="24">
        <v>0</v>
      </c>
      <c r="X38" s="24">
        <v>0</v>
      </c>
      <c r="Y38" s="24">
        <v>0</v>
      </c>
      <c r="Z38" s="24">
        <v>0</v>
      </c>
      <c r="AA38" s="24">
        <f>AC38+AD38</f>
        <v>3597.2000000000003</v>
      </c>
      <c r="AB38" s="24">
        <v>0</v>
      </c>
      <c r="AC38" s="79">
        <f>AC42</f>
        <v>3275.9</v>
      </c>
      <c r="AD38" s="49">
        <f>AD42</f>
        <v>321.3</v>
      </c>
      <c r="AE38" s="24">
        <v>0</v>
      </c>
      <c r="AF38" s="24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4">
        <v>0</v>
      </c>
      <c r="BA38" s="117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</row>
    <row r="39" spans="1:60" ht="136.5" customHeight="1" x14ac:dyDescent="0.2">
      <c r="A39" s="140" t="s">
        <v>57</v>
      </c>
      <c r="B39" s="61" t="s">
        <v>11</v>
      </c>
      <c r="C39" s="23" t="s">
        <v>7</v>
      </c>
      <c r="D39" s="24">
        <f>K39+R39+AA39</f>
        <v>133651.79999999999</v>
      </c>
      <c r="E39" s="24"/>
      <c r="F39" s="24"/>
      <c r="G39" s="24"/>
      <c r="H39" s="25"/>
      <c r="I39" s="25"/>
      <c r="J39" s="25"/>
      <c r="K39" s="26">
        <f>M39+N39+L39</f>
        <v>14313</v>
      </c>
      <c r="L39" s="24">
        <v>13597.4</v>
      </c>
      <c r="M39" s="24">
        <v>572.5</v>
      </c>
      <c r="N39" s="24">
        <v>143.1</v>
      </c>
      <c r="O39" s="25">
        <v>0</v>
      </c>
      <c r="P39" s="25">
        <v>0</v>
      </c>
      <c r="Q39" s="25">
        <v>0</v>
      </c>
      <c r="R39" s="24">
        <f>S39+U39+V39</f>
        <v>84435.4</v>
      </c>
      <c r="S39" s="24">
        <v>77906.3</v>
      </c>
      <c r="T39" s="24">
        <v>0</v>
      </c>
      <c r="U39" s="24">
        <v>3308.9</v>
      </c>
      <c r="V39" s="24">
        <v>3220.2</v>
      </c>
      <c r="W39" s="26">
        <v>0</v>
      </c>
      <c r="X39" s="26">
        <v>0</v>
      </c>
      <c r="Y39" s="26">
        <v>0</v>
      </c>
      <c r="Z39" s="26">
        <v>0</v>
      </c>
      <c r="AA39" s="37">
        <f>AB39+AC39+AD39</f>
        <v>34903.399999999994</v>
      </c>
      <c r="AB39" s="24">
        <v>33158.199999999997</v>
      </c>
      <c r="AC39" s="79">
        <v>1396.2</v>
      </c>
      <c r="AD39" s="49">
        <v>349</v>
      </c>
      <c r="AE39" s="26">
        <v>0</v>
      </c>
      <c r="AF39" s="26">
        <v>0</v>
      </c>
      <c r="AG39" s="26">
        <v>0</v>
      </c>
      <c r="AH39" s="26">
        <v>0</v>
      </c>
      <c r="AI39" s="24">
        <f>AJ39+AK39+AL39</f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>
        <v>0</v>
      </c>
      <c r="AQ39" s="24">
        <v>0</v>
      </c>
      <c r="AR39" s="24">
        <f>AT39</f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f>BB39</f>
        <v>0</v>
      </c>
      <c r="AZ39" s="24">
        <v>0</v>
      </c>
      <c r="BA39" s="117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18"/>
      <c r="BH39" s="18"/>
    </row>
    <row r="40" spans="1:60" ht="69.75" customHeight="1" x14ac:dyDescent="0.2">
      <c r="A40" s="142"/>
      <c r="B40" s="136" t="s">
        <v>11</v>
      </c>
      <c r="C40" s="136" t="s">
        <v>11</v>
      </c>
      <c r="D40" s="129">
        <f>K40+R40+AA40+AI40</f>
        <v>192627.3</v>
      </c>
      <c r="E40" s="24"/>
      <c r="F40" s="24"/>
      <c r="G40" s="24"/>
      <c r="H40" s="25"/>
      <c r="I40" s="25"/>
      <c r="J40" s="25"/>
      <c r="K40" s="129">
        <f>M40+N40+L40</f>
        <v>20816.099999999999</v>
      </c>
      <c r="L40" s="129">
        <v>19280.599999999999</v>
      </c>
      <c r="M40" s="129">
        <v>865.3</v>
      </c>
      <c r="N40" s="129">
        <v>670.2</v>
      </c>
      <c r="O40" s="150">
        <v>0</v>
      </c>
      <c r="P40" s="150">
        <v>0</v>
      </c>
      <c r="Q40" s="150">
        <v>0</v>
      </c>
      <c r="R40" s="129">
        <f>S40+U40+V40</f>
        <v>142723.69999999998</v>
      </c>
      <c r="S40" s="129">
        <v>135392.79999999999</v>
      </c>
      <c r="T40" s="129">
        <v>0</v>
      </c>
      <c r="U40" s="129">
        <v>5567.6</v>
      </c>
      <c r="V40" s="129">
        <v>1763.3</v>
      </c>
      <c r="W40" s="129">
        <v>0</v>
      </c>
      <c r="X40" s="129">
        <v>0</v>
      </c>
      <c r="Y40" s="129">
        <v>0</v>
      </c>
      <c r="Z40" s="129">
        <v>0</v>
      </c>
      <c r="AA40" s="129">
        <f>AD40+AC40+AB40</f>
        <v>27896.3</v>
      </c>
      <c r="AB40" s="129">
        <v>24168.3</v>
      </c>
      <c r="AC40" s="148">
        <v>1017.6</v>
      </c>
      <c r="AD40" s="148">
        <v>2710.4</v>
      </c>
      <c r="AE40" s="129">
        <v>0</v>
      </c>
      <c r="AF40" s="129">
        <v>0</v>
      </c>
      <c r="AG40" s="129">
        <v>0</v>
      </c>
      <c r="AH40" s="129">
        <v>0</v>
      </c>
      <c r="AI40" s="129">
        <f>AJ40+AK40+AL40</f>
        <v>1191.2</v>
      </c>
      <c r="AJ40" s="129">
        <v>0</v>
      </c>
      <c r="AK40" s="129">
        <v>0</v>
      </c>
      <c r="AL40" s="129">
        <v>1191.2</v>
      </c>
      <c r="AM40" s="129">
        <v>0</v>
      </c>
      <c r="AN40" s="129">
        <v>0</v>
      </c>
      <c r="AO40" s="129">
        <v>0</v>
      </c>
      <c r="AP40" s="129">
        <v>0</v>
      </c>
      <c r="AQ40" s="129">
        <v>0</v>
      </c>
      <c r="AR40" s="129">
        <f>AT40</f>
        <v>0</v>
      </c>
      <c r="AS40" s="129">
        <v>0</v>
      </c>
      <c r="AT40" s="129">
        <v>0</v>
      </c>
      <c r="AU40" s="129">
        <v>0</v>
      </c>
      <c r="AV40" s="129">
        <v>0</v>
      </c>
      <c r="AW40" s="129">
        <v>0</v>
      </c>
      <c r="AX40" s="129">
        <v>0</v>
      </c>
      <c r="AY40" s="129">
        <f>BB40</f>
        <v>0</v>
      </c>
      <c r="AZ40" s="129">
        <v>0</v>
      </c>
      <c r="BA40" s="127">
        <v>0</v>
      </c>
      <c r="BB40" s="129">
        <v>0</v>
      </c>
      <c r="BC40" s="129">
        <v>0</v>
      </c>
      <c r="BD40" s="129">
        <v>0</v>
      </c>
      <c r="BE40" s="129">
        <v>0</v>
      </c>
      <c r="BF40" s="129">
        <v>0</v>
      </c>
      <c r="BG40" s="18"/>
      <c r="BH40" s="18"/>
    </row>
    <row r="41" spans="1:60" ht="53.25" customHeight="1" x14ac:dyDescent="0.2">
      <c r="A41" s="142"/>
      <c r="B41" s="130"/>
      <c r="C41" s="130"/>
      <c r="D41" s="130"/>
      <c r="E41" s="24"/>
      <c r="F41" s="24"/>
      <c r="G41" s="24"/>
      <c r="H41" s="25"/>
      <c r="I41" s="25"/>
      <c r="J41" s="25"/>
      <c r="K41" s="130"/>
      <c r="L41" s="130"/>
      <c r="M41" s="130"/>
      <c r="N41" s="130"/>
      <c r="O41" s="151"/>
      <c r="P41" s="151"/>
      <c r="Q41" s="151"/>
      <c r="R41" s="130"/>
      <c r="S41" s="130"/>
      <c r="T41" s="130"/>
      <c r="U41" s="130"/>
      <c r="V41" s="130"/>
      <c r="W41" s="130"/>
      <c r="X41" s="130"/>
      <c r="Y41" s="130"/>
      <c r="Z41" s="130"/>
      <c r="AA41" s="130"/>
      <c r="AB41" s="130"/>
      <c r="AC41" s="149"/>
      <c r="AD41" s="149"/>
      <c r="AE41" s="130"/>
      <c r="AF41" s="130"/>
      <c r="AG41" s="130"/>
      <c r="AH41" s="130"/>
      <c r="AI41" s="130"/>
      <c r="AJ41" s="130"/>
      <c r="AK41" s="130"/>
      <c r="AL41" s="130"/>
      <c r="AM41" s="130"/>
      <c r="AN41" s="130"/>
      <c r="AO41" s="130"/>
      <c r="AP41" s="130"/>
      <c r="AQ41" s="130"/>
      <c r="AR41" s="130"/>
      <c r="AS41" s="130"/>
      <c r="AT41" s="130"/>
      <c r="AU41" s="130"/>
      <c r="AV41" s="130"/>
      <c r="AW41" s="130"/>
      <c r="AX41" s="130"/>
      <c r="AY41" s="130"/>
      <c r="AZ41" s="130"/>
      <c r="BA41" s="128"/>
      <c r="BB41" s="130"/>
      <c r="BC41" s="130"/>
      <c r="BD41" s="130"/>
      <c r="BE41" s="130"/>
      <c r="BF41" s="130"/>
      <c r="BG41" s="18"/>
      <c r="BH41" s="18"/>
    </row>
    <row r="42" spans="1:60" ht="126" customHeight="1" x14ac:dyDescent="0.2">
      <c r="A42" s="156" t="s">
        <v>62</v>
      </c>
      <c r="B42" s="39" t="s">
        <v>18</v>
      </c>
      <c r="C42" s="32" t="s">
        <v>18</v>
      </c>
      <c r="D42" s="31">
        <f>K42+R42+AA42+AI42+AR42+AY42</f>
        <v>9330.8000000000011</v>
      </c>
      <c r="E42" s="24"/>
      <c r="F42" s="24"/>
      <c r="G42" s="24"/>
      <c r="H42" s="35"/>
      <c r="I42" s="35"/>
      <c r="J42" s="35"/>
      <c r="K42" s="31">
        <f>L42+M42+N42+O42+P42+Q42</f>
        <v>3227.2000000000003</v>
      </c>
      <c r="L42" s="31">
        <v>0</v>
      </c>
      <c r="M42" s="31">
        <v>3065.8</v>
      </c>
      <c r="N42" s="31">
        <v>161.4</v>
      </c>
      <c r="O42" s="36">
        <v>0</v>
      </c>
      <c r="P42" s="36">
        <v>0</v>
      </c>
      <c r="Q42" s="36">
        <v>0</v>
      </c>
      <c r="R42" s="31">
        <f>S42+T42+U42+V42+W42+X42+Y42+Z42</f>
        <v>2506.4</v>
      </c>
      <c r="S42" s="31">
        <v>0</v>
      </c>
      <c r="T42" s="31">
        <v>0</v>
      </c>
      <c r="U42" s="31">
        <v>2374.8000000000002</v>
      </c>
      <c r="V42" s="31">
        <v>131.6</v>
      </c>
      <c r="W42" s="31">
        <v>0</v>
      </c>
      <c r="X42" s="31">
        <v>0</v>
      </c>
      <c r="Y42" s="31">
        <v>0</v>
      </c>
      <c r="Z42" s="31">
        <v>0</v>
      </c>
      <c r="AA42" s="31">
        <f>AB42+AC42+AD42+AE42+AF42+AG42+AH42</f>
        <v>3597.2000000000003</v>
      </c>
      <c r="AB42" s="31">
        <v>0</v>
      </c>
      <c r="AC42" s="51">
        <v>3275.9</v>
      </c>
      <c r="AD42" s="51">
        <v>321.3</v>
      </c>
      <c r="AE42" s="31">
        <v>0</v>
      </c>
      <c r="AF42" s="31">
        <v>0</v>
      </c>
      <c r="AG42" s="31">
        <v>0</v>
      </c>
      <c r="AH42" s="31">
        <v>0</v>
      </c>
      <c r="AI42" s="31">
        <v>0</v>
      </c>
      <c r="AJ42" s="31">
        <v>0</v>
      </c>
      <c r="AK42" s="31">
        <v>0</v>
      </c>
      <c r="AL42" s="31">
        <v>0</v>
      </c>
      <c r="AM42" s="31">
        <v>0</v>
      </c>
      <c r="AN42" s="31">
        <v>0</v>
      </c>
      <c r="AO42" s="31">
        <v>0</v>
      </c>
      <c r="AP42" s="31">
        <v>0</v>
      </c>
      <c r="AQ42" s="31">
        <v>0</v>
      </c>
      <c r="AR42" s="31">
        <v>0</v>
      </c>
      <c r="AS42" s="31">
        <v>0</v>
      </c>
      <c r="AT42" s="31">
        <v>0</v>
      </c>
      <c r="AU42" s="31">
        <v>0</v>
      </c>
      <c r="AV42" s="31">
        <v>0</v>
      </c>
      <c r="AW42" s="31">
        <v>0</v>
      </c>
      <c r="AX42" s="31">
        <v>0</v>
      </c>
      <c r="AY42" s="31">
        <v>0</v>
      </c>
      <c r="AZ42" s="31">
        <v>0</v>
      </c>
      <c r="BA42" s="31">
        <v>0</v>
      </c>
      <c r="BB42" s="31">
        <v>0</v>
      </c>
      <c r="BC42" s="31">
        <v>0</v>
      </c>
      <c r="BD42" s="31">
        <v>0</v>
      </c>
      <c r="BE42" s="31">
        <v>0</v>
      </c>
      <c r="BF42" s="31">
        <v>0</v>
      </c>
      <c r="BG42" s="18"/>
      <c r="BH42" s="18"/>
    </row>
    <row r="43" spans="1:60" ht="126" customHeight="1" x14ac:dyDescent="0.2">
      <c r="A43" s="157"/>
      <c r="B43" s="41" t="s">
        <v>22</v>
      </c>
      <c r="C43" s="32" t="s">
        <v>22</v>
      </c>
      <c r="D43" s="31">
        <f>K43+R43+AA43+AI43+AR43+AY43</f>
        <v>0.8</v>
      </c>
      <c r="E43" s="40"/>
      <c r="F43" s="40"/>
      <c r="G43" s="40"/>
      <c r="H43" s="42"/>
      <c r="I43" s="42"/>
      <c r="J43" s="42"/>
      <c r="K43" s="31">
        <v>0</v>
      </c>
      <c r="L43" s="31">
        <v>0</v>
      </c>
      <c r="M43" s="31">
        <v>0</v>
      </c>
      <c r="N43" s="31">
        <v>0</v>
      </c>
      <c r="O43" s="36">
        <v>0</v>
      </c>
      <c r="P43" s="36">
        <v>0</v>
      </c>
      <c r="Q43" s="36">
        <v>0</v>
      </c>
      <c r="R43" s="31">
        <f>S43+T43+U43+V43+W43+X43+Y43+Z43</f>
        <v>0.8</v>
      </c>
      <c r="S43" s="31">
        <v>0</v>
      </c>
      <c r="T43" s="31">
        <v>0</v>
      </c>
      <c r="U43" s="31">
        <v>0</v>
      </c>
      <c r="V43" s="31">
        <v>0.8</v>
      </c>
      <c r="W43" s="31">
        <v>0</v>
      </c>
      <c r="X43" s="31">
        <v>0</v>
      </c>
      <c r="Y43" s="31">
        <v>0</v>
      </c>
      <c r="Z43" s="31">
        <v>0</v>
      </c>
      <c r="AA43" s="31">
        <v>0</v>
      </c>
      <c r="AB43" s="31">
        <v>0</v>
      </c>
      <c r="AC43" s="51">
        <v>0</v>
      </c>
      <c r="AD43" s="51">
        <v>0</v>
      </c>
      <c r="AE43" s="31">
        <v>0</v>
      </c>
      <c r="AF43" s="31">
        <v>0</v>
      </c>
      <c r="AG43" s="31">
        <v>0</v>
      </c>
      <c r="AH43" s="31">
        <v>0</v>
      </c>
      <c r="AI43" s="31">
        <v>0</v>
      </c>
      <c r="AJ43" s="31">
        <v>0</v>
      </c>
      <c r="AK43" s="31">
        <v>0</v>
      </c>
      <c r="AL43" s="31">
        <v>0</v>
      </c>
      <c r="AM43" s="31">
        <v>0</v>
      </c>
      <c r="AN43" s="31">
        <v>0</v>
      </c>
      <c r="AO43" s="31">
        <v>0</v>
      </c>
      <c r="AP43" s="31">
        <v>0</v>
      </c>
      <c r="AQ43" s="31">
        <v>0</v>
      </c>
      <c r="AR43" s="31">
        <v>0</v>
      </c>
      <c r="AS43" s="31">
        <v>0</v>
      </c>
      <c r="AT43" s="31">
        <v>0</v>
      </c>
      <c r="AU43" s="31">
        <v>0</v>
      </c>
      <c r="AV43" s="31">
        <v>0</v>
      </c>
      <c r="AW43" s="31">
        <v>0</v>
      </c>
      <c r="AX43" s="31">
        <v>0</v>
      </c>
      <c r="AY43" s="31">
        <v>0</v>
      </c>
      <c r="AZ43" s="31">
        <v>0</v>
      </c>
      <c r="BA43" s="31">
        <v>0</v>
      </c>
      <c r="BB43" s="31">
        <v>0</v>
      </c>
      <c r="BC43" s="31">
        <v>0</v>
      </c>
      <c r="BD43" s="31">
        <v>0</v>
      </c>
      <c r="BE43" s="31">
        <v>0</v>
      </c>
      <c r="BF43" s="31">
        <v>0</v>
      </c>
      <c r="BG43" s="18"/>
      <c r="BH43" s="18"/>
    </row>
    <row r="44" spans="1:60" ht="164.25" customHeight="1" x14ac:dyDescent="0.2">
      <c r="A44" s="118" t="s">
        <v>43</v>
      </c>
      <c r="B44" s="39" t="s">
        <v>22</v>
      </c>
      <c r="C44" s="23" t="s">
        <v>7</v>
      </c>
      <c r="D44" s="24">
        <f>K44+R44+AA44+AI44</f>
        <v>400</v>
      </c>
      <c r="E44" s="24">
        <v>0</v>
      </c>
      <c r="F44" s="24">
        <v>0</v>
      </c>
      <c r="G44" s="24">
        <v>0</v>
      </c>
      <c r="H44" s="26"/>
      <c r="I44" s="26"/>
      <c r="J44" s="26"/>
      <c r="K44" s="26">
        <f t="shared" si="56"/>
        <v>200</v>
      </c>
      <c r="L44" s="24">
        <v>0</v>
      </c>
      <c r="M44" s="24">
        <v>0</v>
      </c>
      <c r="N44" s="24">
        <v>100</v>
      </c>
      <c r="O44" s="26">
        <v>100</v>
      </c>
      <c r="P44" s="26">
        <v>0</v>
      </c>
      <c r="Q44" s="26">
        <v>0</v>
      </c>
      <c r="R44" s="26">
        <f t="shared" ref="R44:R68" si="63">S44+T44+U44+V44+W44+Y44+Z44</f>
        <v>200</v>
      </c>
      <c r="S44" s="24">
        <v>0</v>
      </c>
      <c r="T44" s="24">
        <v>0</v>
      </c>
      <c r="U44" s="24">
        <v>0</v>
      </c>
      <c r="V44" s="24">
        <v>100</v>
      </c>
      <c r="W44" s="26">
        <v>100</v>
      </c>
      <c r="X44" s="26">
        <v>0</v>
      </c>
      <c r="Y44" s="26">
        <v>0</v>
      </c>
      <c r="Z44" s="26">
        <v>0</v>
      </c>
      <c r="AA44" s="37">
        <f t="shared" ref="AA44:AA68" si="64">AB44+AC44+AD44+AE44+AH44</f>
        <v>0</v>
      </c>
      <c r="AB44" s="24">
        <v>0</v>
      </c>
      <c r="AC44" s="79">
        <v>0</v>
      </c>
      <c r="AD44" s="49">
        <v>0</v>
      </c>
      <c r="AE44" s="26">
        <v>0</v>
      </c>
      <c r="AF44" s="26">
        <v>0</v>
      </c>
      <c r="AG44" s="26">
        <v>0</v>
      </c>
      <c r="AH44" s="26">
        <v>0</v>
      </c>
      <c r="AI44" s="24">
        <f t="shared" si="55"/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4">
        <v>0</v>
      </c>
      <c r="AQ44" s="24">
        <v>0</v>
      </c>
      <c r="AR44" s="24">
        <f>AS44+AT44+AU44+AV44+BF44</f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f>AZ44+BC44+BD44+BF44+BL44</f>
        <v>0</v>
      </c>
      <c r="AZ44" s="24">
        <v>0</v>
      </c>
      <c r="BA44" s="117">
        <v>0</v>
      </c>
      <c r="BB44" s="24">
        <v>0</v>
      </c>
      <c r="BC44" s="24">
        <v>0</v>
      </c>
      <c r="BD44" s="24">
        <v>0</v>
      </c>
      <c r="BE44" s="24">
        <v>0</v>
      </c>
      <c r="BF44" s="24">
        <v>0</v>
      </c>
    </row>
    <row r="45" spans="1:60" ht="232.5" customHeight="1" x14ac:dyDescent="0.2">
      <c r="A45" s="118" t="s">
        <v>54</v>
      </c>
      <c r="B45" s="23" t="s">
        <v>64</v>
      </c>
      <c r="C45" s="23" t="s">
        <v>7</v>
      </c>
      <c r="D45" s="24">
        <f>R45+K45</f>
        <v>1763.1</v>
      </c>
      <c r="E45" s="24"/>
      <c r="F45" s="24"/>
      <c r="G45" s="24"/>
      <c r="H45" s="25"/>
      <c r="I45" s="25"/>
      <c r="J45" s="25"/>
      <c r="K45" s="26">
        <f>L45+M45+N45+O45+P45+Q45</f>
        <v>157.1</v>
      </c>
      <c r="L45" s="24">
        <v>0</v>
      </c>
      <c r="M45" s="24">
        <v>149.19999999999999</v>
      </c>
      <c r="N45" s="24">
        <v>7.9</v>
      </c>
      <c r="O45" s="26">
        <v>0</v>
      </c>
      <c r="P45" s="26">
        <v>0</v>
      </c>
      <c r="Q45" s="26">
        <v>0</v>
      </c>
      <c r="R45" s="26">
        <f>U45+V45+W45+Y45+Z45</f>
        <v>1606</v>
      </c>
      <c r="S45" s="24">
        <v>0</v>
      </c>
      <c r="T45" s="24">
        <v>0</v>
      </c>
      <c r="U45" s="24">
        <v>1525.7</v>
      </c>
      <c r="V45" s="24">
        <v>35</v>
      </c>
      <c r="W45" s="26">
        <v>28</v>
      </c>
      <c r="X45" s="26"/>
      <c r="Y45" s="26">
        <v>17.3</v>
      </c>
      <c r="Z45" s="26">
        <v>0</v>
      </c>
      <c r="AA45" s="24">
        <f>AC45+AD45+AE45+AF45</f>
        <v>1605.8999999999999</v>
      </c>
      <c r="AB45" s="24">
        <v>0</v>
      </c>
      <c r="AC45" s="79">
        <v>1525.6</v>
      </c>
      <c r="AD45" s="49">
        <v>35</v>
      </c>
      <c r="AE45" s="26">
        <v>28</v>
      </c>
      <c r="AF45" s="26">
        <v>17.3</v>
      </c>
      <c r="AG45" s="26">
        <v>0</v>
      </c>
      <c r="AH45" s="26">
        <v>0</v>
      </c>
      <c r="AI45" s="24">
        <f>AK45+AL45</f>
        <v>200</v>
      </c>
      <c r="AJ45" s="24">
        <v>0</v>
      </c>
      <c r="AK45" s="24">
        <v>0</v>
      </c>
      <c r="AL45" s="24">
        <v>200</v>
      </c>
      <c r="AM45" s="24">
        <v>0</v>
      </c>
      <c r="AN45" s="24">
        <v>0</v>
      </c>
      <c r="AO45" s="24">
        <v>0</v>
      </c>
      <c r="AP45" s="24">
        <v>0</v>
      </c>
      <c r="AQ45" s="24">
        <v>0</v>
      </c>
      <c r="AR45" s="24">
        <f>AS45+AU45+AV45+AX45+BE45</f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f>AZ45+BC45+BD45+BF45+BL45</f>
        <v>0</v>
      </c>
      <c r="AZ45" s="24">
        <v>0</v>
      </c>
      <c r="BA45" s="117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</row>
    <row r="46" spans="1:60" ht="177" customHeight="1" x14ac:dyDescent="0.2">
      <c r="A46" s="118" t="s">
        <v>44</v>
      </c>
      <c r="B46" s="39" t="s">
        <v>22</v>
      </c>
      <c r="C46" s="23" t="s">
        <v>7</v>
      </c>
      <c r="D46" s="24">
        <f>K46+R46+AA46+AI46+AR46+AY46</f>
        <v>4437.4000000000005</v>
      </c>
      <c r="E46" s="24"/>
      <c r="F46" s="24"/>
      <c r="G46" s="24"/>
      <c r="H46" s="25"/>
      <c r="I46" s="25"/>
      <c r="J46" s="25"/>
      <c r="K46" s="26">
        <f>N46</f>
        <v>92.1</v>
      </c>
      <c r="L46" s="24">
        <v>0</v>
      </c>
      <c r="M46" s="24">
        <v>0</v>
      </c>
      <c r="N46" s="24">
        <v>92.1</v>
      </c>
      <c r="O46" s="25">
        <v>0</v>
      </c>
      <c r="P46" s="25">
        <v>0</v>
      </c>
      <c r="Q46" s="25">
        <v>0</v>
      </c>
      <c r="R46" s="26">
        <f>V46+W46</f>
        <v>200</v>
      </c>
      <c r="S46" s="24">
        <v>0</v>
      </c>
      <c r="T46" s="24">
        <v>0</v>
      </c>
      <c r="U46" s="24">
        <v>0</v>
      </c>
      <c r="V46" s="24">
        <v>200</v>
      </c>
      <c r="W46" s="25">
        <v>0</v>
      </c>
      <c r="X46" s="25">
        <v>0</v>
      </c>
      <c r="Y46" s="25">
        <v>0</v>
      </c>
      <c r="Z46" s="25">
        <v>0</v>
      </c>
      <c r="AA46" s="24">
        <f>AB46+AC46+AD46+AE46+AF46+AH46</f>
        <v>0</v>
      </c>
      <c r="AB46" s="24">
        <v>0</v>
      </c>
      <c r="AC46" s="79">
        <v>0</v>
      </c>
      <c r="AD46" s="49">
        <v>0</v>
      </c>
      <c r="AE46" s="26">
        <v>0</v>
      </c>
      <c r="AF46" s="26">
        <v>0</v>
      </c>
      <c r="AG46" s="26">
        <v>0</v>
      </c>
      <c r="AH46" s="26">
        <v>0</v>
      </c>
      <c r="AI46" s="24">
        <f>AJ46+AK46+AL46+AM46+AN46+AO46+AP46+AQ46</f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f>AS46+AT46+AU46+AV46+AW46+AX46</f>
        <v>557.5</v>
      </c>
      <c r="AS46" s="24">
        <v>0</v>
      </c>
      <c r="AT46" s="24">
        <v>551.9</v>
      </c>
      <c r="AU46" s="24">
        <v>5.6</v>
      </c>
      <c r="AV46" s="24">
        <v>0</v>
      </c>
      <c r="AW46" s="24">
        <v>0</v>
      </c>
      <c r="AX46" s="24">
        <v>0</v>
      </c>
      <c r="AY46" s="24">
        <f>AZ46+BB46+BC46+BD46+BE46+BF46</f>
        <v>3587.8</v>
      </c>
      <c r="AZ46" s="24">
        <v>2735</v>
      </c>
      <c r="BA46" s="117">
        <v>0</v>
      </c>
      <c r="BB46" s="24">
        <v>816.9</v>
      </c>
      <c r="BC46" s="24">
        <v>35.9</v>
      </c>
      <c r="BD46" s="24">
        <v>0</v>
      </c>
      <c r="BE46" s="24">
        <v>0</v>
      </c>
      <c r="BF46" s="24">
        <v>0</v>
      </c>
    </row>
    <row r="47" spans="1:60" ht="155.25" customHeight="1" x14ac:dyDescent="0.2">
      <c r="A47" s="118" t="s">
        <v>67</v>
      </c>
      <c r="B47" s="39" t="s">
        <v>22</v>
      </c>
      <c r="C47" s="23" t="s">
        <v>7</v>
      </c>
      <c r="D47" s="24">
        <f t="shared" ref="D47:D48" si="65">K47+R47+AA47+AI47+AR47+AY47</f>
        <v>0</v>
      </c>
      <c r="E47" s="24"/>
      <c r="F47" s="24"/>
      <c r="G47" s="24"/>
      <c r="H47" s="26"/>
      <c r="I47" s="26"/>
      <c r="J47" s="26"/>
      <c r="K47" s="26">
        <f>N47</f>
        <v>0</v>
      </c>
      <c r="L47" s="24">
        <v>0</v>
      </c>
      <c r="M47" s="24">
        <v>0</v>
      </c>
      <c r="N47" s="24">
        <v>0</v>
      </c>
      <c r="O47" s="26">
        <v>0</v>
      </c>
      <c r="P47" s="26">
        <v>0</v>
      </c>
      <c r="Q47" s="26">
        <v>0</v>
      </c>
      <c r="R47" s="26">
        <f>S47+T47+U47+V47+W47+X47+Y47+Z47</f>
        <v>0</v>
      </c>
      <c r="S47" s="24">
        <v>0</v>
      </c>
      <c r="T47" s="24">
        <v>0</v>
      </c>
      <c r="U47" s="24">
        <v>0</v>
      </c>
      <c r="V47" s="24">
        <v>0</v>
      </c>
      <c r="W47" s="26">
        <v>0</v>
      </c>
      <c r="X47" s="26">
        <v>0</v>
      </c>
      <c r="Y47" s="26">
        <v>0</v>
      </c>
      <c r="Z47" s="26">
        <v>0</v>
      </c>
      <c r="AA47" s="24">
        <v>0</v>
      </c>
      <c r="AB47" s="24">
        <v>0</v>
      </c>
      <c r="AC47" s="79">
        <v>0</v>
      </c>
      <c r="AD47" s="49">
        <v>0</v>
      </c>
      <c r="AE47" s="26">
        <v>0</v>
      </c>
      <c r="AF47" s="26">
        <v>0</v>
      </c>
      <c r="AG47" s="26">
        <v>0</v>
      </c>
      <c r="AH47" s="26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0</v>
      </c>
      <c r="AY47" s="24">
        <v>0</v>
      </c>
      <c r="AZ47" s="24">
        <v>0</v>
      </c>
      <c r="BA47" s="117">
        <v>0</v>
      </c>
      <c r="BB47" s="24">
        <v>0</v>
      </c>
      <c r="BC47" s="24">
        <v>0</v>
      </c>
      <c r="BD47" s="24">
        <v>0</v>
      </c>
      <c r="BE47" s="24">
        <v>0</v>
      </c>
      <c r="BF47" s="24">
        <v>0</v>
      </c>
    </row>
    <row r="48" spans="1:60" ht="140.25" customHeight="1" x14ac:dyDescent="0.2">
      <c r="A48" s="118" t="s">
        <v>63</v>
      </c>
      <c r="B48" s="23" t="s">
        <v>64</v>
      </c>
      <c r="C48" s="23" t="s">
        <v>7</v>
      </c>
      <c r="D48" s="24">
        <f t="shared" si="65"/>
        <v>3392.7</v>
      </c>
      <c r="E48" s="24"/>
      <c r="F48" s="24"/>
      <c r="G48" s="24"/>
      <c r="H48" s="26"/>
      <c r="I48" s="26"/>
      <c r="J48" s="26"/>
      <c r="K48" s="26">
        <f>N48</f>
        <v>0</v>
      </c>
      <c r="L48" s="24">
        <v>0</v>
      </c>
      <c r="M48" s="24">
        <v>0</v>
      </c>
      <c r="N48" s="24">
        <v>0</v>
      </c>
      <c r="O48" s="26">
        <v>0</v>
      </c>
      <c r="P48" s="26">
        <v>0</v>
      </c>
      <c r="Q48" s="26">
        <v>0</v>
      </c>
      <c r="R48" s="26">
        <f>S48+T48+U48+V48+W48+X48+Y48+Z48</f>
        <v>0</v>
      </c>
      <c r="S48" s="24">
        <v>0</v>
      </c>
      <c r="T48" s="24">
        <v>0</v>
      </c>
      <c r="U48" s="24">
        <v>0</v>
      </c>
      <c r="V48" s="24">
        <v>0</v>
      </c>
      <c r="W48" s="26">
        <v>0</v>
      </c>
      <c r="X48" s="26">
        <v>0</v>
      </c>
      <c r="Y48" s="26">
        <v>0</v>
      </c>
      <c r="Z48" s="26">
        <v>0</v>
      </c>
      <c r="AA48" s="24">
        <f>AE48</f>
        <v>2892.7</v>
      </c>
      <c r="AB48" s="24">
        <v>0</v>
      </c>
      <c r="AC48" s="79">
        <v>0</v>
      </c>
      <c r="AD48" s="49">
        <v>0</v>
      </c>
      <c r="AE48" s="26">
        <v>2892.7</v>
      </c>
      <c r="AF48" s="26">
        <v>0</v>
      </c>
      <c r="AG48" s="26">
        <v>0</v>
      </c>
      <c r="AH48" s="26">
        <v>0</v>
      </c>
      <c r="AI48" s="24">
        <f>AJ48+AK48+AL48+AM48+AN48+AO48+AP48+AQ48</f>
        <v>500</v>
      </c>
      <c r="AJ48" s="24">
        <v>0</v>
      </c>
      <c r="AK48" s="24">
        <v>0</v>
      </c>
      <c r="AL48" s="24">
        <v>0</v>
      </c>
      <c r="AM48" s="24">
        <v>500</v>
      </c>
      <c r="AN48" s="24">
        <v>0</v>
      </c>
      <c r="AO48" s="24">
        <v>0</v>
      </c>
      <c r="AP48" s="24">
        <v>0</v>
      </c>
      <c r="AQ48" s="24">
        <v>0</v>
      </c>
      <c r="AR48" s="24">
        <v>0</v>
      </c>
      <c r="AS48" s="24">
        <v>0</v>
      </c>
      <c r="AT48" s="24">
        <v>0</v>
      </c>
      <c r="AU48" s="24">
        <v>0</v>
      </c>
      <c r="AV48" s="24">
        <v>0</v>
      </c>
      <c r="AW48" s="24">
        <v>0</v>
      </c>
      <c r="AX48" s="24">
        <v>0</v>
      </c>
      <c r="AY48" s="24">
        <v>0</v>
      </c>
      <c r="AZ48" s="24">
        <v>0</v>
      </c>
      <c r="BA48" s="117">
        <v>0</v>
      </c>
      <c r="BB48" s="24">
        <v>0</v>
      </c>
      <c r="BC48" s="24">
        <v>0</v>
      </c>
      <c r="BD48" s="24">
        <v>0</v>
      </c>
      <c r="BE48" s="24">
        <v>0</v>
      </c>
      <c r="BF48" s="24">
        <v>0</v>
      </c>
    </row>
    <row r="49" spans="1:60" ht="127.5" customHeight="1" x14ac:dyDescent="0.2">
      <c r="A49" s="140" t="s">
        <v>46</v>
      </c>
      <c r="B49" s="39" t="s">
        <v>11</v>
      </c>
      <c r="C49" s="23" t="s">
        <v>7</v>
      </c>
      <c r="D49" s="24">
        <f>K49+R49+AA49+AI50</f>
        <v>104267.40000000001</v>
      </c>
      <c r="E49" s="24"/>
      <c r="F49" s="24"/>
      <c r="G49" s="24"/>
      <c r="H49" s="25"/>
      <c r="I49" s="25"/>
      <c r="J49" s="25"/>
      <c r="K49" s="26">
        <f>M49+N49</f>
        <v>78144.100000000006</v>
      </c>
      <c r="L49" s="24">
        <v>0</v>
      </c>
      <c r="M49" s="24">
        <v>74236.800000000003</v>
      </c>
      <c r="N49" s="24">
        <v>3907.3</v>
      </c>
      <c r="O49" s="25">
        <v>0</v>
      </c>
      <c r="P49" s="25"/>
      <c r="Q49" s="25"/>
      <c r="R49" s="26">
        <f>U49+V49</f>
        <v>25975.5</v>
      </c>
      <c r="S49" s="24">
        <v>0</v>
      </c>
      <c r="T49" s="24">
        <v>0</v>
      </c>
      <c r="U49" s="24">
        <v>24676.7</v>
      </c>
      <c r="V49" s="24">
        <v>1298.8</v>
      </c>
      <c r="W49" s="26">
        <v>0</v>
      </c>
      <c r="X49" s="26">
        <v>0</v>
      </c>
      <c r="Y49" s="26">
        <v>0</v>
      </c>
      <c r="Z49" s="26">
        <v>0</v>
      </c>
      <c r="AA49" s="24">
        <v>0</v>
      </c>
      <c r="AB49" s="24">
        <v>0</v>
      </c>
      <c r="AC49" s="79">
        <v>0</v>
      </c>
      <c r="AD49" s="49">
        <v>0</v>
      </c>
      <c r="AE49" s="26">
        <v>0</v>
      </c>
      <c r="AF49" s="26">
        <v>0</v>
      </c>
      <c r="AG49" s="26">
        <v>0</v>
      </c>
      <c r="AH49" s="26">
        <v>0</v>
      </c>
      <c r="AI49" s="47">
        <f>AJ49+AK49+AL49+AM49+AN49+AO49+AP49+AQ49</f>
        <v>0</v>
      </c>
      <c r="AJ49" s="26">
        <v>0</v>
      </c>
      <c r="AK49" s="26">
        <v>0</v>
      </c>
      <c r="AL49" s="26">
        <v>0</v>
      </c>
      <c r="AM49" s="24">
        <v>0</v>
      </c>
      <c r="AN49" s="24">
        <v>0</v>
      </c>
      <c r="AO49" s="24">
        <v>0</v>
      </c>
      <c r="AP49" s="24">
        <v>0</v>
      </c>
      <c r="AQ49" s="24">
        <v>0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0</v>
      </c>
      <c r="AY49" s="24">
        <v>0</v>
      </c>
      <c r="AZ49" s="24">
        <v>0</v>
      </c>
      <c r="BA49" s="117">
        <v>0</v>
      </c>
      <c r="BB49" s="24">
        <v>0</v>
      </c>
      <c r="BC49" s="24">
        <v>0</v>
      </c>
      <c r="BD49" s="24">
        <v>0</v>
      </c>
      <c r="BE49" s="24">
        <v>0</v>
      </c>
      <c r="BF49" s="24">
        <v>0</v>
      </c>
    </row>
    <row r="50" spans="1:60" ht="124.5" customHeight="1" x14ac:dyDescent="0.2">
      <c r="A50" s="142"/>
      <c r="B50" s="23" t="s">
        <v>11</v>
      </c>
      <c r="C50" s="23" t="s">
        <v>11</v>
      </c>
      <c r="D50" s="24">
        <f>K50+R50</f>
        <v>16147.000000000002</v>
      </c>
      <c r="E50" s="24"/>
      <c r="F50" s="24"/>
      <c r="G50" s="24"/>
      <c r="H50" s="25"/>
      <c r="I50" s="25"/>
      <c r="J50" s="25"/>
      <c r="K50" s="26">
        <f>M50+N50</f>
        <v>15280.400000000001</v>
      </c>
      <c r="L50" s="24">
        <v>0</v>
      </c>
      <c r="M50" s="24">
        <v>14463.2</v>
      </c>
      <c r="N50" s="24">
        <v>817.2</v>
      </c>
      <c r="O50" s="25">
        <v>0</v>
      </c>
      <c r="P50" s="25">
        <v>0</v>
      </c>
      <c r="Q50" s="25">
        <v>0</v>
      </c>
      <c r="R50" s="26">
        <f>S50+T50+U50+V50+W50+X50+Y50+Z50</f>
        <v>866.59999999999991</v>
      </c>
      <c r="S50" s="24">
        <v>0</v>
      </c>
      <c r="T50" s="24">
        <v>0</v>
      </c>
      <c r="U50" s="24">
        <v>823.3</v>
      </c>
      <c r="V50" s="24">
        <v>43.3</v>
      </c>
      <c r="W50" s="25">
        <v>0</v>
      </c>
      <c r="X50" s="25">
        <v>0</v>
      </c>
      <c r="Y50" s="25">
        <v>0</v>
      </c>
      <c r="Z50" s="25">
        <v>0</v>
      </c>
      <c r="AA50" s="24">
        <f>AB50+AC50+AD50</f>
        <v>30990.799999999999</v>
      </c>
      <c r="AB50" s="24">
        <v>0</v>
      </c>
      <c r="AC50" s="79">
        <v>29441.3</v>
      </c>
      <c r="AD50" s="49">
        <v>1549.5</v>
      </c>
      <c r="AE50" s="26">
        <v>0</v>
      </c>
      <c r="AF50" s="26">
        <v>0</v>
      </c>
      <c r="AG50" s="26">
        <v>0</v>
      </c>
      <c r="AH50" s="26">
        <v>0</v>
      </c>
      <c r="AI50" s="24">
        <f>AK50+AL50</f>
        <v>147.80000000000001</v>
      </c>
      <c r="AJ50" s="24">
        <v>0</v>
      </c>
      <c r="AK50" s="24">
        <v>0</v>
      </c>
      <c r="AL50" s="24">
        <v>147.80000000000001</v>
      </c>
      <c r="AM50" s="24">
        <v>0</v>
      </c>
      <c r="AN50" s="24">
        <v>0</v>
      </c>
      <c r="AO50" s="24">
        <v>0</v>
      </c>
      <c r="AP50" s="24">
        <v>0</v>
      </c>
      <c r="AQ50" s="24">
        <v>0</v>
      </c>
      <c r="AR50" s="24">
        <f>AS50+AT50+AU50+AV50+AW50+AX50</f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0</v>
      </c>
      <c r="AY50" s="24">
        <v>0</v>
      </c>
      <c r="AZ50" s="24">
        <v>0</v>
      </c>
      <c r="BA50" s="117">
        <v>0</v>
      </c>
      <c r="BB50" s="24">
        <v>0</v>
      </c>
      <c r="BC50" s="24">
        <v>0</v>
      </c>
      <c r="BD50" s="24">
        <v>0</v>
      </c>
      <c r="BE50" s="24">
        <v>0</v>
      </c>
      <c r="BF50" s="24">
        <v>0</v>
      </c>
    </row>
    <row r="51" spans="1:60" s="5" customFormat="1" ht="98.25" customHeight="1" x14ac:dyDescent="0.35">
      <c r="A51" s="159" t="s">
        <v>34</v>
      </c>
      <c r="B51" s="23"/>
      <c r="C51" s="23" t="s">
        <v>6</v>
      </c>
      <c r="D51" s="24">
        <f>K51+R51+AA51+AI51+AR51+AY51</f>
        <v>437319.5</v>
      </c>
      <c r="E51" s="24">
        <f t="shared" ref="E51:J51" si="66">SUM(E54:E58)</f>
        <v>0</v>
      </c>
      <c r="F51" s="24">
        <f t="shared" si="66"/>
        <v>59064.11</v>
      </c>
      <c r="G51" s="24">
        <f t="shared" si="66"/>
        <v>2681.6</v>
      </c>
      <c r="H51" s="24">
        <f t="shared" si="66"/>
        <v>261.42900000000003</v>
      </c>
      <c r="I51" s="24">
        <f t="shared" si="66"/>
        <v>76.899999999999991</v>
      </c>
      <c r="J51" s="24">
        <f t="shared" si="66"/>
        <v>6.3</v>
      </c>
      <c r="K51" s="117">
        <f>L51+M51+N51+O51+P51+Q51</f>
        <v>69656.899999999994</v>
      </c>
      <c r="L51" s="24">
        <f t="shared" ref="L51:M51" si="67">L54+L55+L56+L57+L58</f>
        <v>0</v>
      </c>
      <c r="M51" s="24">
        <f t="shared" si="67"/>
        <v>17644.2</v>
      </c>
      <c r="N51" s="24">
        <f>N54+N55+N56+N57+N58</f>
        <v>21487.600000000002</v>
      </c>
      <c r="O51" s="24">
        <f>O54+O55+O56+O57+O58</f>
        <v>30292.2</v>
      </c>
      <c r="P51" s="24">
        <f>SUM(P54:P58)</f>
        <v>65.900000000000006</v>
      </c>
      <c r="Q51" s="24">
        <f>SUM(Q54:Q58)</f>
        <v>167</v>
      </c>
      <c r="R51" s="24">
        <f>S51+T51+U51+V51+W51+Y51+Z51</f>
        <v>82971.199999999997</v>
      </c>
      <c r="S51" s="24">
        <f t="shared" ref="S51:Z51" si="68">S54+S55+S56+S57+S58</f>
        <v>0</v>
      </c>
      <c r="T51" s="24">
        <f t="shared" si="68"/>
        <v>0</v>
      </c>
      <c r="U51" s="24">
        <f t="shared" si="68"/>
        <v>19068</v>
      </c>
      <c r="V51" s="24">
        <f>V54+V55+V56+V57+V58</f>
        <v>23246.799999999999</v>
      </c>
      <c r="W51" s="24">
        <f>W54+W55+W56+W57+W58</f>
        <v>40412.300000000003</v>
      </c>
      <c r="X51" s="24">
        <f t="shared" si="68"/>
        <v>0</v>
      </c>
      <c r="Y51" s="24">
        <f t="shared" si="68"/>
        <v>81.2</v>
      </c>
      <c r="Z51" s="24">
        <f t="shared" si="68"/>
        <v>162.9</v>
      </c>
      <c r="AA51" s="24">
        <f>AB51+AC51+AD51+AE51+AF51+AH51</f>
        <v>136123.99999999997</v>
      </c>
      <c r="AB51" s="24">
        <f t="shared" ref="AB51" si="69">AB54+AB55+AB56+AB57+AB58</f>
        <v>0</v>
      </c>
      <c r="AC51" s="79">
        <f t="shared" ref="AC51:AH51" si="70">AC52+AC53</f>
        <v>109232.7</v>
      </c>
      <c r="AD51" s="49">
        <f>AD52+AD53</f>
        <v>22798.6</v>
      </c>
      <c r="AE51" s="24">
        <f t="shared" si="70"/>
        <v>3812.9</v>
      </c>
      <c r="AF51" s="24">
        <f t="shared" si="70"/>
        <v>97.9</v>
      </c>
      <c r="AG51" s="24">
        <f t="shared" si="70"/>
        <v>0</v>
      </c>
      <c r="AH51" s="24">
        <f t="shared" si="70"/>
        <v>181.9</v>
      </c>
      <c r="AI51" s="24">
        <f>AJ51+AK51+AL51+AM51+AN51+AQ51</f>
        <v>47489.100000000006</v>
      </c>
      <c r="AJ51" s="24">
        <f t="shared" ref="AJ51:AQ51" si="71">AJ54+AJ55+AJ56+AJ57+AJ58</f>
        <v>0</v>
      </c>
      <c r="AK51" s="24">
        <f t="shared" si="71"/>
        <v>18351.599999999999</v>
      </c>
      <c r="AL51" s="24">
        <f t="shared" si="71"/>
        <v>25184.899999999998</v>
      </c>
      <c r="AM51" s="24">
        <f t="shared" si="71"/>
        <v>3662.8</v>
      </c>
      <c r="AN51" s="24">
        <f t="shared" si="71"/>
        <v>97.9</v>
      </c>
      <c r="AO51" s="24">
        <f t="shared" si="71"/>
        <v>0</v>
      </c>
      <c r="AP51" s="24">
        <f t="shared" si="71"/>
        <v>0</v>
      </c>
      <c r="AQ51" s="24">
        <f t="shared" si="71"/>
        <v>191.9</v>
      </c>
      <c r="AR51" s="24">
        <f>AS51+AT51+AU51+AV51+AW51+AX51</f>
        <v>49410.400000000001</v>
      </c>
      <c r="AS51" s="24">
        <f t="shared" ref="AS51:AX51" si="72">AS54+AS55+AS56+AS57+AS58</f>
        <v>0</v>
      </c>
      <c r="AT51" s="24">
        <f t="shared" si="72"/>
        <v>18172.099999999999</v>
      </c>
      <c r="AU51" s="24">
        <f t="shared" si="72"/>
        <v>27159</v>
      </c>
      <c r="AV51" s="24">
        <f t="shared" si="72"/>
        <v>3890.5</v>
      </c>
      <c r="AW51" s="24">
        <f t="shared" si="72"/>
        <v>6.9</v>
      </c>
      <c r="AX51" s="24">
        <f t="shared" si="72"/>
        <v>181.9</v>
      </c>
      <c r="AY51" s="24">
        <f>AY54+AY55+AY56+AY57+AY58</f>
        <v>51667.9</v>
      </c>
      <c r="AZ51" s="24">
        <f t="shared" ref="AZ51:BF51" si="73">AZ54+AZ55+AZ56+AZ57+AZ58</f>
        <v>0</v>
      </c>
      <c r="BA51" s="117">
        <v>0</v>
      </c>
      <c r="BB51" s="24">
        <f>BB54+BB55+BB56+BB57+BB58</f>
        <v>18121.400000000001</v>
      </c>
      <c r="BC51" s="24">
        <f t="shared" si="73"/>
        <v>29149</v>
      </c>
      <c r="BD51" s="24">
        <f t="shared" si="73"/>
        <v>4208.7</v>
      </c>
      <c r="BE51" s="24">
        <f t="shared" si="73"/>
        <v>6.9</v>
      </c>
      <c r="BF51" s="24">
        <f t="shared" si="73"/>
        <v>181.9</v>
      </c>
      <c r="BH51" s="83"/>
    </row>
    <row r="52" spans="1:60" s="5" customFormat="1" ht="192.75" customHeight="1" x14ac:dyDescent="0.2">
      <c r="A52" s="160"/>
      <c r="B52" s="81" t="s">
        <v>68</v>
      </c>
      <c r="C52" s="81" t="s">
        <v>7</v>
      </c>
      <c r="D52" s="80">
        <f>K52+R52+AA52+AI52+AR52+AY52</f>
        <v>436714.9</v>
      </c>
      <c r="E52" s="80"/>
      <c r="F52" s="80"/>
      <c r="G52" s="80"/>
      <c r="H52" s="80"/>
      <c r="I52" s="80"/>
      <c r="J52" s="80"/>
      <c r="K52" s="117">
        <f>L52+M52+N52+O52+P52+Q52</f>
        <v>69656.899999999994</v>
      </c>
      <c r="L52" s="80">
        <f>L54+L55+L56+L57+L58+L59+L60</f>
        <v>0</v>
      </c>
      <c r="M52" s="80">
        <f>M54+M55+M56+M57+M58+M59+M60</f>
        <v>17644.2</v>
      </c>
      <c r="N52" s="80">
        <f t="shared" ref="N52:Q52" si="74">N54+N55+N56+N57+N58+N59+N60</f>
        <v>21487.600000000002</v>
      </c>
      <c r="O52" s="80">
        <f t="shared" si="74"/>
        <v>30292.2</v>
      </c>
      <c r="P52" s="80">
        <f t="shared" si="74"/>
        <v>65.900000000000006</v>
      </c>
      <c r="Q52" s="80">
        <f t="shared" si="74"/>
        <v>167</v>
      </c>
      <c r="R52" s="80">
        <f>S52+T52+U52+V52+W52+X52+Y52+Z52</f>
        <v>82971.199999999997</v>
      </c>
      <c r="S52" s="80">
        <f t="shared" ref="S52:Z52" si="75">S54+S55+S56+S57+S58+S59+S60</f>
        <v>0</v>
      </c>
      <c r="T52" s="80">
        <f t="shared" si="75"/>
        <v>0</v>
      </c>
      <c r="U52" s="80">
        <f t="shared" si="75"/>
        <v>19068</v>
      </c>
      <c r="V52" s="80">
        <f t="shared" si="75"/>
        <v>23246.799999999999</v>
      </c>
      <c r="W52" s="80">
        <f t="shared" si="75"/>
        <v>40412.300000000003</v>
      </c>
      <c r="X52" s="80">
        <f t="shared" si="75"/>
        <v>0</v>
      </c>
      <c r="Y52" s="80">
        <f t="shared" si="75"/>
        <v>81.2</v>
      </c>
      <c r="Z52" s="80">
        <f t="shared" si="75"/>
        <v>162.9</v>
      </c>
      <c r="AA52" s="80">
        <f>AB52+AC52+AD52+AE52+AF52+AG52+AH52</f>
        <v>135519.4</v>
      </c>
      <c r="AB52" s="80">
        <f t="shared" ref="AB52:AH52" si="76">AB54+AB55+AB56+AB57+AB58+AB59+AB60</f>
        <v>0</v>
      </c>
      <c r="AC52" s="80">
        <f t="shared" si="76"/>
        <v>109232.7</v>
      </c>
      <c r="AD52" s="80">
        <f>AD54+AD55+AD56+AD57+AD58+AD59+AD60</f>
        <v>22194</v>
      </c>
      <c r="AE52" s="80">
        <f>AE55+AE57</f>
        <v>3812.9</v>
      </c>
      <c r="AF52" s="80">
        <f t="shared" si="76"/>
        <v>97.9</v>
      </c>
      <c r="AG52" s="80">
        <f t="shared" si="76"/>
        <v>0</v>
      </c>
      <c r="AH52" s="80">
        <f t="shared" si="76"/>
        <v>181.9</v>
      </c>
      <c r="AI52" s="80">
        <f>AJ52+AK52+AL52+AM52+AN52+AO52+AP52+AQ52</f>
        <v>47489.100000000006</v>
      </c>
      <c r="AJ52" s="80">
        <f t="shared" ref="AJ52:AQ52" si="77">AJ54+AJ55+AJ56+AJ57+AJ58+AJ59+AJ60</f>
        <v>0</v>
      </c>
      <c r="AK52" s="80">
        <f t="shared" si="77"/>
        <v>18351.599999999999</v>
      </c>
      <c r="AL52" s="80">
        <f t="shared" si="77"/>
        <v>25184.899999999998</v>
      </c>
      <c r="AM52" s="80">
        <f t="shared" si="77"/>
        <v>3662.8</v>
      </c>
      <c r="AN52" s="80">
        <f t="shared" si="77"/>
        <v>97.9</v>
      </c>
      <c r="AO52" s="80">
        <f t="shared" si="77"/>
        <v>0</v>
      </c>
      <c r="AP52" s="80">
        <f t="shared" si="77"/>
        <v>0</v>
      </c>
      <c r="AQ52" s="80">
        <f t="shared" si="77"/>
        <v>191.9</v>
      </c>
      <c r="AR52" s="80">
        <f>AS52+AT52+AU52+AV52+AW52+AX52</f>
        <v>49410.400000000001</v>
      </c>
      <c r="AS52" s="80">
        <f t="shared" ref="AS52:AX52" si="78">AS54+AS55+AS56+AS57+AS58+AS59+AS60</f>
        <v>0</v>
      </c>
      <c r="AT52" s="80">
        <f t="shared" si="78"/>
        <v>18172.099999999999</v>
      </c>
      <c r="AU52" s="80">
        <f t="shared" si="78"/>
        <v>27159</v>
      </c>
      <c r="AV52" s="80">
        <f t="shared" si="78"/>
        <v>3890.5</v>
      </c>
      <c r="AW52" s="80">
        <f t="shared" si="78"/>
        <v>6.9</v>
      </c>
      <c r="AX52" s="80">
        <f t="shared" si="78"/>
        <v>181.9</v>
      </c>
      <c r="AY52" s="80">
        <f>AY54+AY55+AY56+AY57+AY58+AY59+AY60</f>
        <v>51667.9</v>
      </c>
      <c r="AZ52" s="80">
        <f t="shared" ref="AZ52:BF52" si="79">AZ54+AZ55+AZ56+AZ57+AZ58+AZ59+AZ60</f>
        <v>0</v>
      </c>
      <c r="BA52" s="117">
        <v>0</v>
      </c>
      <c r="BB52" s="80">
        <f>BB54+BB55+BB56+BB57+BB58+BB59+BB60</f>
        <v>18121.400000000001</v>
      </c>
      <c r="BC52" s="80">
        <f t="shared" si="79"/>
        <v>29149</v>
      </c>
      <c r="BD52" s="80">
        <f t="shared" si="79"/>
        <v>4208.7</v>
      </c>
      <c r="BE52" s="80">
        <f t="shared" si="79"/>
        <v>6.9</v>
      </c>
      <c r="BF52" s="80">
        <f t="shared" si="79"/>
        <v>181.9</v>
      </c>
    </row>
    <row r="53" spans="1:60" s="5" customFormat="1" ht="146.25" customHeight="1" x14ac:dyDescent="0.2">
      <c r="A53" s="161"/>
      <c r="B53" s="81" t="s">
        <v>18</v>
      </c>
      <c r="C53" s="81" t="s">
        <v>18</v>
      </c>
      <c r="D53" s="80">
        <f>K53+R53+AA53+AI53+AR53++AY53</f>
        <v>604.6</v>
      </c>
      <c r="E53" s="80"/>
      <c r="F53" s="80"/>
      <c r="G53" s="80"/>
      <c r="H53" s="80"/>
      <c r="I53" s="80"/>
      <c r="J53" s="80"/>
      <c r="K53" s="117">
        <f>L53+M53+N53+O53+P53+Q53</f>
        <v>0</v>
      </c>
      <c r="L53" s="80">
        <f>L61</f>
        <v>0</v>
      </c>
      <c r="M53" s="80">
        <f t="shared" ref="M53:Q53" si="80">M61</f>
        <v>0</v>
      </c>
      <c r="N53" s="80">
        <f t="shared" si="80"/>
        <v>0</v>
      </c>
      <c r="O53" s="80">
        <f t="shared" si="80"/>
        <v>0</v>
      </c>
      <c r="P53" s="80">
        <f t="shared" si="80"/>
        <v>0</v>
      </c>
      <c r="Q53" s="80">
        <f t="shared" si="80"/>
        <v>0</v>
      </c>
      <c r="R53" s="80">
        <f>S53+T53+U53+V53+W53+X53+Y53+Z53</f>
        <v>0</v>
      </c>
      <c r="S53" s="80">
        <f t="shared" ref="S53:Z53" si="81">S61</f>
        <v>0</v>
      </c>
      <c r="T53" s="80">
        <f t="shared" si="81"/>
        <v>0</v>
      </c>
      <c r="U53" s="80">
        <f t="shared" si="81"/>
        <v>0</v>
      </c>
      <c r="V53" s="80">
        <f t="shared" si="81"/>
        <v>0</v>
      </c>
      <c r="W53" s="80">
        <f t="shared" si="81"/>
        <v>0</v>
      </c>
      <c r="X53" s="80">
        <f t="shared" si="81"/>
        <v>0</v>
      </c>
      <c r="Y53" s="80">
        <f t="shared" si="81"/>
        <v>0</v>
      </c>
      <c r="Z53" s="80">
        <f t="shared" si="81"/>
        <v>0</v>
      </c>
      <c r="AA53" s="80">
        <f>AB53+AC53+AD53+AE53+AF53+AG53+AH53</f>
        <v>604.6</v>
      </c>
      <c r="AB53" s="80">
        <f>AB61</f>
        <v>0</v>
      </c>
      <c r="AC53" s="80">
        <f t="shared" ref="AC53:AH53" si="82">AC61</f>
        <v>0</v>
      </c>
      <c r="AD53" s="80">
        <f t="shared" si="82"/>
        <v>604.6</v>
      </c>
      <c r="AE53" s="80">
        <f t="shared" si="82"/>
        <v>0</v>
      </c>
      <c r="AF53" s="80">
        <f t="shared" si="82"/>
        <v>0</v>
      </c>
      <c r="AG53" s="80">
        <f t="shared" si="82"/>
        <v>0</v>
      </c>
      <c r="AH53" s="80">
        <f t="shared" si="82"/>
        <v>0</v>
      </c>
      <c r="AI53" s="80">
        <f>AJ53+AK53+AL53+AM53+AN53+AO53+AP53+AQ53</f>
        <v>0</v>
      </c>
      <c r="AJ53" s="80">
        <f t="shared" ref="AJ53:AQ53" si="83">AJ61</f>
        <v>0</v>
      </c>
      <c r="AK53" s="80">
        <f t="shared" si="83"/>
        <v>0</v>
      </c>
      <c r="AL53" s="80">
        <f t="shared" si="83"/>
        <v>0</v>
      </c>
      <c r="AM53" s="80">
        <f t="shared" si="83"/>
        <v>0</v>
      </c>
      <c r="AN53" s="80">
        <f t="shared" si="83"/>
        <v>0</v>
      </c>
      <c r="AO53" s="80">
        <f t="shared" si="83"/>
        <v>0</v>
      </c>
      <c r="AP53" s="80">
        <f t="shared" si="83"/>
        <v>0</v>
      </c>
      <c r="AQ53" s="80">
        <f t="shared" si="83"/>
        <v>0</v>
      </c>
      <c r="AR53" s="80">
        <f>AS53+AT53+AU53+AV53+AW53+AX53</f>
        <v>0</v>
      </c>
      <c r="AS53" s="80">
        <f t="shared" ref="AS53:AX53" si="84">AS61</f>
        <v>0</v>
      </c>
      <c r="AT53" s="80">
        <f t="shared" si="84"/>
        <v>0</v>
      </c>
      <c r="AU53" s="80">
        <f t="shared" si="84"/>
        <v>0</v>
      </c>
      <c r="AV53" s="80">
        <f t="shared" si="84"/>
        <v>0</v>
      </c>
      <c r="AW53" s="80">
        <f t="shared" si="84"/>
        <v>0</v>
      </c>
      <c r="AX53" s="80">
        <f t="shared" si="84"/>
        <v>0</v>
      </c>
      <c r="AY53" s="80">
        <f>AZ53+BB53+BC53+BD53+BE53+BF53</f>
        <v>0</v>
      </c>
      <c r="AZ53" s="80">
        <f t="shared" ref="AZ53:BF53" si="85">AZ61</f>
        <v>0</v>
      </c>
      <c r="BA53" s="117">
        <v>0</v>
      </c>
      <c r="BB53" s="80">
        <f t="shared" si="85"/>
        <v>0</v>
      </c>
      <c r="BC53" s="80">
        <f t="shared" si="85"/>
        <v>0</v>
      </c>
      <c r="BD53" s="80">
        <f t="shared" si="85"/>
        <v>0</v>
      </c>
      <c r="BE53" s="80">
        <f t="shared" si="85"/>
        <v>0</v>
      </c>
      <c r="BF53" s="80">
        <f t="shared" si="85"/>
        <v>0</v>
      </c>
    </row>
    <row r="54" spans="1:60" ht="181.5" customHeight="1" x14ac:dyDescent="0.2">
      <c r="A54" s="27" t="s">
        <v>47</v>
      </c>
      <c r="B54" s="23" t="s">
        <v>68</v>
      </c>
      <c r="C54" s="23" t="s">
        <v>7</v>
      </c>
      <c r="D54" s="24">
        <f t="shared" ref="D54:D62" si="86">K54+R54+AA54+AI54+AR54+AY54</f>
        <v>44006.899999999994</v>
      </c>
      <c r="E54" s="24">
        <v>0</v>
      </c>
      <c r="F54" s="24">
        <v>2396.9</v>
      </c>
      <c r="G54" s="24">
        <v>1521.6</v>
      </c>
      <c r="H54" s="24"/>
      <c r="I54" s="24"/>
      <c r="J54" s="24"/>
      <c r="K54" s="117">
        <f t="shared" si="56"/>
        <v>6316.5</v>
      </c>
      <c r="L54" s="24">
        <v>0</v>
      </c>
      <c r="M54" s="24">
        <v>1167.9000000000001</v>
      </c>
      <c r="N54" s="24">
        <v>5148.6000000000004</v>
      </c>
      <c r="O54" s="24">
        <v>0</v>
      </c>
      <c r="P54" s="24">
        <v>0</v>
      </c>
      <c r="Q54" s="24">
        <v>0</v>
      </c>
      <c r="R54" s="24">
        <f t="shared" si="63"/>
        <v>7011.9</v>
      </c>
      <c r="S54" s="24">
        <v>0</v>
      </c>
      <c r="T54" s="24">
        <v>0</v>
      </c>
      <c r="U54" s="24">
        <v>1849.9</v>
      </c>
      <c r="V54" s="24">
        <v>5162</v>
      </c>
      <c r="W54" s="24">
        <v>0</v>
      </c>
      <c r="X54" s="24"/>
      <c r="Y54" s="24">
        <v>0</v>
      </c>
      <c r="Z54" s="24">
        <v>0</v>
      </c>
      <c r="AA54" s="24">
        <f t="shared" si="64"/>
        <v>7689.7999999999993</v>
      </c>
      <c r="AB54" s="24">
        <v>0</v>
      </c>
      <c r="AC54" s="79">
        <v>1926.6</v>
      </c>
      <c r="AD54" s="49">
        <v>5763.2</v>
      </c>
      <c r="AE54" s="24">
        <v>0</v>
      </c>
      <c r="AF54" s="24">
        <v>0</v>
      </c>
      <c r="AG54" s="24">
        <v>0</v>
      </c>
      <c r="AH54" s="24">
        <v>0</v>
      </c>
      <c r="AI54" s="24">
        <f>AJ54+AK54+AL54+AM54+AQ54</f>
        <v>6812.2</v>
      </c>
      <c r="AJ54" s="24">
        <v>0</v>
      </c>
      <c r="AK54" s="24">
        <v>1229.2</v>
      </c>
      <c r="AL54" s="24">
        <v>5583</v>
      </c>
      <c r="AM54" s="24">
        <v>0</v>
      </c>
      <c r="AN54" s="24">
        <v>0</v>
      </c>
      <c r="AO54" s="24"/>
      <c r="AP54" s="24"/>
      <c r="AQ54" s="24">
        <v>0</v>
      </c>
      <c r="AR54" s="24">
        <f>AS54+AT54+AU54+AV54+BF54</f>
        <v>7975.8</v>
      </c>
      <c r="AS54" s="24">
        <v>0</v>
      </c>
      <c r="AT54" s="24">
        <v>1229.2</v>
      </c>
      <c r="AU54" s="24">
        <v>6746.6</v>
      </c>
      <c r="AV54" s="24">
        <v>0</v>
      </c>
      <c r="AW54" s="24">
        <v>0</v>
      </c>
      <c r="AX54" s="24">
        <v>0</v>
      </c>
      <c r="AY54" s="24">
        <f>BB54+BC54</f>
        <v>8200.7000000000007</v>
      </c>
      <c r="AZ54" s="24">
        <v>0</v>
      </c>
      <c r="BA54" s="117">
        <v>0</v>
      </c>
      <c r="BB54" s="24">
        <v>1229.2</v>
      </c>
      <c r="BC54" s="24">
        <v>6971.5</v>
      </c>
      <c r="BD54" s="24">
        <v>0</v>
      </c>
      <c r="BE54" s="24">
        <v>0</v>
      </c>
      <c r="BF54" s="24">
        <v>0</v>
      </c>
    </row>
    <row r="55" spans="1:60" s="3" customFormat="1" ht="171.75" customHeight="1" x14ac:dyDescent="0.2">
      <c r="A55" s="27" t="s">
        <v>48</v>
      </c>
      <c r="B55" s="39" t="s">
        <v>68</v>
      </c>
      <c r="C55" s="23" t="s">
        <v>7</v>
      </c>
      <c r="D55" s="24">
        <f t="shared" si="86"/>
        <v>172141.1</v>
      </c>
      <c r="E55" s="24"/>
      <c r="F55" s="24">
        <v>13504.3</v>
      </c>
      <c r="G55" s="24">
        <v>550</v>
      </c>
      <c r="H55" s="24">
        <f>11.4+51.3</f>
        <v>62.699999999999996</v>
      </c>
      <c r="I55" s="24">
        <f>3.6+73.3</f>
        <v>76.899999999999991</v>
      </c>
      <c r="J55" s="24">
        <v>6.3</v>
      </c>
      <c r="K55" s="117">
        <f t="shared" si="56"/>
        <v>26547.3</v>
      </c>
      <c r="L55" s="24">
        <v>0</v>
      </c>
      <c r="M55" s="24">
        <v>14292.4</v>
      </c>
      <c r="N55" s="24">
        <v>8979.7999999999993</v>
      </c>
      <c r="O55" s="24">
        <v>3042.2</v>
      </c>
      <c r="P55" s="24">
        <v>65.900000000000006</v>
      </c>
      <c r="Q55" s="24">
        <v>167</v>
      </c>
      <c r="R55" s="24">
        <f t="shared" si="63"/>
        <v>26548.7</v>
      </c>
      <c r="S55" s="24">
        <v>0</v>
      </c>
      <c r="T55" s="24">
        <v>0</v>
      </c>
      <c r="U55" s="24">
        <v>14401.2</v>
      </c>
      <c r="V55" s="24">
        <v>8849.2999999999993</v>
      </c>
      <c r="W55" s="24">
        <v>3054.1</v>
      </c>
      <c r="X55" s="24"/>
      <c r="Y55" s="24">
        <v>81.2</v>
      </c>
      <c r="Z55" s="24">
        <v>162.9</v>
      </c>
      <c r="AA55" s="24">
        <f>AB55+AC55+AD55+AE55+AF55+AH55</f>
        <v>27634.1</v>
      </c>
      <c r="AB55" s="24">
        <v>0</v>
      </c>
      <c r="AC55" s="79">
        <v>13628.8</v>
      </c>
      <c r="AD55" s="49">
        <v>10258.4</v>
      </c>
      <c r="AE55" s="24">
        <v>3467.1</v>
      </c>
      <c r="AF55" s="24">
        <v>97.9</v>
      </c>
      <c r="AG55" s="24">
        <v>0</v>
      </c>
      <c r="AH55" s="24">
        <v>181.9</v>
      </c>
      <c r="AI55" s="24">
        <f>AJ55+AK55+AL55+AM55+AN55+AQ55</f>
        <v>29211.4</v>
      </c>
      <c r="AJ55" s="24">
        <v>0</v>
      </c>
      <c r="AK55" s="24">
        <v>13628.8</v>
      </c>
      <c r="AL55" s="24">
        <v>11930</v>
      </c>
      <c r="AM55" s="24">
        <v>3362.8</v>
      </c>
      <c r="AN55" s="24">
        <v>97.9</v>
      </c>
      <c r="AO55" s="24"/>
      <c r="AP55" s="24"/>
      <c r="AQ55" s="24">
        <v>191.9</v>
      </c>
      <c r="AR55" s="24">
        <f>AS55+AT55+AU55+AV55+AW55+AX55</f>
        <v>30084.600000000002</v>
      </c>
      <c r="AS55" s="24">
        <v>0</v>
      </c>
      <c r="AT55" s="24">
        <v>13628.8</v>
      </c>
      <c r="AU55" s="24">
        <v>12676.5</v>
      </c>
      <c r="AV55" s="24">
        <v>3590.5</v>
      </c>
      <c r="AW55" s="24">
        <v>6.9</v>
      </c>
      <c r="AX55" s="24">
        <v>181.9</v>
      </c>
      <c r="AY55" s="24">
        <f>AZ55+BB55+BC55+BD55+BE55+BF55</f>
        <v>32115.000000000004</v>
      </c>
      <c r="AZ55" s="24">
        <v>0</v>
      </c>
      <c r="BA55" s="117">
        <v>0</v>
      </c>
      <c r="BB55" s="24">
        <v>13628.8</v>
      </c>
      <c r="BC55" s="46">
        <v>14388.7</v>
      </c>
      <c r="BD55" s="46">
        <v>3908.7</v>
      </c>
      <c r="BE55" s="24">
        <v>6.9</v>
      </c>
      <c r="BF55" s="24">
        <v>181.9</v>
      </c>
    </row>
    <row r="56" spans="1:60" s="3" customFormat="1" ht="176.25" customHeight="1" x14ac:dyDescent="0.2">
      <c r="A56" s="27" t="s">
        <v>49</v>
      </c>
      <c r="B56" s="39" t="s">
        <v>68</v>
      </c>
      <c r="C56" s="23" t="s">
        <v>7</v>
      </c>
      <c r="D56" s="24">
        <f t="shared" si="86"/>
        <v>97182.9</v>
      </c>
      <c r="E56" s="24">
        <v>0</v>
      </c>
      <c r="F56" s="24">
        <v>41066.01</v>
      </c>
      <c r="G56" s="24">
        <v>0</v>
      </c>
      <c r="H56" s="24">
        <v>198.72900000000001</v>
      </c>
      <c r="I56" s="24">
        <v>0</v>
      </c>
      <c r="J56" s="24">
        <v>0</v>
      </c>
      <c r="K56" s="117">
        <f t="shared" si="56"/>
        <v>33096.5</v>
      </c>
      <c r="L56" s="24">
        <v>0</v>
      </c>
      <c r="M56" s="24">
        <v>0</v>
      </c>
      <c r="N56" s="24">
        <v>6596.5</v>
      </c>
      <c r="O56" s="24">
        <v>26500</v>
      </c>
      <c r="P56" s="24">
        <v>0</v>
      </c>
      <c r="Q56" s="24">
        <v>0</v>
      </c>
      <c r="R56" s="24">
        <f t="shared" si="63"/>
        <v>45056.5</v>
      </c>
      <c r="S56" s="24">
        <v>0</v>
      </c>
      <c r="T56" s="24">
        <v>0</v>
      </c>
      <c r="U56" s="24">
        <v>0</v>
      </c>
      <c r="V56" s="24">
        <v>8201.7000000000007</v>
      </c>
      <c r="W56" s="24">
        <v>36854.800000000003</v>
      </c>
      <c r="X56" s="24"/>
      <c r="Y56" s="24"/>
      <c r="Z56" s="24"/>
      <c r="AA56" s="24">
        <f t="shared" si="64"/>
        <v>4029.9</v>
      </c>
      <c r="AB56" s="24">
        <v>0</v>
      </c>
      <c r="AC56" s="79">
        <v>0</v>
      </c>
      <c r="AD56" s="49">
        <v>4029.9</v>
      </c>
      <c r="AE56" s="24">
        <v>0</v>
      </c>
      <c r="AF56" s="24">
        <v>0</v>
      </c>
      <c r="AG56" s="24">
        <v>0</v>
      </c>
      <c r="AH56" s="24">
        <v>0</v>
      </c>
      <c r="AI56" s="24">
        <f>AJ56+AK56+AL56+AM56+AQ56</f>
        <v>5000</v>
      </c>
      <c r="AJ56" s="24">
        <v>0</v>
      </c>
      <c r="AK56" s="24">
        <v>0</v>
      </c>
      <c r="AL56" s="24">
        <v>5000</v>
      </c>
      <c r="AM56" s="24">
        <v>0</v>
      </c>
      <c r="AN56" s="24">
        <v>0</v>
      </c>
      <c r="AO56" s="24"/>
      <c r="AP56" s="24"/>
      <c r="AQ56" s="24">
        <v>0</v>
      </c>
      <c r="AR56" s="24">
        <f>AS56+AT56+AU56+AV56+BF56</f>
        <v>5000</v>
      </c>
      <c r="AS56" s="24">
        <v>0</v>
      </c>
      <c r="AT56" s="24">
        <v>0</v>
      </c>
      <c r="AU56" s="24">
        <v>5000</v>
      </c>
      <c r="AV56" s="24">
        <v>0</v>
      </c>
      <c r="AW56" s="24">
        <v>0</v>
      </c>
      <c r="AX56" s="24"/>
      <c r="AY56" s="24">
        <f>AZ56+BC56+BD56+BF56+BL56</f>
        <v>5000</v>
      </c>
      <c r="AZ56" s="24">
        <v>0</v>
      </c>
      <c r="BA56" s="117">
        <v>0</v>
      </c>
      <c r="BB56" s="24">
        <v>0</v>
      </c>
      <c r="BC56" s="24">
        <v>5000</v>
      </c>
      <c r="BD56" s="24">
        <v>0</v>
      </c>
      <c r="BE56" s="24">
        <v>0</v>
      </c>
      <c r="BF56" s="24">
        <v>0</v>
      </c>
    </row>
    <row r="57" spans="1:60" ht="181.5" customHeight="1" x14ac:dyDescent="0.2">
      <c r="A57" s="27" t="s">
        <v>50</v>
      </c>
      <c r="B57" s="39" t="s">
        <v>68</v>
      </c>
      <c r="C57" s="23" t="s">
        <v>7</v>
      </c>
      <c r="D57" s="24">
        <f t="shared" si="86"/>
        <v>15491.399999999998</v>
      </c>
      <c r="E57" s="24">
        <v>0</v>
      </c>
      <c r="F57" s="24">
        <v>0</v>
      </c>
      <c r="G57" s="24">
        <v>310</v>
      </c>
      <c r="H57" s="24">
        <v>0</v>
      </c>
      <c r="I57" s="24">
        <v>0</v>
      </c>
      <c r="J57" s="24">
        <v>0</v>
      </c>
      <c r="K57" s="117">
        <f t="shared" si="56"/>
        <v>1223</v>
      </c>
      <c r="L57" s="24">
        <v>0</v>
      </c>
      <c r="M57" s="24">
        <v>0</v>
      </c>
      <c r="N57" s="24">
        <v>473</v>
      </c>
      <c r="O57" s="24">
        <v>750</v>
      </c>
      <c r="P57" s="24">
        <v>0</v>
      </c>
      <c r="Q57" s="24">
        <v>0</v>
      </c>
      <c r="R57" s="24">
        <f t="shared" si="63"/>
        <v>1153.1999999999998</v>
      </c>
      <c r="S57" s="24">
        <v>0</v>
      </c>
      <c r="T57" s="24">
        <v>0</v>
      </c>
      <c r="U57" s="24">
        <v>0</v>
      </c>
      <c r="V57" s="24">
        <v>649.79999999999995</v>
      </c>
      <c r="W57" s="24">
        <v>503.4</v>
      </c>
      <c r="X57" s="24"/>
      <c r="Y57" s="24"/>
      <c r="Z57" s="24"/>
      <c r="AA57" s="24">
        <f t="shared" si="64"/>
        <v>1272.4000000000001</v>
      </c>
      <c r="AB57" s="24">
        <v>0</v>
      </c>
      <c r="AC57" s="79">
        <v>0</v>
      </c>
      <c r="AD57" s="49">
        <v>926.6</v>
      </c>
      <c r="AE57" s="24">
        <v>345.8</v>
      </c>
      <c r="AF57" s="24">
        <v>0</v>
      </c>
      <c r="AG57" s="24">
        <v>0</v>
      </c>
      <c r="AH57" s="24">
        <v>0</v>
      </c>
      <c r="AI57" s="24">
        <f>AJ57+AK57+AL57+AM57+AQ57</f>
        <v>3910.7</v>
      </c>
      <c r="AJ57" s="24">
        <v>0</v>
      </c>
      <c r="AK57" s="24">
        <v>1351.6</v>
      </c>
      <c r="AL57" s="24">
        <v>2259.1</v>
      </c>
      <c r="AM57" s="24">
        <v>300</v>
      </c>
      <c r="AN57" s="24">
        <v>0</v>
      </c>
      <c r="AO57" s="24"/>
      <c r="AP57" s="24"/>
      <c r="AQ57" s="24">
        <v>0</v>
      </c>
      <c r="AR57" s="24">
        <f>AS57+AT57+AU57+AV57+BF57</f>
        <v>3962.9</v>
      </c>
      <c r="AS57" s="24">
        <v>0</v>
      </c>
      <c r="AT57" s="24">
        <v>1331.4</v>
      </c>
      <c r="AU57" s="24">
        <v>2331.5</v>
      </c>
      <c r="AV57" s="24">
        <v>300</v>
      </c>
      <c r="AW57" s="24">
        <v>0</v>
      </c>
      <c r="AX57" s="24">
        <v>0</v>
      </c>
      <c r="AY57" s="24">
        <f>AZ57+BB57+BC57+BD57+BE57+BF57</f>
        <v>3969.2</v>
      </c>
      <c r="AZ57" s="24">
        <v>0</v>
      </c>
      <c r="BA57" s="117">
        <v>0</v>
      </c>
      <c r="BB57" s="24">
        <v>1284.5999999999999</v>
      </c>
      <c r="BC57" s="24">
        <v>2384.6</v>
      </c>
      <c r="BD57" s="24">
        <v>300</v>
      </c>
      <c r="BE57" s="24">
        <v>0</v>
      </c>
      <c r="BF57" s="24">
        <v>0</v>
      </c>
    </row>
    <row r="58" spans="1:60" s="3" customFormat="1" ht="272.25" customHeight="1" x14ac:dyDescent="0.2">
      <c r="A58" s="27" t="s">
        <v>51</v>
      </c>
      <c r="B58" s="39" t="s">
        <v>68</v>
      </c>
      <c r="C58" s="23" t="s">
        <v>7</v>
      </c>
      <c r="D58" s="24">
        <f t="shared" si="86"/>
        <v>16301.699999999999</v>
      </c>
      <c r="E58" s="24">
        <v>0</v>
      </c>
      <c r="F58" s="24">
        <v>2096.9</v>
      </c>
      <c r="G58" s="24">
        <v>300</v>
      </c>
      <c r="H58" s="24">
        <v>0</v>
      </c>
      <c r="I58" s="24">
        <v>0</v>
      </c>
      <c r="J58" s="24">
        <v>0</v>
      </c>
      <c r="K58" s="117">
        <f t="shared" si="56"/>
        <v>2473.6</v>
      </c>
      <c r="L58" s="24">
        <v>0</v>
      </c>
      <c r="M58" s="24">
        <v>2183.9</v>
      </c>
      <c r="N58" s="24">
        <v>289.7</v>
      </c>
      <c r="O58" s="24">
        <v>0</v>
      </c>
      <c r="P58" s="24">
        <v>0</v>
      </c>
      <c r="Q58" s="24">
        <v>0</v>
      </c>
      <c r="R58" s="24">
        <f t="shared" si="63"/>
        <v>3200.9</v>
      </c>
      <c r="S58" s="24">
        <v>0</v>
      </c>
      <c r="T58" s="24">
        <v>0</v>
      </c>
      <c r="U58" s="24">
        <v>2816.9</v>
      </c>
      <c r="V58" s="24">
        <v>384</v>
      </c>
      <c r="W58" s="24"/>
      <c r="X58" s="24"/>
      <c r="Y58" s="24"/>
      <c r="Z58" s="24"/>
      <c r="AA58" s="24">
        <f t="shared" si="64"/>
        <v>3302.3</v>
      </c>
      <c r="AB58" s="24">
        <v>0</v>
      </c>
      <c r="AC58" s="79">
        <v>3002.3</v>
      </c>
      <c r="AD58" s="49">
        <v>300</v>
      </c>
      <c r="AE58" s="24">
        <v>0</v>
      </c>
      <c r="AF58" s="24">
        <v>0</v>
      </c>
      <c r="AG58" s="24">
        <v>0</v>
      </c>
      <c r="AH58" s="24">
        <v>0</v>
      </c>
      <c r="AI58" s="24">
        <f>AJ58+AK58+AL58+AM58+AQ58</f>
        <v>2554.8000000000002</v>
      </c>
      <c r="AJ58" s="24">
        <v>0</v>
      </c>
      <c r="AK58" s="24">
        <v>2142</v>
      </c>
      <c r="AL58" s="24">
        <v>412.8</v>
      </c>
      <c r="AM58" s="24">
        <v>0</v>
      </c>
      <c r="AN58" s="24">
        <v>0</v>
      </c>
      <c r="AO58" s="24"/>
      <c r="AP58" s="24"/>
      <c r="AQ58" s="24">
        <v>0</v>
      </c>
      <c r="AR58" s="24">
        <f>AS58+AT58+AU58+AV58+BF58</f>
        <v>2387.1</v>
      </c>
      <c r="AS58" s="24">
        <v>0</v>
      </c>
      <c r="AT58" s="24">
        <v>1982.7</v>
      </c>
      <c r="AU58" s="24">
        <v>404.4</v>
      </c>
      <c r="AV58" s="24">
        <v>0</v>
      </c>
      <c r="AW58" s="24">
        <v>0</v>
      </c>
      <c r="AX58" s="24">
        <v>0</v>
      </c>
      <c r="AY58" s="24">
        <f>AZ58+BB58+BC58+BD58+BE58+BF58</f>
        <v>2383</v>
      </c>
      <c r="AZ58" s="24">
        <v>0</v>
      </c>
      <c r="BA58" s="117">
        <v>0</v>
      </c>
      <c r="BB58" s="24">
        <v>1978.8</v>
      </c>
      <c r="BC58" s="24">
        <v>404.2</v>
      </c>
      <c r="BD58" s="24">
        <v>0</v>
      </c>
      <c r="BE58" s="24">
        <v>0</v>
      </c>
      <c r="BF58" s="24">
        <v>0</v>
      </c>
    </row>
    <row r="59" spans="1:60" s="3" customFormat="1" ht="207.75" customHeight="1" x14ac:dyDescent="0.2">
      <c r="A59" s="27" t="s">
        <v>70</v>
      </c>
      <c r="B59" s="63" t="s">
        <v>68</v>
      </c>
      <c r="C59" s="63" t="s">
        <v>7</v>
      </c>
      <c r="D59" s="62">
        <f>AA59</f>
        <v>0</v>
      </c>
      <c r="E59" s="62"/>
      <c r="F59" s="62"/>
      <c r="G59" s="62"/>
      <c r="H59" s="62"/>
      <c r="I59" s="62"/>
      <c r="J59" s="62"/>
      <c r="K59" s="117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>
        <f>AD59</f>
        <v>0</v>
      </c>
      <c r="AB59" s="62"/>
      <c r="AC59" s="79"/>
      <c r="AD59" s="64">
        <v>0</v>
      </c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62"/>
      <c r="AS59" s="62"/>
      <c r="AT59" s="62"/>
      <c r="AU59" s="62"/>
      <c r="AV59" s="62"/>
      <c r="AW59" s="62"/>
      <c r="AX59" s="62"/>
      <c r="AY59" s="62"/>
      <c r="AZ59" s="62"/>
      <c r="BA59" s="117"/>
      <c r="BB59" s="62"/>
      <c r="BC59" s="62"/>
      <c r="BD59" s="62"/>
      <c r="BE59" s="62"/>
      <c r="BF59" s="62"/>
    </row>
    <row r="60" spans="1:60" s="3" customFormat="1" ht="242.25" customHeight="1" x14ac:dyDescent="0.2">
      <c r="A60" s="27" t="s">
        <v>74</v>
      </c>
      <c r="B60" s="76" t="s">
        <v>68</v>
      </c>
      <c r="C60" s="76" t="s">
        <v>7</v>
      </c>
      <c r="D60" s="75">
        <f>AA60</f>
        <v>91590.9</v>
      </c>
      <c r="E60" s="75"/>
      <c r="F60" s="75"/>
      <c r="G60" s="75"/>
      <c r="H60" s="75"/>
      <c r="I60" s="75"/>
      <c r="J60" s="75"/>
      <c r="K60" s="117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75"/>
      <c r="Z60" s="75"/>
      <c r="AA60" s="75">
        <f>AC60+AD60</f>
        <v>91590.9</v>
      </c>
      <c r="AB60" s="75"/>
      <c r="AC60" s="79">
        <v>90675</v>
      </c>
      <c r="AD60" s="77">
        <v>915.9</v>
      </c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75"/>
      <c r="AP60" s="75"/>
      <c r="AQ60" s="75"/>
      <c r="AR60" s="75"/>
      <c r="AS60" s="75"/>
      <c r="AT60" s="75"/>
      <c r="AU60" s="75"/>
      <c r="AV60" s="75"/>
      <c r="AW60" s="75"/>
      <c r="AX60" s="75"/>
      <c r="AY60" s="75"/>
      <c r="AZ60" s="75"/>
      <c r="BA60" s="117"/>
      <c r="BB60" s="75"/>
      <c r="BC60" s="75"/>
      <c r="BD60" s="75"/>
      <c r="BE60" s="75"/>
      <c r="BF60" s="75"/>
    </row>
    <row r="61" spans="1:60" s="3" customFormat="1" ht="191.25" customHeight="1" x14ac:dyDescent="0.2">
      <c r="A61" s="27" t="s">
        <v>71</v>
      </c>
      <c r="B61" s="73" t="s">
        <v>18</v>
      </c>
      <c r="C61" s="73" t="s">
        <v>18</v>
      </c>
      <c r="D61" s="62">
        <f>AA61</f>
        <v>604.6</v>
      </c>
      <c r="E61" s="62"/>
      <c r="F61" s="62"/>
      <c r="G61" s="62"/>
      <c r="H61" s="62"/>
      <c r="I61" s="62"/>
      <c r="J61" s="62"/>
      <c r="K61" s="117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>
        <f>AD61</f>
        <v>604.6</v>
      </c>
      <c r="AB61" s="62"/>
      <c r="AC61" s="79"/>
      <c r="AD61" s="64">
        <v>604.6</v>
      </c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117"/>
      <c r="BB61" s="62"/>
      <c r="BC61" s="62"/>
      <c r="BD61" s="62"/>
      <c r="BE61" s="62"/>
      <c r="BF61" s="62"/>
    </row>
    <row r="62" spans="1:60" s="7" customFormat="1" ht="162.75" x14ac:dyDescent="0.2">
      <c r="A62" s="118" t="s">
        <v>35</v>
      </c>
      <c r="B62" s="23" t="s">
        <v>21</v>
      </c>
      <c r="C62" s="23" t="s">
        <v>6</v>
      </c>
      <c r="D62" s="24">
        <f t="shared" si="86"/>
        <v>0</v>
      </c>
      <c r="E62" s="24">
        <v>0</v>
      </c>
      <c r="F62" s="24">
        <v>0</v>
      </c>
      <c r="G62" s="24">
        <v>0</v>
      </c>
      <c r="H62" s="24"/>
      <c r="I62" s="24"/>
      <c r="J62" s="24"/>
      <c r="K62" s="117">
        <f t="shared" si="56"/>
        <v>0</v>
      </c>
      <c r="L62" s="24">
        <v>0</v>
      </c>
      <c r="M62" s="24">
        <v>0</v>
      </c>
      <c r="N62" s="24">
        <v>0</v>
      </c>
      <c r="O62" s="24"/>
      <c r="P62" s="24"/>
      <c r="Q62" s="24"/>
      <c r="R62" s="24">
        <f t="shared" si="63"/>
        <v>0</v>
      </c>
      <c r="S62" s="24">
        <v>0</v>
      </c>
      <c r="T62" s="24">
        <v>0</v>
      </c>
      <c r="U62" s="24">
        <v>0</v>
      </c>
      <c r="V62" s="24">
        <v>0</v>
      </c>
      <c r="W62" s="24"/>
      <c r="X62" s="24"/>
      <c r="Y62" s="24"/>
      <c r="Z62" s="24"/>
      <c r="AA62" s="24">
        <f t="shared" si="64"/>
        <v>0</v>
      </c>
      <c r="AB62" s="24">
        <v>0</v>
      </c>
      <c r="AC62" s="79">
        <v>0</v>
      </c>
      <c r="AD62" s="49">
        <v>0</v>
      </c>
      <c r="AE62" s="24">
        <v>0</v>
      </c>
      <c r="AF62" s="24">
        <v>0</v>
      </c>
      <c r="AG62" s="24">
        <v>0</v>
      </c>
      <c r="AH62" s="24">
        <v>0</v>
      </c>
      <c r="AI62" s="24">
        <f t="shared" ref="AI62:AI67" si="87">AJ62+AK62+AL62+AM62+AQ62</f>
        <v>0</v>
      </c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24"/>
      <c r="AP62" s="24"/>
      <c r="AQ62" s="24">
        <v>0</v>
      </c>
      <c r="AR62" s="24">
        <f>AS62+AT62+AU62+AV62+BF62</f>
        <v>0</v>
      </c>
      <c r="AS62" s="24">
        <v>0</v>
      </c>
      <c r="AT62" s="24">
        <v>0</v>
      </c>
      <c r="AU62" s="24">
        <v>0</v>
      </c>
      <c r="AV62" s="24">
        <v>0</v>
      </c>
      <c r="AW62" s="24">
        <v>0</v>
      </c>
      <c r="AX62" s="24">
        <v>0</v>
      </c>
      <c r="AY62" s="24">
        <f t="shared" ref="AY62:AY67" si="88">AZ62+BC62+BD62+BF62+BL62</f>
        <v>0</v>
      </c>
      <c r="AZ62" s="24">
        <v>0</v>
      </c>
      <c r="BA62" s="117">
        <v>0</v>
      </c>
      <c r="BB62" s="24">
        <v>0</v>
      </c>
      <c r="BC62" s="24">
        <v>0</v>
      </c>
      <c r="BD62" s="24">
        <v>0</v>
      </c>
      <c r="BE62" s="24">
        <v>0</v>
      </c>
      <c r="BF62" s="24">
        <v>0</v>
      </c>
    </row>
    <row r="63" spans="1:60" s="10" customFormat="1" ht="86.25" customHeight="1" x14ac:dyDescent="0.2">
      <c r="A63" s="140" t="s">
        <v>36</v>
      </c>
      <c r="B63" s="23"/>
      <c r="C63" s="23" t="s">
        <v>6</v>
      </c>
      <c r="D63" s="24">
        <f>K63+R63+AA63+AI63+AR63+AY63</f>
        <v>4794.7000000000007</v>
      </c>
      <c r="E63" s="26" t="e">
        <f>E64+#REF!+#REF!</f>
        <v>#REF!</v>
      </c>
      <c r="F63" s="26" t="e">
        <f>F64+#REF!+#REF!</f>
        <v>#REF!</v>
      </c>
      <c r="G63" s="26" t="e">
        <f>G64+#REF!+#REF!</f>
        <v>#REF!</v>
      </c>
      <c r="H63" s="26"/>
      <c r="I63" s="26"/>
      <c r="J63" s="26"/>
      <c r="K63" s="117">
        <f>K64+K65</f>
        <v>875.5</v>
      </c>
      <c r="L63" s="24">
        <f t="shared" ref="L63:BF63" si="89">L64</f>
        <v>0</v>
      </c>
      <c r="M63" s="24">
        <f t="shared" si="89"/>
        <v>0</v>
      </c>
      <c r="N63" s="24">
        <f>N64+N65</f>
        <v>875.5</v>
      </c>
      <c r="O63" s="24">
        <f t="shared" si="89"/>
        <v>0</v>
      </c>
      <c r="P63" s="24">
        <f t="shared" si="89"/>
        <v>0</v>
      </c>
      <c r="Q63" s="24">
        <f t="shared" si="89"/>
        <v>0</v>
      </c>
      <c r="R63" s="24">
        <f>V63+W63</f>
        <v>378.2</v>
      </c>
      <c r="S63" s="24">
        <f t="shared" si="89"/>
        <v>0</v>
      </c>
      <c r="T63" s="24">
        <f t="shared" si="89"/>
        <v>0</v>
      </c>
      <c r="U63" s="24">
        <f t="shared" si="89"/>
        <v>0</v>
      </c>
      <c r="V63" s="24">
        <f>V64+V66</f>
        <v>348.2</v>
      </c>
      <c r="W63" s="24">
        <f t="shared" si="89"/>
        <v>30</v>
      </c>
      <c r="X63" s="24">
        <f t="shared" si="89"/>
        <v>0</v>
      </c>
      <c r="Y63" s="24">
        <f t="shared" si="89"/>
        <v>0</v>
      </c>
      <c r="Z63" s="24">
        <f t="shared" si="89"/>
        <v>0</v>
      </c>
      <c r="AA63" s="24">
        <f>AD63</f>
        <v>260.7</v>
      </c>
      <c r="AB63" s="24">
        <f t="shared" si="89"/>
        <v>0</v>
      </c>
      <c r="AC63" s="79">
        <f t="shared" si="89"/>
        <v>0</v>
      </c>
      <c r="AD63" s="49">
        <f>AD64+AD66</f>
        <v>260.7</v>
      </c>
      <c r="AE63" s="24">
        <f t="shared" si="89"/>
        <v>0</v>
      </c>
      <c r="AF63" s="24">
        <f t="shared" si="89"/>
        <v>0</v>
      </c>
      <c r="AG63" s="24">
        <f t="shared" si="89"/>
        <v>0</v>
      </c>
      <c r="AH63" s="24">
        <f t="shared" si="89"/>
        <v>0</v>
      </c>
      <c r="AI63" s="24">
        <f>AL63</f>
        <v>257</v>
      </c>
      <c r="AJ63" s="24">
        <f t="shared" si="89"/>
        <v>0</v>
      </c>
      <c r="AK63" s="24">
        <f t="shared" si="89"/>
        <v>0</v>
      </c>
      <c r="AL63" s="24">
        <f>AL64+AL66</f>
        <v>257</v>
      </c>
      <c r="AM63" s="24">
        <f t="shared" si="89"/>
        <v>0</v>
      </c>
      <c r="AN63" s="24">
        <f t="shared" si="89"/>
        <v>0</v>
      </c>
      <c r="AO63" s="24">
        <f t="shared" si="89"/>
        <v>0</v>
      </c>
      <c r="AP63" s="24">
        <f t="shared" si="89"/>
        <v>0</v>
      </c>
      <c r="AQ63" s="24">
        <f t="shared" si="89"/>
        <v>0</v>
      </c>
      <c r="AR63" s="24">
        <f t="shared" si="89"/>
        <v>2786.3</v>
      </c>
      <c r="AS63" s="24">
        <f t="shared" si="89"/>
        <v>0</v>
      </c>
      <c r="AT63" s="24">
        <f t="shared" si="89"/>
        <v>0</v>
      </c>
      <c r="AU63" s="24">
        <f t="shared" si="89"/>
        <v>2786.3</v>
      </c>
      <c r="AV63" s="24">
        <f t="shared" si="89"/>
        <v>0</v>
      </c>
      <c r="AW63" s="24">
        <f t="shared" si="89"/>
        <v>0</v>
      </c>
      <c r="AX63" s="24">
        <f t="shared" si="89"/>
        <v>0</v>
      </c>
      <c r="AY63" s="24">
        <f t="shared" si="89"/>
        <v>237</v>
      </c>
      <c r="AZ63" s="24">
        <f t="shared" si="89"/>
        <v>0</v>
      </c>
      <c r="BA63" s="117">
        <v>0</v>
      </c>
      <c r="BB63" s="24">
        <f t="shared" si="89"/>
        <v>0</v>
      </c>
      <c r="BC63" s="24">
        <f t="shared" si="89"/>
        <v>237</v>
      </c>
      <c r="BD63" s="24">
        <f t="shared" si="89"/>
        <v>0</v>
      </c>
      <c r="BE63" s="24">
        <f t="shared" si="89"/>
        <v>0</v>
      </c>
      <c r="BF63" s="24">
        <f t="shared" si="89"/>
        <v>0</v>
      </c>
    </row>
    <row r="64" spans="1:60" s="9" customFormat="1" ht="85.5" customHeight="1" x14ac:dyDescent="0.2">
      <c r="A64" s="140"/>
      <c r="B64" s="23" t="s">
        <v>12</v>
      </c>
      <c r="C64" s="23" t="s">
        <v>12</v>
      </c>
      <c r="D64" s="24">
        <f>K64+R64+AA64+AI64+AR64+AY64</f>
        <v>4039.7000000000003</v>
      </c>
      <c r="E64" s="26" t="e">
        <f>#REF!+E67+E69</f>
        <v>#REF!</v>
      </c>
      <c r="F64" s="26" t="e">
        <f>#REF!+F67+F69</f>
        <v>#REF!</v>
      </c>
      <c r="G64" s="26" t="e">
        <f>#REF!+G67+G69</f>
        <v>#REF!</v>
      </c>
      <c r="H64" s="26"/>
      <c r="I64" s="26"/>
      <c r="J64" s="26"/>
      <c r="K64" s="117">
        <f t="shared" si="56"/>
        <v>270.5</v>
      </c>
      <c r="L64" s="26">
        <f t="shared" ref="L64:M64" si="90">L67+L68</f>
        <v>0</v>
      </c>
      <c r="M64" s="26">
        <f t="shared" si="90"/>
        <v>0</v>
      </c>
      <c r="N64" s="26">
        <f>N67+N68</f>
        <v>270.5</v>
      </c>
      <c r="O64" s="26"/>
      <c r="P64" s="26"/>
      <c r="Q64" s="26"/>
      <c r="R64" s="24">
        <f t="shared" si="63"/>
        <v>228.2</v>
      </c>
      <c r="S64" s="26">
        <f t="shared" ref="S64:Z64" si="91">S67+S68</f>
        <v>0</v>
      </c>
      <c r="T64" s="26">
        <f t="shared" si="91"/>
        <v>0</v>
      </c>
      <c r="U64" s="26">
        <f t="shared" si="91"/>
        <v>0</v>
      </c>
      <c r="V64" s="26">
        <f t="shared" si="91"/>
        <v>198.2</v>
      </c>
      <c r="W64" s="26">
        <f t="shared" si="91"/>
        <v>30</v>
      </c>
      <c r="X64" s="26">
        <f t="shared" si="91"/>
        <v>0</v>
      </c>
      <c r="Y64" s="26">
        <f t="shared" si="91"/>
        <v>0</v>
      </c>
      <c r="Z64" s="26">
        <f t="shared" si="91"/>
        <v>0</v>
      </c>
      <c r="AA64" s="24">
        <f t="shared" si="64"/>
        <v>260.7</v>
      </c>
      <c r="AB64" s="26">
        <f t="shared" ref="AB64:AH64" si="92">AB67+AB68</f>
        <v>0</v>
      </c>
      <c r="AC64" s="47">
        <f t="shared" si="92"/>
        <v>0</v>
      </c>
      <c r="AD64" s="47">
        <f t="shared" si="92"/>
        <v>260.7</v>
      </c>
      <c r="AE64" s="26">
        <f t="shared" si="92"/>
        <v>0</v>
      </c>
      <c r="AF64" s="26">
        <f t="shared" si="92"/>
        <v>0</v>
      </c>
      <c r="AG64" s="26">
        <f t="shared" si="92"/>
        <v>0</v>
      </c>
      <c r="AH64" s="26">
        <f t="shared" si="92"/>
        <v>0</v>
      </c>
      <c r="AI64" s="24">
        <f t="shared" si="87"/>
        <v>257</v>
      </c>
      <c r="AJ64" s="26">
        <f t="shared" ref="AJ64:AQ64" si="93">AJ67+AJ68</f>
        <v>0</v>
      </c>
      <c r="AK64" s="26">
        <f t="shared" si="93"/>
        <v>0</v>
      </c>
      <c r="AL64" s="26">
        <f t="shared" si="93"/>
        <v>257</v>
      </c>
      <c r="AM64" s="26">
        <f t="shared" si="93"/>
        <v>0</v>
      </c>
      <c r="AN64" s="26">
        <f t="shared" si="93"/>
        <v>0</v>
      </c>
      <c r="AO64" s="26">
        <f t="shared" si="93"/>
        <v>0</v>
      </c>
      <c r="AP64" s="26">
        <f t="shared" si="93"/>
        <v>0</v>
      </c>
      <c r="AQ64" s="26">
        <f t="shared" si="93"/>
        <v>0</v>
      </c>
      <c r="AR64" s="24">
        <f>AS64+AT64+AU64+AV64+AW64+AX64</f>
        <v>2786.3</v>
      </c>
      <c r="AS64" s="26">
        <f t="shared" ref="AS64:AX64" si="94">AS67+AS68</f>
        <v>0</v>
      </c>
      <c r="AT64" s="26">
        <f t="shared" si="94"/>
        <v>0</v>
      </c>
      <c r="AU64" s="26">
        <f t="shared" si="94"/>
        <v>2786.3</v>
      </c>
      <c r="AV64" s="26">
        <f t="shared" si="94"/>
        <v>0</v>
      </c>
      <c r="AW64" s="26">
        <f t="shared" si="94"/>
        <v>0</v>
      </c>
      <c r="AX64" s="26">
        <f t="shared" si="94"/>
        <v>0</v>
      </c>
      <c r="AY64" s="24">
        <f t="shared" si="88"/>
        <v>237</v>
      </c>
      <c r="AZ64" s="26">
        <f t="shared" ref="AZ64" si="95">AZ67+AZ68</f>
        <v>0</v>
      </c>
      <c r="BA64" s="26">
        <v>0</v>
      </c>
      <c r="BB64" s="26">
        <f t="shared" ref="BB64" si="96">BB67+BB68</f>
        <v>0</v>
      </c>
      <c r="BC64" s="26">
        <f t="shared" ref="BC64" si="97">BC67+BC68</f>
        <v>237</v>
      </c>
      <c r="BD64" s="26">
        <f t="shared" ref="BD64" si="98">BD67+BD68</f>
        <v>0</v>
      </c>
      <c r="BE64" s="26">
        <f t="shared" ref="BE64" si="99">BE67+BE68</f>
        <v>0</v>
      </c>
      <c r="BF64" s="26">
        <f t="shared" ref="BF64" si="100">BF67+BF68</f>
        <v>0</v>
      </c>
    </row>
    <row r="65" spans="1:83" s="9" customFormat="1" ht="87" customHeight="1" x14ac:dyDescent="0.2">
      <c r="A65" s="118"/>
      <c r="B65" s="32" t="s">
        <v>55</v>
      </c>
      <c r="C65" s="32" t="s">
        <v>55</v>
      </c>
      <c r="D65" s="24">
        <f>K65</f>
        <v>605</v>
      </c>
      <c r="E65" s="26"/>
      <c r="F65" s="26"/>
      <c r="G65" s="26"/>
      <c r="H65" s="26"/>
      <c r="I65" s="26"/>
      <c r="J65" s="26"/>
      <c r="K65" s="117">
        <f>N65</f>
        <v>605</v>
      </c>
      <c r="L65" s="26"/>
      <c r="M65" s="26"/>
      <c r="N65" s="26">
        <f>N70</f>
        <v>605</v>
      </c>
      <c r="O65" s="26"/>
      <c r="P65" s="26"/>
      <c r="Q65" s="26"/>
      <c r="R65" s="24"/>
      <c r="S65" s="26"/>
      <c r="T65" s="26"/>
      <c r="U65" s="26"/>
      <c r="V65" s="26"/>
      <c r="W65" s="26"/>
      <c r="X65" s="26"/>
      <c r="Y65" s="26"/>
      <c r="Z65" s="26"/>
      <c r="AA65" s="24"/>
      <c r="AB65" s="26"/>
      <c r="AC65" s="47"/>
      <c r="AD65" s="47"/>
      <c r="AE65" s="26"/>
      <c r="AF65" s="26"/>
      <c r="AG65" s="26"/>
      <c r="AH65" s="26"/>
      <c r="AI65" s="24"/>
      <c r="AJ65" s="26"/>
      <c r="AK65" s="26"/>
      <c r="AL65" s="26"/>
      <c r="AM65" s="26"/>
      <c r="AN65" s="26"/>
      <c r="AO65" s="26"/>
      <c r="AP65" s="26"/>
      <c r="AQ65" s="26"/>
      <c r="AR65" s="24"/>
      <c r="AS65" s="26"/>
      <c r="AT65" s="26"/>
      <c r="AU65" s="26"/>
      <c r="AV65" s="26"/>
      <c r="AW65" s="26"/>
      <c r="AX65" s="26"/>
      <c r="AY65" s="24"/>
      <c r="AZ65" s="26"/>
      <c r="BA65" s="26"/>
      <c r="BB65" s="26"/>
      <c r="BC65" s="26"/>
      <c r="BD65" s="26"/>
      <c r="BE65" s="26"/>
      <c r="BF65" s="26"/>
    </row>
    <row r="66" spans="1:83" s="9" customFormat="1" ht="138" customHeight="1" x14ac:dyDescent="0.2">
      <c r="A66" s="118"/>
      <c r="B66" s="32" t="s">
        <v>11</v>
      </c>
      <c r="C66" s="32" t="s">
        <v>11</v>
      </c>
      <c r="D66" s="24">
        <f>R66+AA66+AI66</f>
        <v>150</v>
      </c>
      <c r="E66" s="26"/>
      <c r="F66" s="26"/>
      <c r="G66" s="26"/>
      <c r="H66" s="26"/>
      <c r="I66" s="26"/>
      <c r="J66" s="26"/>
      <c r="K66" s="117">
        <f>L66+M66+N66+O66+P66+Q66</f>
        <v>0</v>
      </c>
      <c r="L66" s="26">
        <v>0</v>
      </c>
      <c r="M66" s="26">
        <v>0</v>
      </c>
      <c r="N66" s="26">
        <v>0</v>
      </c>
      <c r="O66" s="26">
        <v>0</v>
      </c>
      <c r="P66" s="26">
        <v>0</v>
      </c>
      <c r="Q66" s="26">
        <v>0</v>
      </c>
      <c r="R66" s="24">
        <f>V66</f>
        <v>150</v>
      </c>
      <c r="S66" s="26">
        <v>0</v>
      </c>
      <c r="T66" s="26">
        <v>0</v>
      </c>
      <c r="U66" s="26">
        <v>0</v>
      </c>
      <c r="V66" s="26">
        <f>V71</f>
        <v>150</v>
      </c>
      <c r="W66" s="26">
        <v>0</v>
      </c>
      <c r="X66" s="26">
        <v>0</v>
      </c>
      <c r="Y66" s="26">
        <v>0</v>
      </c>
      <c r="Z66" s="26">
        <v>0</v>
      </c>
      <c r="AA66" s="24">
        <f>AD66</f>
        <v>0</v>
      </c>
      <c r="AB66" s="26">
        <v>0</v>
      </c>
      <c r="AC66" s="47">
        <v>0</v>
      </c>
      <c r="AD66" s="47">
        <f>AD71</f>
        <v>0</v>
      </c>
      <c r="AE66" s="26">
        <v>0</v>
      </c>
      <c r="AF66" s="26">
        <v>0</v>
      </c>
      <c r="AG66" s="26">
        <v>0</v>
      </c>
      <c r="AH66" s="26">
        <v>0</v>
      </c>
      <c r="AI66" s="24">
        <f>AL66</f>
        <v>0</v>
      </c>
      <c r="AJ66" s="26">
        <v>0</v>
      </c>
      <c r="AK66" s="26">
        <v>0</v>
      </c>
      <c r="AL66" s="26">
        <f>AL71</f>
        <v>0</v>
      </c>
      <c r="AM66" s="26">
        <v>0</v>
      </c>
      <c r="AN66" s="26">
        <v>0</v>
      </c>
      <c r="AO66" s="26">
        <v>0</v>
      </c>
      <c r="AP66" s="26">
        <v>0</v>
      </c>
      <c r="AQ66" s="26">
        <v>0</v>
      </c>
      <c r="AR66" s="24">
        <v>0</v>
      </c>
      <c r="AS66" s="26">
        <v>0</v>
      </c>
      <c r="AT66" s="26">
        <v>0</v>
      </c>
      <c r="AU66" s="26">
        <v>0</v>
      </c>
      <c r="AV66" s="26">
        <v>0</v>
      </c>
      <c r="AW66" s="26">
        <v>0</v>
      </c>
      <c r="AX66" s="26">
        <v>0</v>
      </c>
      <c r="AY66" s="24">
        <f>AZ66+BB66+BC66+BD66+BE66</f>
        <v>0</v>
      </c>
      <c r="AZ66" s="26">
        <v>0</v>
      </c>
      <c r="BA66" s="26">
        <v>0</v>
      </c>
      <c r="BB66" s="26">
        <v>0</v>
      </c>
      <c r="BC66" s="26">
        <v>0</v>
      </c>
      <c r="BD66" s="26">
        <v>0</v>
      </c>
      <c r="BE66" s="26">
        <v>0</v>
      </c>
      <c r="BF66" s="26">
        <v>0</v>
      </c>
    </row>
    <row r="67" spans="1:83" ht="180" customHeight="1" x14ac:dyDescent="0.2">
      <c r="A67" s="118" t="s">
        <v>52</v>
      </c>
      <c r="B67" s="23" t="s">
        <v>20</v>
      </c>
      <c r="C67" s="23" t="s">
        <v>7</v>
      </c>
      <c r="D67" s="24">
        <f>K67+R67+AA67+AI67+AR67+AY67</f>
        <v>330</v>
      </c>
      <c r="E67" s="26">
        <v>0</v>
      </c>
      <c r="F67" s="26">
        <v>0</v>
      </c>
      <c r="G67" s="26">
        <v>201.4</v>
      </c>
      <c r="H67" s="26"/>
      <c r="I67" s="26"/>
      <c r="J67" s="26"/>
      <c r="K67" s="26">
        <f t="shared" si="56"/>
        <v>50</v>
      </c>
      <c r="L67" s="26">
        <v>0</v>
      </c>
      <c r="M67" s="26">
        <v>0</v>
      </c>
      <c r="N67" s="26">
        <v>50</v>
      </c>
      <c r="O67" s="26">
        <v>0</v>
      </c>
      <c r="P67" s="26">
        <v>0</v>
      </c>
      <c r="Q67" s="26">
        <v>0</v>
      </c>
      <c r="R67" s="24">
        <f t="shared" si="63"/>
        <v>80</v>
      </c>
      <c r="S67" s="26">
        <v>0</v>
      </c>
      <c r="T67" s="26">
        <v>0</v>
      </c>
      <c r="U67" s="26">
        <v>0</v>
      </c>
      <c r="V67" s="26">
        <v>50</v>
      </c>
      <c r="W67" s="26">
        <v>30</v>
      </c>
      <c r="X67" s="26">
        <v>0</v>
      </c>
      <c r="Y67" s="26">
        <v>0</v>
      </c>
      <c r="Z67" s="26">
        <v>0</v>
      </c>
      <c r="AA67" s="24">
        <f t="shared" si="64"/>
        <v>50</v>
      </c>
      <c r="AB67" s="26">
        <v>0</v>
      </c>
      <c r="AC67" s="47">
        <v>0</v>
      </c>
      <c r="AD67" s="47">
        <v>50</v>
      </c>
      <c r="AE67" s="26">
        <v>0</v>
      </c>
      <c r="AF67" s="26">
        <v>0</v>
      </c>
      <c r="AG67" s="26">
        <v>0</v>
      </c>
      <c r="AH67" s="26">
        <v>0</v>
      </c>
      <c r="AI67" s="24">
        <f t="shared" si="87"/>
        <v>50</v>
      </c>
      <c r="AJ67" s="26">
        <v>0</v>
      </c>
      <c r="AK67" s="26">
        <v>0</v>
      </c>
      <c r="AL67" s="26">
        <v>50</v>
      </c>
      <c r="AM67" s="26">
        <v>0</v>
      </c>
      <c r="AN67" s="26">
        <v>0</v>
      </c>
      <c r="AO67" s="26">
        <v>0</v>
      </c>
      <c r="AP67" s="26">
        <v>0</v>
      </c>
      <c r="AQ67" s="26">
        <v>0</v>
      </c>
      <c r="AR67" s="24">
        <f>AS67+AT67+AU67+AV67+BF67</f>
        <v>50</v>
      </c>
      <c r="AS67" s="26">
        <v>0</v>
      </c>
      <c r="AT67" s="26">
        <v>0</v>
      </c>
      <c r="AU67" s="26">
        <v>50</v>
      </c>
      <c r="AV67" s="26">
        <v>0</v>
      </c>
      <c r="AW67" s="26">
        <v>0</v>
      </c>
      <c r="AX67" s="26">
        <v>0</v>
      </c>
      <c r="AY67" s="24">
        <f t="shared" si="88"/>
        <v>50</v>
      </c>
      <c r="AZ67" s="26">
        <v>0</v>
      </c>
      <c r="BA67" s="26">
        <v>0</v>
      </c>
      <c r="BB67" s="26">
        <v>0</v>
      </c>
      <c r="BC67" s="26">
        <v>50</v>
      </c>
      <c r="BD67" s="26">
        <v>0</v>
      </c>
      <c r="BE67" s="26">
        <v>0</v>
      </c>
      <c r="BF67" s="26">
        <v>0</v>
      </c>
    </row>
    <row r="68" spans="1:83" ht="66.75" customHeight="1" x14ac:dyDescent="0.2">
      <c r="A68" s="140" t="s">
        <v>53</v>
      </c>
      <c r="B68" s="136" t="s">
        <v>20</v>
      </c>
      <c r="C68" s="136" t="s">
        <v>12</v>
      </c>
      <c r="D68" s="129">
        <f>K68+R68+AA68+AI68+AR68+AY68</f>
        <v>3709.7000000000003</v>
      </c>
      <c r="E68" s="24">
        <v>0</v>
      </c>
      <c r="F68" s="24">
        <v>0</v>
      </c>
      <c r="G68" s="24">
        <v>1060</v>
      </c>
      <c r="H68" s="26"/>
      <c r="I68" s="26"/>
      <c r="J68" s="26"/>
      <c r="K68" s="129">
        <f t="shared" si="56"/>
        <v>220.5</v>
      </c>
      <c r="L68" s="129">
        <v>0</v>
      </c>
      <c r="M68" s="129">
        <v>0</v>
      </c>
      <c r="N68" s="129">
        <v>220.5</v>
      </c>
      <c r="O68" s="129">
        <v>0</v>
      </c>
      <c r="P68" s="129">
        <v>0</v>
      </c>
      <c r="Q68" s="129">
        <v>0</v>
      </c>
      <c r="R68" s="129">
        <f t="shared" si="63"/>
        <v>148.19999999999999</v>
      </c>
      <c r="S68" s="129">
        <v>0</v>
      </c>
      <c r="T68" s="129">
        <v>0</v>
      </c>
      <c r="U68" s="129">
        <v>0</v>
      </c>
      <c r="V68" s="129">
        <v>148.19999999999999</v>
      </c>
      <c r="W68" s="129">
        <v>0</v>
      </c>
      <c r="X68" s="129">
        <v>0</v>
      </c>
      <c r="Y68" s="129">
        <v>0</v>
      </c>
      <c r="Z68" s="129">
        <v>0</v>
      </c>
      <c r="AA68" s="129">
        <f t="shared" si="64"/>
        <v>210.7</v>
      </c>
      <c r="AB68" s="129">
        <v>0</v>
      </c>
      <c r="AC68" s="148">
        <v>0</v>
      </c>
      <c r="AD68" s="148">
        <v>210.7</v>
      </c>
      <c r="AE68" s="129">
        <v>0</v>
      </c>
      <c r="AF68" s="129">
        <v>0</v>
      </c>
      <c r="AG68" s="129">
        <v>0</v>
      </c>
      <c r="AH68" s="129">
        <v>0</v>
      </c>
      <c r="AI68" s="129">
        <v>207</v>
      </c>
      <c r="AJ68" s="129">
        <v>0</v>
      </c>
      <c r="AK68" s="129">
        <v>0</v>
      </c>
      <c r="AL68" s="129">
        <v>207</v>
      </c>
      <c r="AM68" s="129">
        <v>0</v>
      </c>
      <c r="AN68" s="129">
        <v>0</v>
      </c>
      <c r="AO68" s="129">
        <v>0</v>
      </c>
      <c r="AP68" s="129">
        <v>0</v>
      </c>
      <c r="AQ68" s="129">
        <v>0</v>
      </c>
      <c r="AR68" s="129">
        <f>AS68+AT68+AU68+AV68+BF68</f>
        <v>2736.3</v>
      </c>
      <c r="AS68" s="129">
        <v>0</v>
      </c>
      <c r="AT68" s="129">
        <v>0</v>
      </c>
      <c r="AU68" s="129">
        <v>2736.3</v>
      </c>
      <c r="AV68" s="129">
        <v>0</v>
      </c>
      <c r="AW68" s="129">
        <v>0</v>
      </c>
      <c r="AX68" s="129">
        <v>0</v>
      </c>
      <c r="AY68" s="129">
        <f>AZ68+BC68+BD68+BF68+BL68</f>
        <v>187</v>
      </c>
      <c r="AZ68" s="129">
        <v>0</v>
      </c>
      <c r="BA68" s="127">
        <v>0</v>
      </c>
      <c r="BB68" s="129">
        <v>0</v>
      </c>
      <c r="BC68" s="129">
        <v>187</v>
      </c>
      <c r="BD68" s="129">
        <v>0</v>
      </c>
      <c r="BE68" s="129">
        <v>0</v>
      </c>
      <c r="BF68" s="129">
        <v>0</v>
      </c>
    </row>
    <row r="69" spans="1:83" s="6" customFormat="1" ht="59.25" customHeight="1" x14ac:dyDescent="0.2">
      <c r="A69" s="140"/>
      <c r="B69" s="130"/>
      <c r="C69" s="130"/>
      <c r="D69" s="130"/>
      <c r="E69" s="26"/>
      <c r="F69" s="26"/>
      <c r="G69" s="26"/>
      <c r="H69" s="26"/>
      <c r="I69" s="26"/>
      <c r="J69" s="26"/>
      <c r="K69" s="130"/>
      <c r="L69" s="130"/>
      <c r="M69" s="130"/>
      <c r="N69" s="130"/>
      <c r="O69" s="130"/>
      <c r="P69" s="130"/>
      <c r="Q69" s="130"/>
      <c r="R69" s="130"/>
      <c r="S69" s="130"/>
      <c r="T69" s="130"/>
      <c r="U69" s="130"/>
      <c r="V69" s="130"/>
      <c r="W69" s="130"/>
      <c r="X69" s="130"/>
      <c r="Y69" s="130"/>
      <c r="Z69" s="130"/>
      <c r="AA69" s="130"/>
      <c r="AB69" s="130"/>
      <c r="AC69" s="149"/>
      <c r="AD69" s="149"/>
      <c r="AE69" s="130"/>
      <c r="AF69" s="130"/>
      <c r="AG69" s="130"/>
      <c r="AH69" s="130"/>
      <c r="AI69" s="130"/>
      <c r="AJ69" s="130"/>
      <c r="AK69" s="130"/>
      <c r="AL69" s="130"/>
      <c r="AM69" s="130"/>
      <c r="AN69" s="130"/>
      <c r="AO69" s="130"/>
      <c r="AP69" s="130"/>
      <c r="AQ69" s="130"/>
      <c r="AR69" s="130"/>
      <c r="AS69" s="130"/>
      <c r="AT69" s="130"/>
      <c r="AU69" s="130"/>
      <c r="AV69" s="130"/>
      <c r="AW69" s="130"/>
      <c r="AX69" s="130"/>
      <c r="AY69" s="130"/>
      <c r="AZ69" s="130"/>
      <c r="BA69" s="128"/>
      <c r="BB69" s="130"/>
      <c r="BC69" s="130"/>
      <c r="BD69" s="130"/>
      <c r="BE69" s="130"/>
      <c r="BF69" s="130"/>
    </row>
    <row r="70" spans="1:83" s="6" customFormat="1" ht="92.25" customHeight="1" x14ac:dyDescent="0.2">
      <c r="A70" s="142"/>
      <c r="B70" s="32" t="s">
        <v>55</v>
      </c>
      <c r="C70" s="32" t="s">
        <v>55</v>
      </c>
      <c r="D70" s="31">
        <f t="shared" ref="D70:D77" si="101">K70+R70+AA70+AI70+AR70+AY70</f>
        <v>605</v>
      </c>
      <c r="E70" s="26"/>
      <c r="F70" s="26"/>
      <c r="G70" s="26"/>
      <c r="H70" s="26"/>
      <c r="I70" s="26"/>
      <c r="J70" s="26"/>
      <c r="K70" s="31">
        <f t="shared" si="56"/>
        <v>605</v>
      </c>
      <c r="L70" s="31">
        <v>0</v>
      </c>
      <c r="M70" s="31">
        <v>0</v>
      </c>
      <c r="N70" s="31">
        <v>605</v>
      </c>
      <c r="O70" s="31">
        <v>0</v>
      </c>
      <c r="P70" s="31">
        <v>0</v>
      </c>
      <c r="Q70" s="31">
        <v>0</v>
      </c>
      <c r="R70" s="31">
        <v>0</v>
      </c>
      <c r="S70" s="31">
        <v>0</v>
      </c>
      <c r="T70" s="31">
        <v>0</v>
      </c>
      <c r="U70" s="31">
        <v>0</v>
      </c>
      <c r="V70" s="31">
        <v>0</v>
      </c>
      <c r="W70" s="31">
        <v>0</v>
      </c>
      <c r="X70" s="31">
        <v>0</v>
      </c>
      <c r="Y70" s="31">
        <v>0</v>
      </c>
      <c r="Z70" s="31">
        <v>0</v>
      </c>
      <c r="AA70" s="31">
        <v>0</v>
      </c>
      <c r="AB70" s="31">
        <v>0</v>
      </c>
      <c r="AC70" s="51">
        <v>0</v>
      </c>
      <c r="AD70" s="51">
        <v>0</v>
      </c>
      <c r="AE70" s="31">
        <v>0</v>
      </c>
      <c r="AF70" s="31">
        <v>0</v>
      </c>
      <c r="AG70" s="31">
        <v>0</v>
      </c>
      <c r="AH70" s="31">
        <v>0</v>
      </c>
      <c r="AI70" s="31">
        <v>0</v>
      </c>
      <c r="AJ70" s="31">
        <v>0</v>
      </c>
      <c r="AK70" s="31">
        <v>0</v>
      </c>
      <c r="AL70" s="31">
        <v>0</v>
      </c>
      <c r="AM70" s="31">
        <v>0</v>
      </c>
      <c r="AN70" s="31">
        <v>0</v>
      </c>
      <c r="AO70" s="31">
        <v>0</v>
      </c>
      <c r="AP70" s="31">
        <v>0</v>
      </c>
      <c r="AQ70" s="31">
        <v>0</v>
      </c>
      <c r="AR70" s="31">
        <v>0</v>
      </c>
      <c r="AS70" s="31">
        <v>0</v>
      </c>
      <c r="AT70" s="31">
        <v>0</v>
      </c>
      <c r="AU70" s="31">
        <v>0</v>
      </c>
      <c r="AV70" s="31">
        <v>0</v>
      </c>
      <c r="AW70" s="31">
        <v>0</v>
      </c>
      <c r="AX70" s="31">
        <v>0</v>
      </c>
      <c r="AY70" s="31">
        <v>0</v>
      </c>
      <c r="AZ70" s="31">
        <v>0</v>
      </c>
      <c r="BA70" s="31">
        <v>0</v>
      </c>
      <c r="BB70" s="31">
        <v>0</v>
      </c>
      <c r="BC70" s="31">
        <v>0</v>
      </c>
      <c r="BD70" s="31">
        <v>0</v>
      </c>
      <c r="BE70" s="31">
        <v>0</v>
      </c>
      <c r="BF70" s="31">
        <v>0</v>
      </c>
    </row>
    <row r="71" spans="1:83" s="6" customFormat="1" ht="120.75" customHeight="1" x14ac:dyDescent="0.2">
      <c r="A71" s="142"/>
      <c r="B71" s="32" t="s">
        <v>11</v>
      </c>
      <c r="C71" s="32" t="s">
        <v>11</v>
      </c>
      <c r="D71" s="31">
        <f>R71+AA71+AI71</f>
        <v>150</v>
      </c>
      <c r="E71" s="26"/>
      <c r="F71" s="26"/>
      <c r="G71" s="26"/>
      <c r="H71" s="26"/>
      <c r="I71" s="26"/>
      <c r="J71" s="26"/>
      <c r="K71" s="31">
        <f>L71+M71+N71+O71+P71+Q71</f>
        <v>0</v>
      </c>
      <c r="L71" s="31">
        <v>0</v>
      </c>
      <c r="M71" s="31">
        <v>0</v>
      </c>
      <c r="N71" s="31">
        <v>0</v>
      </c>
      <c r="O71" s="31">
        <v>0</v>
      </c>
      <c r="P71" s="31">
        <v>0</v>
      </c>
      <c r="Q71" s="31">
        <v>0</v>
      </c>
      <c r="R71" s="31">
        <f>V71</f>
        <v>150</v>
      </c>
      <c r="S71" s="31">
        <v>0</v>
      </c>
      <c r="T71" s="31">
        <v>0</v>
      </c>
      <c r="U71" s="31">
        <v>0</v>
      </c>
      <c r="V71" s="31">
        <v>150</v>
      </c>
      <c r="W71" s="31">
        <v>0</v>
      </c>
      <c r="X71" s="31">
        <v>0</v>
      </c>
      <c r="Y71" s="31">
        <v>0</v>
      </c>
      <c r="Z71" s="31">
        <v>0</v>
      </c>
      <c r="AA71" s="31">
        <f>AD71</f>
        <v>0</v>
      </c>
      <c r="AB71" s="31">
        <v>0</v>
      </c>
      <c r="AC71" s="51">
        <v>0</v>
      </c>
      <c r="AD71" s="51">
        <v>0</v>
      </c>
      <c r="AE71" s="31">
        <v>0</v>
      </c>
      <c r="AF71" s="31">
        <v>0</v>
      </c>
      <c r="AG71" s="31">
        <v>0</v>
      </c>
      <c r="AH71" s="31">
        <v>0</v>
      </c>
      <c r="AI71" s="31">
        <f>AL71</f>
        <v>0</v>
      </c>
      <c r="AJ71" s="31">
        <v>0</v>
      </c>
      <c r="AK71" s="31">
        <v>0</v>
      </c>
      <c r="AL71" s="31">
        <v>0</v>
      </c>
      <c r="AM71" s="31">
        <v>0</v>
      </c>
      <c r="AN71" s="31">
        <v>0</v>
      </c>
      <c r="AO71" s="31">
        <v>0</v>
      </c>
      <c r="AP71" s="31">
        <v>0</v>
      </c>
      <c r="AQ71" s="31">
        <v>0</v>
      </c>
      <c r="AR71" s="31">
        <f>AS71+AT71+AU71+AV71+AW71+AX71</f>
        <v>0</v>
      </c>
      <c r="AS71" s="31">
        <v>0</v>
      </c>
      <c r="AT71" s="31">
        <v>0</v>
      </c>
      <c r="AU71" s="31">
        <v>0</v>
      </c>
      <c r="AV71" s="31">
        <v>0</v>
      </c>
      <c r="AW71" s="31">
        <v>0</v>
      </c>
      <c r="AX71" s="31">
        <v>0</v>
      </c>
      <c r="AY71" s="31">
        <f>AZ71+BB71+BC71+BD71+BE71+BF71</f>
        <v>0</v>
      </c>
      <c r="AZ71" s="31">
        <v>0</v>
      </c>
      <c r="BA71" s="31">
        <v>0</v>
      </c>
      <c r="BB71" s="31">
        <v>0</v>
      </c>
      <c r="BC71" s="31">
        <v>0</v>
      </c>
      <c r="BD71" s="31">
        <v>0</v>
      </c>
      <c r="BE71" s="31">
        <v>0</v>
      </c>
      <c r="BF71" s="31">
        <v>0</v>
      </c>
    </row>
    <row r="72" spans="1:83" s="19" customFormat="1" ht="76.5" customHeight="1" x14ac:dyDescent="0.2">
      <c r="A72" s="154" t="s">
        <v>37</v>
      </c>
      <c r="B72" s="23" t="s">
        <v>24</v>
      </c>
      <c r="C72" s="23" t="s">
        <v>6</v>
      </c>
      <c r="D72" s="24">
        <f>K72+R72+AA72+AI72+AR72+AY72</f>
        <v>20775.799999999996</v>
      </c>
      <c r="E72" s="26" t="e">
        <f>E76+#REF!</f>
        <v>#REF!</v>
      </c>
      <c r="F72" s="26" t="e">
        <f>F76+#REF!</f>
        <v>#REF!</v>
      </c>
      <c r="G72" s="26" t="e">
        <f>G76+#REF!</f>
        <v>#REF!</v>
      </c>
      <c r="H72" s="26" t="e">
        <f>H76+#REF!</f>
        <v>#REF!</v>
      </c>
      <c r="I72" s="26" t="e">
        <f>I76+#REF!</f>
        <v>#REF!</v>
      </c>
      <c r="J72" s="26" t="e">
        <f>J76+#REF!</f>
        <v>#REF!</v>
      </c>
      <c r="K72" s="26">
        <f>M72+O72+N72</f>
        <v>2287.5</v>
      </c>
      <c r="L72" s="26">
        <f t="shared" ref="L72" si="102">L76</f>
        <v>0</v>
      </c>
      <c r="M72" s="26">
        <f>M76+M80</f>
        <v>1212.2</v>
      </c>
      <c r="N72" s="26">
        <f>N78+N79+N80</f>
        <v>25.3</v>
      </c>
      <c r="O72" s="26">
        <f>O76</f>
        <v>1050</v>
      </c>
      <c r="P72" s="26">
        <f t="shared" ref="P72:Q72" si="103">P76</f>
        <v>0</v>
      </c>
      <c r="Q72" s="26">
        <f t="shared" si="103"/>
        <v>0</v>
      </c>
      <c r="R72" s="26">
        <f>U72+W72+V72</f>
        <v>4880.7000000000007</v>
      </c>
      <c r="S72" s="26">
        <f t="shared" ref="S72:Z72" si="104">S76</f>
        <v>0</v>
      </c>
      <c r="T72" s="26">
        <f t="shared" si="104"/>
        <v>0</v>
      </c>
      <c r="U72" s="26">
        <f t="shared" si="104"/>
        <v>2830.6</v>
      </c>
      <c r="V72" s="26">
        <f>V75</f>
        <v>550.1</v>
      </c>
      <c r="W72" s="26">
        <f t="shared" si="104"/>
        <v>1500</v>
      </c>
      <c r="X72" s="26">
        <f t="shared" si="104"/>
        <v>0</v>
      </c>
      <c r="Y72" s="26">
        <f t="shared" si="104"/>
        <v>0</v>
      </c>
      <c r="Z72" s="26">
        <f t="shared" si="104"/>
        <v>0</v>
      </c>
      <c r="AA72" s="26">
        <f>AB72+AC72+AD72+AE72+AF72+AG72+AH72</f>
        <v>6886.8</v>
      </c>
      <c r="AB72" s="26">
        <f t="shared" ref="AB72:AH72" si="105">AB76</f>
        <v>0</v>
      </c>
      <c r="AC72" s="47">
        <f>AC76+AC81</f>
        <v>4378.3</v>
      </c>
      <c r="AD72" s="47">
        <f>AD74</f>
        <v>1908.5</v>
      </c>
      <c r="AE72" s="26">
        <f t="shared" si="105"/>
        <v>600</v>
      </c>
      <c r="AF72" s="26">
        <f t="shared" si="105"/>
        <v>0</v>
      </c>
      <c r="AG72" s="26">
        <f t="shared" si="105"/>
        <v>0</v>
      </c>
      <c r="AH72" s="26">
        <f t="shared" si="105"/>
        <v>0</v>
      </c>
      <c r="AI72" s="26">
        <f>AK72+AL72+AM72+AN72+AO72+AP72</f>
        <v>2447.6</v>
      </c>
      <c r="AJ72" s="26">
        <f t="shared" ref="AJ72:AQ72" si="106">AJ76</f>
        <v>0</v>
      </c>
      <c r="AK72" s="26">
        <f t="shared" si="106"/>
        <v>2136.6</v>
      </c>
      <c r="AL72" s="26">
        <f>AL74</f>
        <v>311</v>
      </c>
      <c r="AM72" s="26">
        <f t="shared" si="106"/>
        <v>0</v>
      </c>
      <c r="AN72" s="26">
        <f t="shared" si="106"/>
        <v>0</v>
      </c>
      <c r="AO72" s="26">
        <f t="shared" si="106"/>
        <v>0</v>
      </c>
      <c r="AP72" s="26">
        <f t="shared" si="106"/>
        <v>0</v>
      </c>
      <c r="AQ72" s="26">
        <f t="shared" si="106"/>
        <v>0</v>
      </c>
      <c r="AR72" s="26">
        <f>AS72+AT72+AU72+AV72+AW72+BF72</f>
        <v>2136.6</v>
      </c>
      <c r="AS72" s="26">
        <f t="shared" ref="AS72:AX72" si="107">AS76</f>
        <v>0</v>
      </c>
      <c r="AT72" s="26">
        <f t="shared" si="107"/>
        <v>2136.6</v>
      </c>
      <c r="AU72" s="26">
        <f t="shared" si="107"/>
        <v>0</v>
      </c>
      <c r="AV72" s="26">
        <f t="shared" si="107"/>
        <v>0</v>
      </c>
      <c r="AW72" s="26">
        <f t="shared" si="107"/>
        <v>0</v>
      </c>
      <c r="AX72" s="26">
        <f t="shared" si="107"/>
        <v>0</v>
      </c>
      <c r="AY72" s="26">
        <f>AY74</f>
        <v>2136.6</v>
      </c>
      <c r="AZ72" s="26">
        <f t="shared" ref="AZ72:BF72" si="108">AZ76</f>
        <v>0</v>
      </c>
      <c r="BA72" s="26">
        <v>0</v>
      </c>
      <c r="BB72" s="26">
        <f t="shared" si="108"/>
        <v>2136.6</v>
      </c>
      <c r="BC72" s="26">
        <f t="shared" si="108"/>
        <v>0</v>
      </c>
      <c r="BD72" s="26">
        <f t="shared" si="108"/>
        <v>0</v>
      </c>
      <c r="BE72" s="26">
        <f t="shared" si="108"/>
        <v>0</v>
      </c>
      <c r="BF72" s="26">
        <f t="shared" si="108"/>
        <v>0</v>
      </c>
    </row>
    <row r="73" spans="1:83" s="19" customFormat="1" ht="76.5" customHeight="1" x14ac:dyDescent="0.2">
      <c r="A73" s="162"/>
      <c r="B73" s="23" t="s">
        <v>55</v>
      </c>
      <c r="C73" s="32" t="s">
        <v>55</v>
      </c>
      <c r="D73" s="24">
        <f>K73+R73+AA73+AI73+AR73+AY73</f>
        <v>187.60000000000002</v>
      </c>
      <c r="E73" s="26"/>
      <c r="F73" s="26"/>
      <c r="G73" s="26"/>
      <c r="H73" s="26"/>
      <c r="I73" s="26"/>
      <c r="J73" s="26"/>
      <c r="K73" s="26">
        <f>K80</f>
        <v>187.60000000000002</v>
      </c>
      <c r="L73" s="26">
        <v>0</v>
      </c>
      <c r="M73" s="26">
        <f>M80</f>
        <v>162.30000000000001</v>
      </c>
      <c r="N73" s="26">
        <f>N80</f>
        <v>25.3</v>
      </c>
      <c r="O73" s="26">
        <v>0</v>
      </c>
      <c r="P73" s="26">
        <v>0</v>
      </c>
      <c r="Q73" s="26">
        <v>0</v>
      </c>
      <c r="R73" s="26">
        <v>0</v>
      </c>
      <c r="S73" s="26">
        <v>0</v>
      </c>
      <c r="T73" s="26">
        <v>0</v>
      </c>
      <c r="U73" s="26">
        <v>0</v>
      </c>
      <c r="V73" s="26">
        <v>0</v>
      </c>
      <c r="W73" s="26">
        <v>0</v>
      </c>
      <c r="X73" s="26">
        <v>0</v>
      </c>
      <c r="Y73" s="26">
        <v>0</v>
      </c>
      <c r="Z73" s="26">
        <v>0</v>
      </c>
      <c r="AA73" s="26">
        <v>0</v>
      </c>
      <c r="AB73" s="26">
        <v>0</v>
      </c>
      <c r="AC73" s="47">
        <v>0</v>
      </c>
      <c r="AD73" s="47">
        <v>0</v>
      </c>
      <c r="AE73" s="26">
        <v>0</v>
      </c>
      <c r="AF73" s="26">
        <v>0</v>
      </c>
      <c r="AG73" s="26">
        <v>0</v>
      </c>
      <c r="AH73" s="26">
        <v>0</v>
      </c>
      <c r="AI73" s="26">
        <v>0</v>
      </c>
      <c r="AJ73" s="26">
        <v>0</v>
      </c>
      <c r="AK73" s="26">
        <v>0</v>
      </c>
      <c r="AL73" s="26">
        <v>0</v>
      </c>
      <c r="AM73" s="26">
        <v>0</v>
      </c>
      <c r="AN73" s="26">
        <v>0</v>
      </c>
      <c r="AO73" s="26">
        <v>0</v>
      </c>
      <c r="AP73" s="26">
        <v>0</v>
      </c>
      <c r="AQ73" s="26">
        <v>0</v>
      </c>
      <c r="AR73" s="26">
        <v>0</v>
      </c>
      <c r="AS73" s="26">
        <v>0</v>
      </c>
      <c r="AT73" s="26">
        <v>0</v>
      </c>
      <c r="AU73" s="26">
        <v>0</v>
      </c>
      <c r="AV73" s="26">
        <v>0</v>
      </c>
      <c r="AW73" s="26">
        <v>0</v>
      </c>
      <c r="AX73" s="26">
        <v>0</v>
      </c>
      <c r="AY73" s="26">
        <v>0</v>
      </c>
      <c r="AZ73" s="26">
        <v>0</v>
      </c>
      <c r="BA73" s="26">
        <v>0</v>
      </c>
      <c r="BB73" s="26">
        <v>0</v>
      </c>
      <c r="BC73" s="26">
        <v>0</v>
      </c>
      <c r="BD73" s="26">
        <v>0</v>
      </c>
      <c r="BE73" s="26">
        <v>0</v>
      </c>
      <c r="BF73" s="26">
        <v>0</v>
      </c>
    </row>
    <row r="74" spans="1:83" s="19" customFormat="1" ht="76.5" customHeight="1" x14ac:dyDescent="0.2">
      <c r="A74" s="162"/>
      <c r="B74" s="23" t="s">
        <v>12</v>
      </c>
      <c r="C74" s="23" t="s">
        <v>12</v>
      </c>
      <c r="D74" s="24">
        <f>K74+R74+AA74+AI74+AR74+AY74</f>
        <v>20038.099999999999</v>
      </c>
      <c r="E74" s="26"/>
      <c r="F74" s="26"/>
      <c r="G74" s="26"/>
      <c r="H74" s="26"/>
      <c r="I74" s="26"/>
      <c r="J74" s="26"/>
      <c r="K74" s="26">
        <f>K76</f>
        <v>2099.9</v>
      </c>
      <c r="L74" s="26">
        <v>0</v>
      </c>
      <c r="M74" s="26">
        <f>M76+M78</f>
        <v>1049.9000000000001</v>
      </c>
      <c r="N74" s="26">
        <f>N76+N77+N78</f>
        <v>0</v>
      </c>
      <c r="O74" s="26">
        <f>O76</f>
        <v>1050</v>
      </c>
      <c r="P74" s="26">
        <v>0</v>
      </c>
      <c r="Q74" s="26">
        <v>0</v>
      </c>
      <c r="R74" s="26">
        <f>R76</f>
        <v>4330.6000000000004</v>
      </c>
      <c r="S74" s="26">
        <v>0</v>
      </c>
      <c r="T74" s="26">
        <v>0</v>
      </c>
      <c r="U74" s="26">
        <f>U76</f>
        <v>2830.6</v>
      </c>
      <c r="V74" s="26">
        <v>0</v>
      </c>
      <c r="W74" s="26">
        <f>W76</f>
        <v>1500</v>
      </c>
      <c r="X74" s="26">
        <v>0</v>
      </c>
      <c r="Y74" s="26">
        <v>0</v>
      </c>
      <c r="Z74" s="26">
        <v>0</v>
      </c>
      <c r="AA74" s="26">
        <f>AC74+AD74+AE74</f>
        <v>6886.8</v>
      </c>
      <c r="AB74" s="26">
        <v>0</v>
      </c>
      <c r="AC74" s="47">
        <f>AC76+AC81</f>
        <v>4378.3</v>
      </c>
      <c r="AD74" s="47">
        <f>AD81+AD82+AD78</f>
        <v>1908.5</v>
      </c>
      <c r="AE74" s="26">
        <f>AE76</f>
        <v>600</v>
      </c>
      <c r="AF74" s="26">
        <v>0</v>
      </c>
      <c r="AG74" s="26">
        <v>0</v>
      </c>
      <c r="AH74" s="26">
        <v>0</v>
      </c>
      <c r="AI74" s="26">
        <f>AK74+AL74</f>
        <v>2447.6</v>
      </c>
      <c r="AJ74" s="26">
        <v>0</v>
      </c>
      <c r="AK74" s="26">
        <f>AK76</f>
        <v>2136.6</v>
      </c>
      <c r="AL74" s="26">
        <f>AL81+AL82+AL78</f>
        <v>311</v>
      </c>
      <c r="AM74" s="26">
        <f>AM77</f>
        <v>0</v>
      </c>
      <c r="AN74" s="26">
        <v>0</v>
      </c>
      <c r="AO74" s="26">
        <v>0</v>
      </c>
      <c r="AP74" s="26">
        <v>0</v>
      </c>
      <c r="AQ74" s="26">
        <v>0</v>
      </c>
      <c r="AR74" s="26">
        <f>AR76</f>
        <v>2136.6</v>
      </c>
      <c r="AS74" s="26">
        <v>0</v>
      </c>
      <c r="AT74" s="26">
        <f>AT76</f>
        <v>2136.6</v>
      </c>
      <c r="AU74" s="26">
        <v>0</v>
      </c>
      <c r="AV74" s="26">
        <f>AV76</f>
        <v>0</v>
      </c>
      <c r="AW74" s="26">
        <v>0</v>
      </c>
      <c r="AX74" s="26">
        <v>0</v>
      </c>
      <c r="AY74" s="26">
        <f>BB74</f>
        <v>2136.6</v>
      </c>
      <c r="AZ74" s="26">
        <v>0</v>
      </c>
      <c r="BA74" s="26">
        <v>0</v>
      </c>
      <c r="BB74" s="26">
        <v>2136.6</v>
      </c>
      <c r="BC74" s="26">
        <v>0</v>
      </c>
      <c r="BD74" s="26">
        <f>BD76</f>
        <v>0</v>
      </c>
      <c r="BE74" s="26">
        <v>0</v>
      </c>
      <c r="BF74" s="26">
        <v>0</v>
      </c>
    </row>
    <row r="75" spans="1:83" s="19" customFormat="1" ht="120" customHeight="1" x14ac:dyDescent="0.2">
      <c r="A75" s="155"/>
      <c r="B75" s="45" t="s">
        <v>18</v>
      </c>
      <c r="C75" s="45" t="s">
        <v>18</v>
      </c>
      <c r="D75" s="44">
        <f>R75</f>
        <v>550.1</v>
      </c>
      <c r="E75" s="26"/>
      <c r="F75" s="26"/>
      <c r="G75" s="26"/>
      <c r="H75" s="26"/>
      <c r="I75" s="26"/>
      <c r="J75" s="26"/>
      <c r="K75" s="26">
        <v>0</v>
      </c>
      <c r="L75" s="26">
        <v>0</v>
      </c>
      <c r="M75" s="26">
        <v>0</v>
      </c>
      <c r="N75" s="26">
        <v>0</v>
      </c>
      <c r="O75" s="26">
        <v>0</v>
      </c>
      <c r="P75" s="26">
        <v>0</v>
      </c>
      <c r="Q75" s="26">
        <v>0</v>
      </c>
      <c r="R75" s="26">
        <f>V75</f>
        <v>550.1</v>
      </c>
      <c r="S75" s="26">
        <v>0</v>
      </c>
      <c r="T75" s="26">
        <v>0</v>
      </c>
      <c r="U75" s="26">
        <v>0</v>
      </c>
      <c r="V75" s="26">
        <f>V78</f>
        <v>550.1</v>
      </c>
      <c r="W75" s="26">
        <v>0</v>
      </c>
      <c r="X75" s="26">
        <v>0</v>
      </c>
      <c r="Y75" s="26">
        <v>0</v>
      </c>
      <c r="Z75" s="26">
        <v>0</v>
      </c>
      <c r="AA75" s="26">
        <v>0</v>
      </c>
      <c r="AB75" s="26">
        <v>0</v>
      </c>
      <c r="AC75" s="47">
        <v>0</v>
      </c>
      <c r="AD75" s="47">
        <v>0</v>
      </c>
      <c r="AE75" s="26">
        <v>0</v>
      </c>
      <c r="AF75" s="26">
        <v>0</v>
      </c>
      <c r="AG75" s="26">
        <v>0</v>
      </c>
      <c r="AH75" s="26">
        <v>0</v>
      </c>
      <c r="AI75" s="26">
        <v>0</v>
      </c>
      <c r="AJ75" s="26">
        <v>0</v>
      </c>
      <c r="AK75" s="26">
        <v>0</v>
      </c>
      <c r="AL75" s="26">
        <v>0</v>
      </c>
      <c r="AM75" s="26">
        <v>0</v>
      </c>
      <c r="AN75" s="26">
        <v>0</v>
      </c>
      <c r="AO75" s="26">
        <v>0</v>
      </c>
      <c r="AP75" s="26">
        <v>0</v>
      </c>
      <c r="AQ75" s="26">
        <v>0</v>
      </c>
      <c r="AR75" s="26">
        <v>0</v>
      </c>
      <c r="AS75" s="26">
        <v>0</v>
      </c>
      <c r="AT75" s="26">
        <v>0</v>
      </c>
      <c r="AU75" s="26">
        <v>0</v>
      </c>
      <c r="AV75" s="26">
        <v>0</v>
      </c>
      <c r="AW75" s="26">
        <v>0</v>
      </c>
      <c r="AX75" s="26">
        <v>0</v>
      </c>
      <c r="AY75" s="26">
        <v>0</v>
      </c>
      <c r="AZ75" s="26">
        <v>0</v>
      </c>
      <c r="BA75" s="26">
        <v>0</v>
      </c>
      <c r="BB75" s="26">
        <v>0</v>
      </c>
      <c r="BC75" s="26">
        <v>0</v>
      </c>
      <c r="BD75" s="26">
        <v>0</v>
      </c>
      <c r="BE75" s="26">
        <v>0</v>
      </c>
      <c r="BF75" s="26">
        <v>0</v>
      </c>
    </row>
    <row r="76" spans="1:83" s="6" customFormat="1" ht="128.25" customHeight="1" x14ac:dyDescent="0.2">
      <c r="A76" s="118" t="s">
        <v>38</v>
      </c>
      <c r="B76" s="23" t="s">
        <v>39</v>
      </c>
      <c r="C76" s="23" t="s">
        <v>12</v>
      </c>
      <c r="D76" s="24">
        <f t="shared" si="101"/>
        <v>15818.6</v>
      </c>
      <c r="E76" s="26"/>
      <c r="F76" s="26"/>
      <c r="G76" s="26"/>
      <c r="H76" s="26"/>
      <c r="I76" s="26"/>
      <c r="J76" s="26"/>
      <c r="K76" s="117">
        <f>M76+O76</f>
        <v>2099.9</v>
      </c>
      <c r="L76" s="26">
        <f t="shared" ref="L76:N76" si="109">L77</f>
        <v>0</v>
      </c>
      <c r="M76" s="26">
        <f t="shared" si="109"/>
        <v>1049.9000000000001</v>
      </c>
      <c r="N76" s="26">
        <f t="shared" si="109"/>
        <v>0</v>
      </c>
      <c r="O76" s="26">
        <f>O77</f>
        <v>1050</v>
      </c>
      <c r="P76" s="26">
        <f t="shared" ref="P76:Q76" si="110">P77</f>
        <v>0</v>
      </c>
      <c r="Q76" s="26">
        <f t="shared" si="110"/>
        <v>0</v>
      </c>
      <c r="R76" s="24">
        <f>U76+W76</f>
        <v>4330.6000000000004</v>
      </c>
      <c r="S76" s="26">
        <f t="shared" ref="S76:Z76" si="111">S77</f>
        <v>0</v>
      </c>
      <c r="T76" s="26">
        <f t="shared" si="111"/>
        <v>0</v>
      </c>
      <c r="U76" s="26">
        <f t="shared" si="111"/>
        <v>2830.6</v>
      </c>
      <c r="V76" s="26">
        <f t="shared" si="111"/>
        <v>0</v>
      </c>
      <c r="W76" s="26">
        <f t="shared" si="111"/>
        <v>1500</v>
      </c>
      <c r="X76" s="26">
        <f t="shared" si="111"/>
        <v>0</v>
      </c>
      <c r="Y76" s="26">
        <f t="shared" si="111"/>
        <v>0</v>
      </c>
      <c r="Z76" s="26">
        <f t="shared" si="111"/>
        <v>0</v>
      </c>
      <c r="AA76" s="24">
        <f>AC76+AE76</f>
        <v>2978.3</v>
      </c>
      <c r="AB76" s="26">
        <f t="shared" ref="AB76:AH76" si="112">AB77</f>
        <v>0</v>
      </c>
      <c r="AC76" s="47">
        <f t="shared" si="112"/>
        <v>2378.3000000000002</v>
      </c>
      <c r="AD76" s="47">
        <f t="shared" si="112"/>
        <v>0</v>
      </c>
      <c r="AE76" s="26">
        <f t="shared" si="112"/>
        <v>600</v>
      </c>
      <c r="AF76" s="26">
        <f t="shared" si="112"/>
        <v>0</v>
      </c>
      <c r="AG76" s="26">
        <f t="shared" si="112"/>
        <v>0</v>
      </c>
      <c r="AH76" s="26">
        <f t="shared" si="112"/>
        <v>0</v>
      </c>
      <c r="AI76" s="24">
        <f>AK76+AM76+AN76+AO76+AP76</f>
        <v>2136.6</v>
      </c>
      <c r="AJ76" s="26">
        <f t="shared" ref="AJ76:AQ76" si="113">AJ77</f>
        <v>0</v>
      </c>
      <c r="AK76" s="26">
        <f>AK77</f>
        <v>2136.6</v>
      </c>
      <c r="AL76" s="26">
        <f t="shared" si="113"/>
        <v>0</v>
      </c>
      <c r="AM76" s="26">
        <f>AM77</f>
        <v>0</v>
      </c>
      <c r="AN76" s="26">
        <f t="shared" si="113"/>
        <v>0</v>
      </c>
      <c r="AO76" s="26">
        <f t="shared" si="113"/>
        <v>0</v>
      </c>
      <c r="AP76" s="26">
        <f t="shared" si="113"/>
        <v>0</v>
      </c>
      <c r="AQ76" s="26">
        <f t="shared" si="113"/>
        <v>0</v>
      </c>
      <c r="AR76" s="24">
        <f>AT76+AV76</f>
        <v>2136.6</v>
      </c>
      <c r="AS76" s="26">
        <f t="shared" ref="AS76:AX76" si="114">AS77</f>
        <v>0</v>
      </c>
      <c r="AT76" s="26">
        <f t="shared" si="114"/>
        <v>2136.6</v>
      </c>
      <c r="AU76" s="26">
        <f t="shared" si="114"/>
        <v>0</v>
      </c>
      <c r="AV76" s="26">
        <f t="shared" si="114"/>
        <v>0</v>
      </c>
      <c r="AW76" s="26">
        <f t="shared" si="114"/>
        <v>0</v>
      </c>
      <c r="AX76" s="26">
        <f t="shared" si="114"/>
        <v>0</v>
      </c>
      <c r="AY76" s="24">
        <f>AZ76+BB76+BC76+BD76+BE76+BF76+BG76+BH76</f>
        <v>2136.6</v>
      </c>
      <c r="AZ76" s="26">
        <f t="shared" ref="AZ76:BF76" si="115">AZ77</f>
        <v>0</v>
      </c>
      <c r="BA76" s="26">
        <v>0</v>
      </c>
      <c r="BB76" s="26">
        <f t="shared" si="115"/>
        <v>2136.6</v>
      </c>
      <c r="BC76" s="26">
        <f t="shared" si="115"/>
        <v>0</v>
      </c>
      <c r="BD76" s="26">
        <f t="shared" si="115"/>
        <v>0</v>
      </c>
      <c r="BE76" s="26">
        <f t="shared" si="115"/>
        <v>0</v>
      </c>
      <c r="BF76" s="26">
        <f t="shared" si="115"/>
        <v>0</v>
      </c>
    </row>
    <row r="77" spans="1:83" s="6" customFormat="1" ht="120.75" hidden="1" customHeight="1" x14ac:dyDescent="0.2">
      <c r="A77" s="118"/>
      <c r="B77" s="23" t="s">
        <v>20</v>
      </c>
      <c r="C77" s="23" t="s">
        <v>12</v>
      </c>
      <c r="D77" s="24">
        <f t="shared" si="101"/>
        <v>15818.6</v>
      </c>
      <c r="E77" s="26"/>
      <c r="F77" s="26"/>
      <c r="G77" s="26"/>
      <c r="H77" s="26"/>
      <c r="I77" s="26"/>
      <c r="J77" s="26"/>
      <c r="K77" s="26">
        <f t="shared" ref="K77" si="116">L77+M77+N77+O77+P77+Q77</f>
        <v>2099.9</v>
      </c>
      <c r="L77" s="26">
        <v>0</v>
      </c>
      <c r="M77" s="26">
        <v>1049.9000000000001</v>
      </c>
      <c r="N77" s="26"/>
      <c r="O77" s="26">
        <v>1050</v>
      </c>
      <c r="P77" s="26">
        <v>0</v>
      </c>
      <c r="Q77" s="26">
        <v>0</v>
      </c>
      <c r="R77" s="26">
        <f t="shared" ref="R77" si="117">S77+T77+U77+V77+W77+X77+Y77+Z77</f>
        <v>4330.6000000000004</v>
      </c>
      <c r="S77" s="26">
        <v>0</v>
      </c>
      <c r="T77" s="26">
        <v>0</v>
      </c>
      <c r="U77" s="26">
        <v>2830.6</v>
      </c>
      <c r="V77" s="26">
        <v>0</v>
      </c>
      <c r="W77" s="26">
        <v>1500</v>
      </c>
      <c r="X77" s="26">
        <v>0</v>
      </c>
      <c r="Y77" s="26">
        <v>0</v>
      </c>
      <c r="Z77" s="26">
        <v>0</v>
      </c>
      <c r="AA77" s="24">
        <f>AC77+AE77</f>
        <v>2978.3</v>
      </c>
      <c r="AB77" s="26">
        <v>0</v>
      </c>
      <c r="AC77" s="47">
        <v>2378.3000000000002</v>
      </c>
      <c r="AD77" s="47">
        <v>0</v>
      </c>
      <c r="AE77" s="26">
        <v>600</v>
      </c>
      <c r="AF77" s="26">
        <v>0</v>
      </c>
      <c r="AG77" s="26">
        <v>0</v>
      </c>
      <c r="AH77" s="26">
        <v>0</v>
      </c>
      <c r="AI77" s="24">
        <f>AK77+AM77</f>
        <v>2136.6</v>
      </c>
      <c r="AJ77" s="26">
        <v>0</v>
      </c>
      <c r="AK77" s="26">
        <v>2136.6</v>
      </c>
      <c r="AL77" s="26">
        <v>0</v>
      </c>
      <c r="AM77" s="26">
        <v>0</v>
      </c>
      <c r="AN77" s="26">
        <v>0</v>
      </c>
      <c r="AO77" s="26">
        <v>0</v>
      </c>
      <c r="AP77" s="26">
        <v>0</v>
      </c>
      <c r="AQ77" s="26">
        <v>0</v>
      </c>
      <c r="AR77" s="24">
        <f>AT77+AV77</f>
        <v>2136.6</v>
      </c>
      <c r="AS77" s="26">
        <v>0</v>
      </c>
      <c r="AT77" s="26">
        <v>2136.6</v>
      </c>
      <c r="AU77" s="26">
        <v>0</v>
      </c>
      <c r="AV77" s="26">
        <v>0</v>
      </c>
      <c r="AW77" s="26">
        <v>0</v>
      </c>
      <c r="AX77" s="26">
        <v>0</v>
      </c>
      <c r="AY77" s="24">
        <f>AZ77+BB77+BC77+BD77+BE77+BF77+BG77+BH77</f>
        <v>2136.6</v>
      </c>
      <c r="AZ77" s="26">
        <v>0</v>
      </c>
      <c r="BA77" s="26">
        <v>0</v>
      </c>
      <c r="BB77" s="26">
        <v>2136.6</v>
      </c>
      <c r="BC77" s="26">
        <v>0</v>
      </c>
      <c r="BD77" s="26">
        <v>0</v>
      </c>
      <c r="BE77" s="26">
        <v>0</v>
      </c>
      <c r="BF77" s="26">
        <v>0</v>
      </c>
    </row>
    <row r="78" spans="1:83" s="6" customFormat="1" ht="149.25" customHeight="1" x14ac:dyDescent="0.2">
      <c r="A78" s="118" t="s">
        <v>60</v>
      </c>
      <c r="B78" s="23" t="s">
        <v>18</v>
      </c>
      <c r="C78" s="45" t="s">
        <v>18</v>
      </c>
      <c r="D78" s="24">
        <f>K78</f>
        <v>0</v>
      </c>
      <c r="E78" s="26"/>
      <c r="F78" s="26"/>
      <c r="G78" s="26"/>
      <c r="H78" s="26"/>
      <c r="I78" s="26"/>
      <c r="J78" s="26"/>
      <c r="K78" s="26">
        <f>N78</f>
        <v>0</v>
      </c>
      <c r="L78" s="26">
        <v>0</v>
      </c>
      <c r="M78" s="26">
        <v>0</v>
      </c>
      <c r="N78" s="26">
        <v>0</v>
      </c>
      <c r="O78" s="26">
        <v>0</v>
      </c>
      <c r="P78" s="26">
        <v>0</v>
      </c>
      <c r="Q78" s="26">
        <v>0</v>
      </c>
      <c r="R78" s="26">
        <f>S78+T78+U78+V78+W78+X78+Y78+Z78</f>
        <v>550.1</v>
      </c>
      <c r="S78" s="26">
        <v>0</v>
      </c>
      <c r="T78" s="26">
        <v>0</v>
      </c>
      <c r="U78" s="26">
        <v>0</v>
      </c>
      <c r="V78" s="26">
        <v>550.1</v>
      </c>
      <c r="W78" s="26">
        <v>0</v>
      </c>
      <c r="X78" s="26">
        <v>0</v>
      </c>
      <c r="Y78" s="26">
        <v>0</v>
      </c>
      <c r="Z78" s="26">
        <v>0</v>
      </c>
      <c r="AA78" s="26">
        <f>AB78+AC78+AD78+AE78+AF78+AG78+AH78+AI78</f>
        <v>773</v>
      </c>
      <c r="AB78" s="26">
        <v>0</v>
      </c>
      <c r="AC78" s="47">
        <v>0</v>
      </c>
      <c r="AD78" s="47">
        <v>556.20000000000005</v>
      </c>
      <c r="AE78" s="26">
        <v>0</v>
      </c>
      <c r="AF78" s="26">
        <v>0</v>
      </c>
      <c r="AG78" s="26">
        <v>0</v>
      </c>
      <c r="AH78" s="26">
        <v>0</v>
      </c>
      <c r="AI78" s="26">
        <f>AJ78+AK78+AL78+AM78+AN78+AO78+AP78+AQ78</f>
        <v>216.8</v>
      </c>
      <c r="AJ78" s="26">
        <v>0</v>
      </c>
      <c r="AK78" s="26">
        <v>0</v>
      </c>
      <c r="AL78" s="26">
        <v>216.8</v>
      </c>
      <c r="AM78" s="26">
        <v>0</v>
      </c>
      <c r="AN78" s="26">
        <v>0</v>
      </c>
      <c r="AO78" s="26">
        <v>0</v>
      </c>
      <c r="AP78" s="26">
        <v>0</v>
      </c>
      <c r="AQ78" s="26">
        <v>0</v>
      </c>
      <c r="AR78" s="26">
        <f>AS78+AT78+AU78+AV78+AW78+AX78+AY78+AZ78</f>
        <v>0</v>
      </c>
      <c r="AS78" s="26">
        <v>0</v>
      </c>
      <c r="AT78" s="26">
        <v>0</v>
      </c>
      <c r="AU78" s="26">
        <v>0</v>
      </c>
      <c r="AV78" s="26">
        <v>0</v>
      </c>
      <c r="AW78" s="26">
        <v>0</v>
      </c>
      <c r="AX78" s="26">
        <v>0</v>
      </c>
      <c r="AY78" s="26">
        <f>AZ78+BB78+BC78+BD78+BE78+BF78+BG78+BH78</f>
        <v>0</v>
      </c>
      <c r="AZ78" s="26">
        <v>0</v>
      </c>
      <c r="BA78" s="26">
        <v>0</v>
      </c>
      <c r="BB78" s="26">
        <v>0</v>
      </c>
      <c r="BC78" s="26">
        <v>0</v>
      </c>
      <c r="BD78" s="26">
        <v>0</v>
      </c>
      <c r="BE78" s="26">
        <v>0</v>
      </c>
      <c r="BF78" s="26">
        <v>0</v>
      </c>
    </row>
    <row r="79" spans="1:83" s="20" customFormat="1" ht="37.5" hidden="1" customHeight="1" x14ac:dyDescent="0.2">
      <c r="A79" s="118"/>
      <c r="B79" s="23"/>
      <c r="C79" s="23"/>
      <c r="D79" s="28">
        <f>K79</f>
        <v>0</v>
      </c>
      <c r="E79" s="28"/>
      <c r="F79" s="28"/>
      <c r="G79" s="28"/>
      <c r="H79" s="28"/>
      <c r="I79" s="28"/>
      <c r="J79" s="28"/>
      <c r="K79" s="28">
        <f>N79</f>
        <v>0</v>
      </c>
      <c r="L79" s="28">
        <v>0</v>
      </c>
      <c r="M79" s="28">
        <v>0</v>
      </c>
      <c r="N79" s="28">
        <v>0</v>
      </c>
      <c r="O79" s="28">
        <v>0</v>
      </c>
      <c r="P79" s="28">
        <v>0</v>
      </c>
      <c r="Q79" s="28">
        <v>0</v>
      </c>
      <c r="R79" s="28">
        <f>S79+T79+U79+V79+W79+X79+Y79+Z79</f>
        <v>0</v>
      </c>
      <c r="S79" s="28">
        <v>0</v>
      </c>
      <c r="T79" s="28">
        <v>0</v>
      </c>
      <c r="U79" s="28">
        <v>0</v>
      </c>
      <c r="V79" s="28">
        <v>0</v>
      </c>
      <c r="W79" s="28">
        <v>0</v>
      </c>
      <c r="X79" s="28">
        <v>0</v>
      </c>
      <c r="Y79" s="28">
        <v>0</v>
      </c>
      <c r="Z79" s="28">
        <v>0</v>
      </c>
      <c r="AA79" s="28">
        <f>AB79+AC79+AD79+AE79+AF79+AG79+AH79</f>
        <v>0</v>
      </c>
      <c r="AB79" s="28">
        <v>0</v>
      </c>
      <c r="AC79" s="52">
        <v>0</v>
      </c>
      <c r="AD79" s="52">
        <v>0</v>
      </c>
      <c r="AE79" s="28">
        <v>0</v>
      </c>
      <c r="AF79" s="28">
        <v>0</v>
      </c>
      <c r="AG79" s="28">
        <v>0</v>
      </c>
      <c r="AH79" s="28">
        <v>0</v>
      </c>
      <c r="AI79" s="28">
        <f>AJ79+AK79+AL79+AM79+AN79+AO79+AP79+AQ79</f>
        <v>0</v>
      </c>
      <c r="AJ79" s="28">
        <v>0</v>
      </c>
      <c r="AK79" s="28">
        <v>0</v>
      </c>
      <c r="AL79" s="28">
        <v>0</v>
      </c>
      <c r="AM79" s="28">
        <v>0</v>
      </c>
      <c r="AN79" s="28">
        <v>0</v>
      </c>
      <c r="AO79" s="28">
        <v>0</v>
      </c>
      <c r="AP79" s="28">
        <v>0</v>
      </c>
      <c r="AQ79" s="28">
        <v>0</v>
      </c>
      <c r="AR79" s="28">
        <f>AS79+AT79+AU79+AV79+AW79+AX79</f>
        <v>0</v>
      </c>
      <c r="AS79" s="28">
        <v>0</v>
      </c>
      <c r="AT79" s="28">
        <v>0</v>
      </c>
      <c r="AU79" s="28">
        <v>0</v>
      </c>
      <c r="AV79" s="28">
        <v>0</v>
      </c>
      <c r="AW79" s="28">
        <v>0</v>
      </c>
      <c r="AX79" s="28">
        <v>0</v>
      </c>
      <c r="AY79" s="28">
        <f>AZ79+BB79+BC79+BD79+BE79+BF79</f>
        <v>0</v>
      </c>
      <c r="AZ79" s="28">
        <v>0</v>
      </c>
      <c r="BA79" s="28"/>
      <c r="BB79" s="28">
        <v>0</v>
      </c>
      <c r="BC79" s="28">
        <v>0</v>
      </c>
      <c r="BD79" s="28">
        <v>0</v>
      </c>
      <c r="BE79" s="28">
        <v>0</v>
      </c>
      <c r="BF79" s="28">
        <v>0</v>
      </c>
      <c r="BG79" s="21"/>
      <c r="BH79" s="21"/>
      <c r="BI79" s="21"/>
      <c r="BJ79" s="21"/>
      <c r="BK79" s="21"/>
      <c r="BL79" s="21"/>
      <c r="BM79" s="21"/>
      <c r="BN79" s="21"/>
      <c r="BO79" s="21"/>
      <c r="BP79" s="21"/>
      <c r="BQ79" s="21"/>
      <c r="BR79" s="21"/>
      <c r="BS79" s="21"/>
      <c r="BT79" s="21"/>
      <c r="BU79" s="21"/>
      <c r="BV79" s="21"/>
      <c r="BW79" s="21"/>
      <c r="BX79" s="21"/>
      <c r="BY79" s="21"/>
      <c r="BZ79" s="21"/>
      <c r="CA79" s="21"/>
      <c r="CB79" s="21"/>
      <c r="CC79" s="21"/>
      <c r="CD79" s="21"/>
      <c r="CE79" s="21"/>
    </row>
    <row r="80" spans="1:83" s="21" customFormat="1" ht="273" customHeight="1" x14ac:dyDescent="0.2">
      <c r="A80" s="121" t="s">
        <v>61</v>
      </c>
      <c r="B80" s="66" t="s">
        <v>68</v>
      </c>
      <c r="C80" s="66" t="s">
        <v>55</v>
      </c>
      <c r="D80" s="67">
        <f>K80</f>
        <v>187.60000000000002</v>
      </c>
      <c r="E80" s="67"/>
      <c r="F80" s="67"/>
      <c r="G80" s="67"/>
      <c r="H80" s="67"/>
      <c r="I80" s="67"/>
      <c r="J80" s="67"/>
      <c r="K80" s="67">
        <f>L80+M80+N80+O80+P80+Q80</f>
        <v>187.60000000000002</v>
      </c>
      <c r="L80" s="67">
        <v>0</v>
      </c>
      <c r="M80" s="67">
        <v>162.30000000000001</v>
      </c>
      <c r="N80" s="67">
        <v>25.3</v>
      </c>
      <c r="O80" s="67">
        <v>0</v>
      </c>
      <c r="P80" s="67">
        <v>0</v>
      </c>
      <c r="Q80" s="67">
        <v>0</v>
      </c>
      <c r="R80" s="67">
        <f>S80+T80+U80+V80+W80+X80+Y80+Z80</f>
        <v>0</v>
      </c>
      <c r="S80" s="67">
        <v>0</v>
      </c>
      <c r="T80" s="67">
        <v>0</v>
      </c>
      <c r="U80" s="67">
        <v>0</v>
      </c>
      <c r="V80" s="67">
        <v>0</v>
      </c>
      <c r="W80" s="67">
        <v>0</v>
      </c>
      <c r="X80" s="67">
        <v>0</v>
      </c>
      <c r="Y80" s="67">
        <v>0</v>
      </c>
      <c r="Z80" s="67">
        <v>0</v>
      </c>
      <c r="AA80" s="67">
        <f>AB80+AC80+AD80+AE80+AF80+AG80+AH80</f>
        <v>0</v>
      </c>
      <c r="AB80" s="67">
        <v>0</v>
      </c>
      <c r="AC80" s="68">
        <v>0</v>
      </c>
      <c r="AD80" s="68">
        <v>0</v>
      </c>
      <c r="AE80" s="67">
        <v>0</v>
      </c>
      <c r="AF80" s="67">
        <v>0</v>
      </c>
      <c r="AG80" s="67">
        <v>0</v>
      </c>
      <c r="AH80" s="67">
        <v>0</v>
      </c>
      <c r="AI80" s="67">
        <f>AJ80+AK80+AL80+AM80+AN80+AO80+AP80+AQ80</f>
        <v>0</v>
      </c>
      <c r="AJ80" s="67">
        <v>0</v>
      </c>
      <c r="AK80" s="67">
        <v>0</v>
      </c>
      <c r="AL80" s="67">
        <v>0</v>
      </c>
      <c r="AM80" s="67">
        <v>0</v>
      </c>
      <c r="AN80" s="67">
        <v>0</v>
      </c>
      <c r="AO80" s="67">
        <v>0</v>
      </c>
      <c r="AP80" s="67">
        <v>0</v>
      </c>
      <c r="AQ80" s="67">
        <v>0</v>
      </c>
      <c r="AR80" s="67">
        <f>AS80+AT80+AU80+AV80+AW80+AX80</f>
        <v>0</v>
      </c>
      <c r="AS80" s="67">
        <v>0</v>
      </c>
      <c r="AT80" s="67">
        <v>0</v>
      </c>
      <c r="AU80" s="67">
        <v>0</v>
      </c>
      <c r="AV80" s="67">
        <v>0</v>
      </c>
      <c r="AW80" s="67">
        <v>0</v>
      </c>
      <c r="AX80" s="67">
        <v>0</v>
      </c>
      <c r="AY80" s="67">
        <f>AZ80+BB80+BC80+BD80+BE80+BF80</f>
        <v>0</v>
      </c>
      <c r="AZ80" s="67">
        <v>0</v>
      </c>
      <c r="BA80" s="67">
        <v>0</v>
      </c>
      <c r="BB80" s="67">
        <v>0</v>
      </c>
      <c r="BC80" s="67">
        <v>0</v>
      </c>
      <c r="BD80" s="67">
        <v>0</v>
      </c>
      <c r="BE80" s="67">
        <v>0</v>
      </c>
      <c r="BF80" s="67">
        <v>0</v>
      </c>
    </row>
    <row r="81" spans="1:58" s="20" customFormat="1" ht="172.5" customHeight="1" x14ac:dyDescent="0.2">
      <c r="A81" s="125" t="s">
        <v>72</v>
      </c>
      <c r="B81" s="66" t="s">
        <v>68</v>
      </c>
      <c r="C81" s="65" t="s">
        <v>12</v>
      </c>
      <c r="D81" s="28">
        <f>AA81</f>
        <v>2352.3000000000002</v>
      </c>
      <c r="E81" s="70"/>
      <c r="F81" s="70"/>
      <c r="G81" s="70"/>
      <c r="H81" s="70"/>
      <c r="I81" s="70"/>
      <c r="J81" s="70"/>
      <c r="K81" s="71"/>
      <c r="L81" s="70"/>
      <c r="M81" s="70"/>
      <c r="N81" s="70"/>
      <c r="O81" s="70"/>
      <c r="P81" s="70"/>
      <c r="Q81" s="70"/>
      <c r="R81" s="71"/>
      <c r="S81" s="70"/>
      <c r="T81" s="70"/>
      <c r="U81" s="70"/>
      <c r="V81" s="70"/>
      <c r="W81" s="70"/>
      <c r="X81" s="70"/>
      <c r="Y81" s="70"/>
      <c r="Z81" s="70"/>
      <c r="AA81" s="28">
        <f>AD81+AC81</f>
        <v>2352.3000000000002</v>
      </c>
      <c r="AB81" s="70"/>
      <c r="AC81" s="47">
        <v>2000</v>
      </c>
      <c r="AD81" s="52">
        <v>352.3</v>
      </c>
      <c r="AE81" s="70"/>
      <c r="AF81" s="70"/>
      <c r="AG81" s="70"/>
      <c r="AH81" s="70"/>
      <c r="AI81" s="85">
        <f>AJ81+AK81+AL81+AM81+AN81+AO81+AP81+AQ81</f>
        <v>94.2</v>
      </c>
      <c r="AJ81" s="70">
        <v>0</v>
      </c>
      <c r="AK81" s="69"/>
      <c r="AL81" s="84">
        <v>94.2</v>
      </c>
      <c r="AM81" s="70"/>
      <c r="AN81" s="70"/>
      <c r="AO81" s="70"/>
      <c r="AP81" s="70"/>
      <c r="AQ81" s="70"/>
      <c r="AR81" s="70">
        <f>AS81+AT81+AU81+AV81+AW81+AX81+AY81+AZ81</f>
        <v>0</v>
      </c>
      <c r="AS81" s="70"/>
      <c r="AT81" s="70"/>
      <c r="AU81" s="70"/>
      <c r="AV81" s="70"/>
      <c r="AW81" s="70"/>
      <c r="AX81" s="70"/>
      <c r="AY81" s="70"/>
      <c r="AZ81" s="70"/>
      <c r="BA81" s="70"/>
      <c r="BB81" s="70"/>
      <c r="BC81" s="70"/>
      <c r="BD81" s="70"/>
      <c r="BE81" s="70"/>
      <c r="BF81" s="70"/>
    </row>
    <row r="82" spans="1:58" s="20" customFormat="1" ht="188.25" customHeight="1" x14ac:dyDescent="0.2">
      <c r="A82" s="125" t="s">
        <v>73</v>
      </c>
      <c r="B82" s="65" t="s">
        <v>68</v>
      </c>
      <c r="C82" s="65" t="s">
        <v>12</v>
      </c>
      <c r="D82" s="52">
        <f>AA82</f>
        <v>1000</v>
      </c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72"/>
      <c r="S82" s="28"/>
      <c r="T82" s="28"/>
      <c r="U82" s="28"/>
      <c r="V82" s="28"/>
      <c r="W82" s="28"/>
      <c r="X82" s="28"/>
      <c r="Y82" s="28"/>
      <c r="Z82" s="28"/>
      <c r="AA82" s="28">
        <f>AD82</f>
        <v>1000</v>
      </c>
      <c r="AB82" s="52"/>
      <c r="AC82" s="52"/>
      <c r="AD82" s="52">
        <v>1000</v>
      </c>
      <c r="AE82" s="69"/>
      <c r="AF82" s="69"/>
      <c r="AG82" s="69"/>
      <c r="AH82" s="69"/>
      <c r="AI82" s="69"/>
      <c r="AJ82" s="69"/>
      <c r="AK82" s="70"/>
      <c r="AL82" s="70"/>
      <c r="AM82" s="70"/>
      <c r="AN82" s="70"/>
      <c r="AO82" s="70"/>
      <c r="AP82" s="70"/>
      <c r="AQ82" s="70"/>
      <c r="AR82" s="70"/>
      <c r="AS82" s="70"/>
      <c r="AT82" s="70"/>
      <c r="AU82" s="70"/>
      <c r="AV82" s="70"/>
      <c r="AW82" s="70"/>
      <c r="AX82" s="70"/>
      <c r="AY82" s="70"/>
      <c r="AZ82" s="70"/>
      <c r="BA82" s="70"/>
      <c r="BB82" s="69"/>
      <c r="BC82" s="69"/>
      <c r="BD82" s="69"/>
      <c r="BE82" s="69"/>
      <c r="BF82" s="69"/>
    </row>
    <row r="83" spans="1:58" ht="51.75" customHeight="1" x14ac:dyDescent="0.2">
      <c r="R83" s="114"/>
      <c r="S83" s="115"/>
      <c r="T83" s="115"/>
      <c r="U83" s="115"/>
      <c r="V83" s="115"/>
      <c r="W83" s="115"/>
      <c r="X83" s="115"/>
      <c r="Y83" s="115"/>
      <c r="Z83" s="115"/>
      <c r="AA83" s="114"/>
      <c r="AB83" s="116"/>
      <c r="AC83" s="116"/>
      <c r="AD83" s="116"/>
      <c r="AE83" s="116"/>
      <c r="AF83" s="116"/>
      <c r="AG83" s="116"/>
      <c r="AH83" s="116"/>
      <c r="AI83" s="116"/>
      <c r="AJ83" s="116"/>
      <c r="AK83" s="115"/>
      <c r="AL83" s="115"/>
      <c r="AM83" s="115"/>
      <c r="AN83" s="115"/>
      <c r="AO83" s="115"/>
      <c r="AP83" s="115"/>
      <c r="AQ83" s="115"/>
      <c r="AR83" s="115"/>
      <c r="AS83" s="115"/>
      <c r="AT83" s="115"/>
      <c r="AU83" s="115"/>
      <c r="AV83" s="6"/>
      <c r="AW83" s="6"/>
      <c r="AX83" s="6"/>
      <c r="AY83" s="6"/>
      <c r="AZ83" s="6"/>
      <c r="BA83" s="6"/>
    </row>
    <row r="84" spans="1:58" x14ac:dyDescent="0.2">
      <c r="AA84" s="13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</row>
    <row r="85" spans="1:58" x14ac:dyDescent="0.2">
      <c r="AA85" s="13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</row>
    <row r="86" spans="1:58" x14ac:dyDescent="0.2">
      <c r="AA86" s="13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</row>
    <row r="87" spans="1:58" x14ac:dyDescent="0.2"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</row>
    <row r="88" spans="1:58" x14ac:dyDescent="0.2"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</row>
    <row r="89" spans="1:58" x14ac:dyDescent="0.2"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</row>
    <row r="90" spans="1:58" x14ac:dyDescent="0.2"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</row>
    <row r="91" spans="1:58" x14ac:dyDescent="0.2"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</row>
  </sheetData>
  <mergeCells count="184">
    <mergeCell ref="A18:A21"/>
    <mergeCell ref="A13:A17"/>
    <mergeCell ref="Z68:Z69"/>
    <mergeCell ref="X68:X69"/>
    <mergeCell ref="Y68:Y69"/>
    <mergeCell ref="W68:W69"/>
    <mergeCell ref="V68:V69"/>
    <mergeCell ref="U68:U69"/>
    <mergeCell ref="T68:T69"/>
    <mergeCell ref="S68:S69"/>
    <mergeCell ref="R68:R69"/>
    <mergeCell ref="A68:A71"/>
    <mergeCell ref="Q68:Q69"/>
    <mergeCell ref="P68:P69"/>
    <mergeCell ref="O68:O69"/>
    <mergeCell ref="N68:N69"/>
    <mergeCell ref="M68:M69"/>
    <mergeCell ref="L68:L69"/>
    <mergeCell ref="K68:K69"/>
    <mergeCell ref="D68:D69"/>
    <mergeCell ref="B68:B69"/>
    <mergeCell ref="C68:C69"/>
    <mergeCell ref="Q40:Q41"/>
    <mergeCell ref="S40:S41"/>
    <mergeCell ref="A72:A75"/>
    <mergeCell ref="AC68:AC69"/>
    <mergeCell ref="AB68:AB69"/>
    <mergeCell ref="AA68:AA69"/>
    <mergeCell ref="BF68:BF69"/>
    <mergeCell ref="BE68:BE69"/>
    <mergeCell ref="BD68:BD69"/>
    <mergeCell ref="BC68:BC69"/>
    <mergeCell ref="BB68:BB69"/>
    <mergeCell ref="AZ68:AZ69"/>
    <mergeCell ref="AY68:AY69"/>
    <mergeCell ref="AX68:AX69"/>
    <mergeCell ref="AW68:AW69"/>
    <mergeCell ref="AV68:AV69"/>
    <mergeCell ref="AU68:AU69"/>
    <mergeCell ref="AT68:AT69"/>
    <mergeCell ref="AS68:AS69"/>
    <mergeCell ref="AR68:AR69"/>
    <mergeCell ref="AQ68:AQ69"/>
    <mergeCell ref="AP68:AP69"/>
    <mergeCell ref="AO68:AO69"/>
    <mergeCell ref="AN68:AN69"/>
    <mergeCell ref="AM68:AM69"/>
    <mergeCell ref="AL68:AL69"/>
    <mergeCell ref="AK68:AK69"/>
    <mergeCell ref="AJ68:AJ69"/>
    <mergeCell ref="AD40:AD41"/>
    <mergeCell ref="AE40:AE41"/>
    <mergeCell ref="AF40:AF41"/>
    <mergeCell ref="AH68:AH69"/>
    <mergeCell ref="AG68:AG69"/>
    <mergeCell ref="AF68:AF69"/>
    <mergeCell ref="AE68:AE69"/>
    <mergeCell ref="AD68:AD69"/>
    <mergeCell ref="AI68:AI69"/>
    <mergeCell ref="AG40:AG41"/>
    <mergeCell ref="AH40:AH41"/>
    <mergeCell ref="AI40:AI41"/>
    <mergeCell ref="AJ40:AJ41"/>
    <mergeCell ref="AK40:AK41"/>
    <mergeCell ref="A35:A38"/>
    <mergeCell ref="A29:A30"/>
    <mergeCell ref="A31:A32"/>
    <mergeCell ref="A63:A64"/>
    <mergeCell ref="B40:B41"/>
    <mergeCell ref="C40:C41"/>
    <mergeCell ref="D40:D41"/>
    <mergeCell ref="K40:K41"/>
    <mergeCell ref="A49:A50"/>
    <mergeCell ref="A39:A41"/>
    <mergeCell ref="A42:A43"/>
    <mergeCell ref="A33:A34"/>
    <mergeCell ref="A51:A53"/>
    <mergeCell ref="C9:C11"/>
    <mergeCell ref="D10:D11"/>
    <mergeCell ref="D29:D30"/>
    <mergeCell ref="K29:K30"/>
    <mergeCell ref="D9:BF9"/>
    <mergeCell ref="AI29:AI30"/>
    <mergeCell ref="T29:T30"/>
    <mergeCell ref="U29:U30"/>
    <mergeCell ref="V29:V30"/>
    <mergeCell ref="Q29:Q30"/>
    <mergeCell ref="AA10:AH10"/>
    <mergeCell ref="AG29:AG30"/>
    <mergeCell ref="AH29:AH30"/>
    <mergeCell ref="L29:L30"/>
    <mergeCell ref="M29:M30"/>
    <mergeCell ref="N29:N30"/>
    <mergeCell ref="AB29:AB30"/>
    <mergeCell ref="AC29:AC30"/>
    <mergeCell ref="AD29:AD30"/>
    <mergeCell ref="AJ29:AJ30"/>
    <mergeCell ref="AK29:AK30"/>
    <mergeCell ref="Y40:Y41"/>
    <mergeCell ref="Z40:Z41"/>
    <mergeCell ref="AF29:AF30"/>
    <mergeCell ref="K10:Q10"/>
    <mergeCell ref="O29:O30"/>
    <mergeCell ref="P29:P30"/>
    <mergeCell ref="R40:R41"/>
    <mergeCell ref="AA40:AA41"/>
    <mergeCell ref="AB40:AB41"/>
    <mergeCell ref="AC40:AC41"/>
    <mergeCell ref="P40:P41"/>
    <mergeCell ref="U40:U41"/>
    <mergeCell ref="V40:V41"/>
    <mergeCell ref="W40:W41"/>
    <mergeCell ref="X40:X41"/>
    <mergeCell ref="L40:L41"/>
    <mergeCell ref="M40:M41"/>
    <mergeCell ref="N40:N41"/>
    <mergeCell ref="O40:O41"/>
    <mergeCell ref="T40:T41"/>
    <mergeCell ref="Y6:Z6"/>
    <mergeCell ref="AR10:AX10"/>
    <mergeCell ref="B29:B30"/>
    <mergeCell ref="C29:C30"/>
    <mergeCell ref="AY10:BF10"/>
    <mergeCell ref="A7:BF7"/>
    <mergeCell ref="A22:A24"/>
    <mergeCell ref="W29:W30"/>
    <mergeCell ref="X29:X30"/>
    <mergeCell ref="Y29:Y30"/>
    <mergeCell ref="Z29:Z30"/>
    <mergeCell ref="AA29:AA30"/>
    <mergeCell ref="R29:R30"/>
    <mergeCell ref="S29:S30"/>
    <mergeCell ref="BD29:BD30"/>
    <mergeCell ref="BF29:BF30"/>
    <mergeCell ref="AV29:AV30"/>
    <mergeCell ref="AE29:AE30"/>
    <mergeCell ref="R10:Z10"/>
    <mergeCell ref="E10:J10"/>
    <mergeCell ref="A26:A27"/>
    <mergeCell ref="AI10:AQ10"/>
    <mergeCell ref="A9:A11"/>
    <mergeCell ref="B9:B11"/>
    <mergeCell ref="AY3:BF6"/>
    <mergeCell ref="AY1:BF2"/>
    <mergeCell ref="AQ40:AQ41"/>
    <mergeCell ref="AL29:AL30"/>
    <mergeCell ref="AM29:AM30"/>
    <mergeCell ref="AR40:AR41"/>
    <mergeCell ref="AS40:AS41"/>
    <mergeCell ref="AT40:AT41"/>
    <mergeCell ref="AQ29:AQ30"/>
    <mergeCell ref="AR29:AR30"/>
    <mergeCell ref="AS29:AS30"/>
    <mergeCell ref="AN40:AN41"/>
    <mergeCell ref="AO40:AO41"/>
    <mergeCell ref="AP40:AP41"/>
    <mergeCell ref="AN29:AN30"/>
    <mergeCell ref="AO29:AO30"/>
    <mergeCell ref="AL40:AL41"/>
    <mergeCell ref="AM40:AM41"/>
    <mergeCell ref="AT29:AT30"/>
    <mergeCell ref="AP29:AP30"/>
    <mergeCell ref="BF40:BF41"/>
    <mergeCell ref="AZ40:AZ41"/>
    <mergeCell ref="BB40:BB41"/>
    <mergeCell ref="BC40:BC41"/>
    <mergeCell ref="BA68:BA69"/>
    <mergeCell ref="BD40:BD41"/>
    <mergeCell ref="BE40:BE41"/>
    <mergeCell ref="AW29:AW30"/>
    <mergeCell ref="AX29:AX30"/>
    <mergeCell ref="BC29:BC30"/>
    <mergeCell ref="BE29:BE30"/>
    <mergeCell ref="AU40:AU41"/>
    <mergeCell ref="AY29:AY30"/>
    <mergeCell ref="AZ29:AZ30"/>
    <mergeCell ref="AV40:AV41"/>
    <mergeCell ref="AW40:AW41"/>
    <mergeCell ref="AX40:AX41"/>
    <mergeCell ref="AY40:AY41"/>
    <mergeCell ref="AU29:AU30"/>
    <mergeCell ref="BB29:BB30"/>
    <mergeCell ref="BA29:BA30"/>
    <mergeCell ref="BA40:BA41"/>
  </mergeCells>
  <pageMargins left="0.25" right="0.25" top="0.75" bottom="0.55000000000000004" header="0.3" footer="0.3"/>
  <pageSetup paperSize="9" scale="28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2023-02-03T06:16:37Z</dcterms:modified>
</cp:coreProperties>
</file>