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75" windowWidth="15570" windowHeight="11220"/>
  </bookViews>
  <sheets>
    <sheet name="Лист1" sheetId="1" r:id="rId1"/>
  </sheets>
  <definedNames>
    <definedName name="_xlnm._FilterDatabase" localSheetId="0" hidden="1">Лист1!$A$15:$P$15</definedName>
    <definedName name="_xlnm.Print_Titles" localSheetId="0">Лист1!$A:$C,Лист1!$12:$15</definedName>
    <definedName name="_xlnm.Print_Area" localSheetId="0">Лист1!$A$1:$P$53</definedName>
  </definedNames>
  <calcPr calcId="144525"/>
</workbook>
</file>

<file path=xl/calcChain.xml><?xml version="1.0" encoding="utf-8"?>
<calcChain xmlns="http://schemas.openxmlformats.org/spreadsheetml/2006/main">
  <c r="F40" i="1" l="1"/>
  <c r="F18" i="1" l="1"/>
  <c r="F24" i="1"/>
  <c r="P30" i="1" l="1"/>
  <c r="F30" i="1"/>
  <c r="G30" i="1"/>
  <c r="J30" i="1"/>
  <c r="M30" i="1"/>
  <c r="N39" i="1" l="1"/>
  <c r="K39" i="1"/>
  <c r="H39" i="1"/>
  <c r="E39" i="1"/>
  <c r="R39" i="1" l="1"/>
  <c r="D39" i="1"/>
  <c r="O30" i="1"/>
  <c r="L30" i="1"/>
  <c r="I30" i="1"/>
  <c r="E33" i="1"/>
  <c r="N33" i="1"/>
  <c r="K33" i="1"/>
  <c r="H33" i="1"/>
  <c r="R33" i="1" l="1"/>
  <c r="D33" i="1"/>
  <c r="N34" i="1" l="1"/>
  <c r="N37" i="1"/>
  <c r="N38" i="1"/>
  <c r="N36" i="1"/>
  <c r="N35" i="1"/>
  <c r="K34" i="1"/>
  <c r="K37" i="1"/>
  <c r="K38" i="1"/>
  <c r="K36" i="1"/>
  <c r="K35" i="1"/>
  <c r="H34" i="1"/>
  <c r="H37" i="1"/>
  <c r="H38" i="1"/>
  <c r="H36" i="1"/>
  <c r="H35" i="1"/>
  <c r="E34" i="1"/>
  <c r="E37" i="1"/>
  <c r="E38" i="1"/>
  <c r="E36" i="1"/>
  <c r="E35" i="1"/>
  <c r="R36" i="1" l="1"/>
  <c r="R34" i="1"/>
  <c r="D38" i="1"/>
  <c r="R35" i="1"/>
  <c r="R37" i="1"/>
  <c r="R38" i="1"/>
  <c r="D34" i="1"/>
  <c r="D35" i="1"/>
  <c r="D36" i="1"/>
  <c r="D37" i="1"/>
  <c r="O18" i="1" l="1"/>
  <c r="I18" i="1"/>
  <c r="N22" i="1"/>
  <c r="F21" i="1"/>
  <c r="F42" i="1"/>
  <c r="G42" i="1" l="1"/>
  <c r="I42" i="1"/>
  <c r="J42" i="1"/>
  <c r="L42" i="1"/>
  <c r="M42" i="1"/>
  <c r="O42" i="1"/>
  <c r="P42" i="1"/>
  <c r="N48" i="1" l="1"/>
  <c r="K48" i="1"/>
  <c r="H48" i="1"/>
  <c r="E48" i="1"/>
  <c r="N44" i="1"/>
  <c r="K44" i="1"/>
  <c r="R48" i="1" l="1"/>
  <c r="D48" i="1"/>
  <c r="F50" i="1"/>
  <c r="F19" i="1" s="1"/>
  <c r="G50" i="1"/>
  <c r="G49" i="1" s="1"/>
  <c r="I50" i="1"/>
  <c r="I49" i="1" s="1"/>
  <c r="J50" i="1"/>
  <c r="J49" i="1" s="1"/>
  <c r="L50" i="1"/>
  <c r="L49" i="1" s="1"/>
  <c r="M50" i="1"/>
  <c r="M49" i="1" s="1"/>
  <c r="O50" i="1"/>
  <c r="O49" i="1" s="1"/>
  <c r="P50" i="1"/>
  <c r="P49" i="1" s="1"/>
  <c r="E52" i="1"/>
  <c r="H52" i="1"/>
  <c r="K52" i="1"/>
  <c r="N52" i="1"/>
  <c r="F49" i="1" l="1"/>
  <c r="R52" i="1"/>
  <c r="D52" i="1"/>
  <c r="N28" i="1"/>
  <c r="N32" i="1"/>
  <c r="N40" i="1"/>
  <c r="N31" i="1"/>
  <c r="K32" i="1"/>
  <c r="K40" i="1"/>
  <c r="K31" i="1"/>
  <c r="H32" i="1"/>
  <c r="H31" i="1"/>
  <c r="E32" i="1"/>
  <c r="E40" i="1"/>
  <c r="E31" i="1"/>
  <c r="D31" i="1" s="1"/>
  <c r="E30" i="1" l="1"/>
  <c r="H30" i="1"/>
  <c r="K30" i="1"/>
  <c r="N30" i="1"/>
  <c r="R31" i="1"/>
  <c r="R40" i="1"/>
  <c r="R32" i="1"/>
  <c r="H51" i="1"/>
  <c r="H50" i="1" l="1"/>
  <c r="H49" i="1" s="1"/>
  <c r="F29" i="1"/>
  <c r="J29" i="1" l="1"/>
  <c r="M29" i="1"/>
  <c r="N29" i="1"/>
  <c r="P29" i="1"/>
  <c r="K29" i="1"/>
  <c r="E29" i="1"/>
  <c r="N26" i="1"/>
  <c r="N27" i="1"/>
  <c r="K26" i="1"/>
  <c r="K27" i="1"/>
  <c r="K28" i="1"/>
  <c r="H26" i="1"/>
  <c r="H27" i="1"/>
  <c r="H28" i="1"/>
  <c r="E26" i="1"/>
  <c r="E27" i="1"/>
  <c r="E28" i="1"/>
  <c r="N25" i="1"/>
  <c r="K25" i="1"/>
  <c r="H25" i="1"/>
  <c r="E25" i="1"/>
  <c r="F41" i="1"/>
  <c r="G41" i="1"/>
  <c r="I41" i="1"/>
  <c r="J41" i="1"/>
  <c r="L41" i="1"/>
  <c r="M41" i="1"/>
  <c r="O41" i="1"/>
  <c r="P41" i="1"/>
  <c r="E44" i="1"/>
  <c r="H44" i="1"/>
  <c r="E46" i="1"/>
  <c r="H46" i="1"/>
  <c r="K46" i="1"/>
  <c r="N46" i="1"/>
  <c r="E43" i="1"/>
  <c r="H43" i="1"/>
  <c r="K43" i="1"/>
  <c r="N43" i="1"/>
  <c r="H24" i="1" l="1"/>
  <c r="R25" i="1"/>
  <c r="D43" i="1"/>
  <c r="R27" i="1"/>
  <c r="N18" i="1"/>
  <c r="G29" i="1"/>
  <c r="S30" i="1" s="1"/>
  <c r="R30" i="1"/>
  <c r="R43" i="1"/>
  <c r="R46" i="1"/>
  <c r="R44" i="1"/>
  <c r="R28" i="1"/>
  <c r="R26" i="1"/>
  <c r="H29" i="1"/>
  <c r="E24" i="1"/>
  <c r="O29" i="1"/>
  <c r="O19" i="1"/>
  <c r="L29" i="1"/>
  <c r="L19" i="1"/>
  <c r="I29" i="1"/>
  <c r="I19" i="1"/>
  <c r="D40" i="1"/>
  <c r="D32" i="1"/>
  <c r="D28" i="1"/>
  <c r="D27" i="1"/>
  <c r="D26" i="1"/>
  <c r="D25" i="1"/>
  <c r="D44" i="1"/>
  <c r="D46" i="1"/>
  <c r="N51" i="1"/>
  <c r="S29" i="1" l="1"/>
  <c r="D30" i="1"/>
  <c r="Q30" i="1" s="1"/>
  <c r="D24" i="1"/>
  <c r="R29" i="1"/>
  <c r="N50" i="1"/>
  <c r="D18" i="1"/>
  <c r="G24" i="1"/>
  <c r="I24" i="1"/>
  <c r="J24" i="1"/>
  <c r="K24" i="1"/>
  <c r="L24" i="1"/>
  <c r="M24" i="1"/>
  <c r="O24" i="1"/>
  <c r="P24" i="1"/>
  <c r="N49" i="1" l="1"/>
  <c r="D29" i="1"/>
  <c r="B49" i="1"/>
  <c r="G21" i="1"/>
  <c r="I21" i="1"/>
  <c r="J21" i="1"/>
  <c r="L21" i="1"/>
  <c r="M21" i="1"/>
  <c r="O21" i="1"/>
  <c r="P21" i="1"/>
  <c r="E51" i="1"/>
  <c r="K51" i="1"/>
  <c r="Q29" i="1" l="1"/>
  <c r="R51" i="1"/>
  <c r="E50" i="1"/>
  <c r="K50" i="1"/>
  <c r="D51" i="1"/>
  <c r="M19" i="1"/>
  <c r="G19" i="1"/>
  <c r="P19" i="1"/>
  <c r="J19" i="1"/>
  <c r="K49" i="1" l="1"/>
  <c r="R50" i="1"/>
  <c r="D50" i="1"/>
  <c r="Q50" i="1" s="1"/>
  <c r="E49" i="1"/>
  <c r="G18" i="1"/>
  <c r="J18" i="1"/>
  <c r="L18" i="1"/>
  <c r="M18" i="1"/>
  <c r="P18" i="1"/>
  <c r="F20" i="1"/>
  <c r="F17" i="1" s="1"/>
  <c r="G20" i="1"/>
  <c r="G17" i="1" s="1"/>
  <c r="I20" i="1"/>
  <c r="I17" i="1" s="1"/>
  <c r="I16" i="1" s="1"/>
  <c r="J20" i="1"/>
  <c r="J17" i="1" s="1"/>
  <c r="L20" i="1"/>
  <c r="L17" i="1" s="1"/>
  <c r="M20" i="1"/>
  <c r="M17" i="1" s="1"/>
  <c r="O20" i="1"/>
  <c r="P20" i="1"/>
  <c r="P17" i="1" s="1"/>
  <c r="D49" i="1" l="1"/>
  <c r="Q49" i="1" s="1"/>
  <c r="M16" i="1"/>
  <c r="R49" i="1"/>
  <c r="O17" i="1"/>
  <c r="O16" i="1" s="1"/>
  <c r="P16" i="1"/>
  <c r="L16" i="1"/>
  <c r="G16" i="1"/>
  <c r="J16" i="1"/>
  <c r="F16" i="1"/>
  <c r="N45" i="1"/>
  <c r="K45" i="1"/>
  <c r="H45" i="1"/>
  <c r="E45" i="1"/>
  <c r="N47" i="1"/>
  <c r="K47" i="1"/>
  <c r="H47" i="1"/>
  <c r="E47" i="1"/>
  <c r="F23" i="1"/>
  <c r="G23" i="1"/>
  <c r="I23" i="1"/>
  <c r="I55" i="1" s="1"/>
  <c r="J23" i="1"/>
  <c r="L23" i="1"/>
  <c r="M23" i="1"/>
  <c r="O23" i="1"/>
  <c r="P23" i="1"/>
  <c r="K22" i="1"/>
  <c r="H22" i="1"/>
  <c r="E22" i="1"/>
  <c r="M55" i="1" l="1"/>
  <c r="E42" i="1"/>
  <c r="S16" i="1"/>
  <c r="R16" i="1"/>
  <c r="L55" i="1"/>
  <c r="P55" i="1"/>
  <c r="O55" i="1"/>
  <c r="J55" i="1"/>
  <c r="F55" i="1"/>
  <c r="R47" i="1"/>
  <c r="R45" i="1"/>
  <c r="R22" i="1"/>
  <c r="D22" i="1"/>
  <c r="D21" i="1" s="1"/>
  <c r="G55" i="1"/>
  <c r="H42" i="1"/>
  <c r="H41" i="1" s="1"/>
  <c r="N42" i="1"/>
  <c r="N19" i="1" s="1"/>
  <c r="K42" i="1"/>
  <c r="K41" i="1" s="1"/>
  <c r="E18" i="1"/>
  <c r="D47" i="1"/>
  <c r="D45" i="1"/>
  <c r="N24" i="1"/>
  <c r="H20" i="1"/>
  <c r="H21" i="1"/>
  <c r="E23" i="1"/>
  <c r="N20" i="1"/>
  <c r="N21" i="1"/>
  <c r="K20" i="1"/>
  <c r="K17" i="1" s="1"/>
  <c r="K21" i="1"/>
  <c r="E20" i="1"/>
  <c r="E21" i="1"/>
  <c r="K18" i="1"/>
  <c r="H18" i="1"/>
  <c r="N23" i="1"/>
  <c r="K23" i="1"/>
  <c r="H23" i="1"/>
  <c r="D42" i="1" l="1"/>
  <c r="Q21" i="1"/>
  <c r="R24" i="1"/>
  <c r="R23" i="1"/>
  <c r="Q18" i="1"/>
  <c r="N41" i="1"/>
  <c r="R42" i="1"/>
  <c r="Q24" i="1"/>
  <c r="E19" i="1"/>
  <c r="N17" i="1"/>
  <c r="N16" i="1" s="1"/>
  <c r="E41" i="1"/>
  <c r="D20" i="1"/>
  <c r="D17" i="1" s="1"/>
  <c r="D23" i="1"/>
  <c r="Q23" i="1" s="1"/>
  <c r="H17" i="1"/>
  <c r="H19" i="1"/>
  <c r="E17" i="1"/>
  <c r="K19" i="1"/>
  <c r="K16" i="1" s="1"/>
  <c r="K55" i="1" s="1"/>
  <c r="D41" i="1" l="1"/>
  <c r="Q41" i="1" s="1"/>
  <c r="D19" i="1"/>
  <c r="Q19" i="1" s="1"/>
  <c r="E16" i="1"/>
  <c r="E55" i="1" s="1"/>
  <c r="Q42" i="1"/>
  <c r="R41" i="1"/>
  <c r="Q20" i="1"/>
  <c r="N55" i="1"/>
  <c r="H16" i="1"/>
  <c r="H55" i="1" s="1"/>
  <c r="Q17" i="1" l="1"/>
  <c r="D16" i="1"/>
  <c r="Q16" i="1" l="1"/>
  <c r="D55" i="1"/>
</calcChain>
</file>

<file path=xl/sharedStrings.xml><?xml version="1.0" encoding="utf-8"?>
<sst xmlns="http://schemas.openxmlformats.org/spreadsheetml/2006/main" count="127" uniqueCount="69">
  <si>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</si>
  <si>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</si>
  <si>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</si>
  <si>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</si>
  <si>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</si>
  <si>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</si>
  <si>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</si>
  <si>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</si>
  <si>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</si>
  <si>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</si>
  <si>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</si>
  <si>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</si>
  <si>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</si>
  <si>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</si>
  <si>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</si>
  <si>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</si>
  <si>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</si>
  <si>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Отдел правовой и кадровой работы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</si>
  <si>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</si>
  <si>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</si>
  <si>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</si>
  <si>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</si>
  <si>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</si>
  <si>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</si>
  <si>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</si>
  <si>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Главный специалист администрации по противодействию коррупции, администрации муниципального района "Печора"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</si>
  <si>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</si>
  <si>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</si>
  <si>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</si>
  <si>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</si>
  <si>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</si>
  <si>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</si>
  <si>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</si>
  <si>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</si>
  <si>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</si>
  <si>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</si>
  <si>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</si>
  <si>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</si>
  <si>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</si>
  <si>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</si>
  <si>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</si>
  <si>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</si>
  <si>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</si>
  <si>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</si>
  <si>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</si>
  <si>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</si>
  <si>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</si>
  <si>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</si>
  <si>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</si>
  <si>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</si>
  <si>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</si>
  <si>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</si>
  <si>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</si>
  <si>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</si>
  <si>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</si>
  <si>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</si>
  <si>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Приложение 2</t>
  </si>
  <si>
    <t>к изменениям, вносимым</t>
  </si>
  <si>
    <t xml:space="preserve">в постановление администрации </t>
  </si>
  <si>
    <t xml:space="preserve">муниципального района «Печора» от 24.12.2014г. № 2518 </t>
  </si>
  <si>
    <t>«Об  утверждении муниципальной программы «Развитие системы</t>
  </si>
  <si>
    <t>муниципального управления МО МР «Печора»</t>
  </si>
  <si>
    <t>«Развития системы муниципального управления МО МР «Печора»</t>
  </si>
  <si>
    <t>«</t>
  </si>
  <si>
    <t>»</t>
  </si>
  <si>
    <t>Комитет по управлению муниципальной собственностью МР "Печора"</t>
  </si>
  <si>
    <t>Приложение 1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</si>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</sst>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top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9" fillId="2" borderId="0" xfId="0" applyFont="1" applyFill="1"/>
    <xf numFmtId="164" fontId="11" fillId="2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11" fillId="2" borderId="9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Alignment="1">
      <alignment vertical="center"/>
    </xf>
    <xf numFmtId="0" fontId="5" fillId="3" borderId="3" xfId="0" applyFont="1" applyFill="1" applyBorder="1" applyAlignment="1">
      <alignment horizontal="left" vertical="top" wrapText="1"/>
    </xf>
    <xf numFmtId="164" fontId="14" fillId="2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4" borderId="0" xfId="0" applyFont="1" applyFill="1"/>
    <xf numFmtId="164" fontId="11" fillId="3" borderId="9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164" fontId="9" fillId="2" borderId="0" xfId="0" applyNumberFormat="1" applyFont="1" applyFill="1" applyAlignment="1">
      <alignment vertical="center"/>
    </xf>
    <xf numFmtId="164" fontId="9" fillId="2" borderId="0" xfId="0" applyNumberFormat="1" applyFont="1" applyFill="1"/>
    <xf numFmtId="0" fontId="7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8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view="pageBreakPreview" topLeftCell="A35" zoomScale="60" workbookViewId="0">
      <selection activeCell="W38" sqref="W38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6.28515625" style="1" customWidth="1"/>
    <col min="4" max="5" width="14.7109375" style="25" customWidth="1"/>
    <col min="6" max="7" width="14.7109375" style="1" customWidth="1"/>
    <col min="8" max="8" width="14.7109375" style="25" customWidth="1"/>
    <col min="9" max="10" width="14.7109375" style="1" customWidth="1"/>
    <col min="11" max="11" width="14.7109375" style="25" customWidth="1"/>
    <col min="12" max="13" width="14.7109375" style="1" customWidth="1"/>
    <col min="14" max="14" width="14.7109375" style="25" customWidth="1"/>
    <col min="15" max="16" width="14.7109375" style="1" customWidth="1"/>
    <col min="17" max="17" width="12.5703125" style="39" customWidth="1"/>
    <col min="18" max="18" width="15" style="38" customWidth="1"/>
    <col min="19" max="19" width="11.7109375" style="1" customWidth="1"/>
    <col min="20" max="16384" width="9.140625" style="1"/>
  </cols>
  <sheetData>
    <row r="1" spans="1:19" ht="23.25" customHeight="1" x14ac:dyDescent="0.2">
      <c r="L1" s="82" t="s">
        <v>66</v>
      </c>
      <c r="M1" s="82"/>
      <c r="N1" s="82"/>
      <c r="O1" s="82"/>
      <c r="P1" s="82"/>
    </row>
    <row r="2" spans="1:19" ht="23.25" customHeight="1" x14ac:dyDescent="0.35">
      <c r="K2" s="84" t="s">
        <v>57</v>
      </c>
      <c r="L2" s="84"/>
      <c r="M2" s="84"/>
      <c r="N2" s="84"/>
      <c r="O2" s="84"/>
      <c r="P2" s="84"/>
    </row>
    <row r="3" spans="1:19" ht="23.25" customHeight="1" x14ac:dyDescent="0.2">
      <c r="J3" s="62"/>
      <c r="K3" s="83" t="s">
        <v>58</v>
      </c>
      <c r="L3" s="83"/>
      <c r="M3" s="83"/>
      <c r="N3" s="83"/>
      <c r="O3" s="83"/>
      <c r="P3" s="83"/>
    </row>
    <row r="4" spans="1:19" ht="23.25" customHeight="1" x14ac:dyDescent="0.2">
      <c r="J4" s="82" t="s">
        <v>59</v>
      </c>
      <c r="K4" s="82"/>
      <c r="L4" s="82"/>
      <c r="M4" s="82"/>
      <c r="N4" s="82"/>
      <c r="O4" s="82"/>
      <c r="P4" s="82"/>
    </row>
    <row r="5" spans="1:19" ht="23.25" customHeight="1" x14ac:dyDescent="0.2">
      <c r="J5" s="85" t="s">
        <v>60</v>
      </c>
      <c r="K5" s="85"/>
      <c r="L5" s="85"/>
      <c r="M5" s="85"/>
      <c r="N5" s="85"/>
      <c r="O5" s="85"/>
      <c r="P5" s="85"/>
    </row>
    <row r="6" spans="1:19" ht="23.25" customHeight="1" x14ac:dyDescent="0.2">
      <c r="J6" s="82" t="s">
        <v>61</v>
      </c>
      <c r="K6" s="82"/>
      <c r="L6" s="82"/>
      <c r="M6" s="82"/>
      <c r="N6" s="82"/>
      <c r="O6" s="82"/>
      <c r="P6" s="82"/>
    </row>
    <row r="7" spans="1:19" ht="15.75" customHeight="1" x14ac:dyDescent="0.2">
      <c r="J7" s="61"/>
      <c r="K7" s="61"/>
      <c r="L7" s="61"/>
      <c r="M7" s="61"/>
      <c r="N7" s="61"/>
      <c r="O7" s="61"/>
      <c r="P7" s="61"/>
    </row>
    <row r="8" spans="1:19" ht="23.25" x14ac:dyDescent="0.35">
      <c r="A8" s="19" t="s">
        <v>63</v>
      </c>
      <c r="N8" s="37"/>
      <c r="O8" s="19"/>
      <c r="P8" s="21" t="s">
        <v>56</v>
      </c>
    </row>
    <row r="9" spans="1:19" ht="23.25" x14ac:dyDescent="0.35">
      <c r="D9" s="30"/>
      <c r="E9" s="30"/>
      <c r="F9" s="6"/>
      <c r="G9" s="6"/>
      <c r="H9" s="30"/>
      <c r="I9" s="6"/>
      <c r="J9" s="6"/>
      <c r="K9" s="30"/>
      <c r="N9" s="37"/>
      <c r="O9" s="19"/>
      <c r="P9" s="21" t="s">
        <v>11</v>
      </c>
    </row>
    <row r="10" spans="1:19" ht="24" customHeight="1" x14ac:dyDescent="0.35">
      <c r="D10" s="30"/>
      <c r="E10" s="30"/>
      <c r="F10" s="6"/>
      <c r="G10" s="6"/>
      <c r="H10" s="30"/>
      <c r="I10" s="6"/>
      <c r="J10" s="6"/>
      <c r="K10" s="30"/>
      <c r="N10" s="20"/>
      <c r="O10" s="21"/>
      <c r="P10" s="21" t="s">
        <v>62</v>
      </c>
    </row>
    <row r="11" spans="1:19" ht="60" customHeight="1" x14ac:dyDescent="0.2">
      <c r="A11" s="76" t="s">
        <v>12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9" ht="28.5" customHeight="1" x14ac:dyDescent="0.2">
      <c r="A12" s="67" t="s">
        <v>22</v>
      </c>
      <c r="B12" s="67" t="s">
        <v>26</v>
      </c>
      <c r="C12" s="77" t="s">
        <v>27</v>
      </c>
      <c r="D12" s="80" t="s">
        <v>0</v>
      </c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</row>
    <row r="13" spans="1:19" ht="15.75" x14ac:dyDescent="0.2">
      <c r="A13" s="68"/>
      <c r="B13" s="68"/>
      <c r="C13" s="77"/>
      <c r="D13" s="78" t="s">
        <v>1</v>
      </c>
      <c r="E13" s="79" t="s">
        <v>2</v>
      </c>
      <c r="F13" s="79"/>
      <c r="G13" s="79"/>
      <c r="H13" s="79" t="s">
        <v>3</v>
      </c>
      <c r="I13" s="79"/>
      <c r="J13" s="79"/>
      <c r="K13" s="79" t="s">
        <v>4</v>
      </c>
      <c r="L13" s="79"/>
      <c r="M13" s="79"/>
      <c r="N13" s="79" t="s">
        <v>5</v>
      </c>
      <c r="O13" s="79"/>
      <c r="P13" s="79"/>
    </row>
    <row r="14" spans="1:19" ht="48" customHeight="1" x14ac:dyDescent="0.2">
      <c r="A14" s="69"/>
      <c r="B14" s="69"/>
      <c r="C14" s="77"/>
      <c r="D14" s="78"/>
      <c r="E14" s="31" t="s">
        <v>6</v>
      </c>
      <c r="F14" s="3" t="s">
        <v>28</v>
      </c>
      <c r="G14" s="3" t="s">
        <v>29</v>
      </c>
      <c r="H14" s="31" t="s">
        <v>6</v>
      </c>
      <c r="I14" s="3" t="s">
        <v>28</v>
      </c>
      <c r="J14" s="3" t="s">
        <v>29</v>
      </c>
      <c r="K14" s="31" t="s">
        <v>6</v>
      </c>
      <c r="L14" s="3" t="s">
        <v>28</v>
      </c>
      <c r="M14" s="3" t="s">
        <v>29</v>
      </c>
      <c r="N14" s="31" t="s">
        <v>6</v>
      </c>
      <c r="O14" s="3" t="s">
        <v>28</v>
      </c>
      <c r="P14" s="3" t="s">
        <v>29</v>
      </c>
    </row>
    <row r="15" spans="1:19" x14ac:dyDescent="0.2">
      <c r="A15" s="2">
        <v>1</v>
      </c>
      <c r="B15" s="2">
        <v>2</v>
      </c>
      <c r="C15" s="2">
        <v>3</v>
      </c>
      <c r="D15" s="32">
        <v>4</v>
      </c>
      <c r="E15" s="32">
        <v>5</v>
      </c>
      <c r="F15" s="2">
        <v>6</v>
      </c>
      <c r="G15" s="2">
        <v>7</v>
      </c>
      <c r="H15" s="32">
        <v>8</v>
      </c>
      <c r="I15" s="2">
        <v>9</v>
      </c>
      <c r="J15" s="2">
        <v>10</v>
      </c>
      <c r="K15" s="32">
        <v>11</v>
      </c>
      <c r="L15" s="2">
        <v>12</v>
      </c>
      <c r="M15" s="2">
        <v>13</v>
      </c>
      <c r="N15" s="32">
        <v>14</v>
      </c>
      <c r="O15" s="2">
        <v>15</v>
      </c>
      <c r="P15" s="2">
        <v>16</v>
      </c>
    </row>
    <row r="16" spans="1:19" s="47" customFormat="1" ht="37.5" customHeight="1" x14ac:dyDescent="0.2">
      <c r="A16" s="70" t="s">
        <v>13</v>
      </c>
      <c r="B16" s="73" t="s">
        <v>7</v>
      </c>
      <c r="C16" s="29" t="s">
        <v>9</v>
      </c>
      <c r="D16" s="51">
        <f t="shared" ref="D16:P16" si="0">D17+D18+D19</f>
        <v>640912.00000000012</v>
      </c>
      <c r="E16" s="51">
        <f t="shared" si="0"/>
        <v>160328</v>
      </c>
      <c r="F16" s="51">
        <f t="shared" si="0"/>
        <v>159457.1</v>
      </c>
      <c r="G16" s="51">
        <f t="shared" si="0"/>
        <v>870.9</v>
      </c>
      <c r="H16" s="51">
        <f t="shared" si="0"/>
        <v>170506.7</v>
      </c>
      <c r="I16" s="51">
        <f t="shared" si="0"/>
        <v>169725.5</v>
      </c>
      <c r="J16" s="51">
        <f t="shared" si="0"/>
        <v>781.2</v>
      </c>
      <c r="K16" s="51">
        <f t="shared" si="0"/>
        <v>155591</v>
      </c>
      <c r="L16" s="51">
        <f t="shared" si="0"/>
        <v>154781.70000000001</v>
      </c>
      <c r="M16" s="51">
        <f t="shared" si="0"/>
        <v>809.30000000000007</v>
      </c>
      <c r="N16" s="51">
        <f>N17+N18+N19</f>
        <v>154486.29999999999</v>
      </c>
      <c r="O16" s="51">
        <f t="shared" si="0"/>
        <v>153677</v>
      </c>
      <c r="P16" s="51">
        <f t="shared" si="0"/>
        <v>809.30000000000007</v>
      </c>
      <c r="Q16" s="50" t="b">
        <f t="shared" ref="Q16:Q21" si="1">IF(E16+H16+K16+N16=D16,TRUE,"ЛОЖ")</f>
        <v>1</v>
      </c>
      <c r="R16" s="59">
        <f>O16+L16+I16+F16</f>
        <v>637641.30000000005</v>
      </c>
      <c r="S16" s="60">
        <f>P16+M16+J16+G16</f>
        <v>3270.7000000000003</v>
      </c>
    </row>
    <row r="17" spans="1:19" s="25" customFormat="1" ht="24" customHeight="1" x14ac:dyDescent="0.2">
      <c r="A17" s="71"/>
      <c r="B17" s="74"/>
      <c r="C17" s="40" t="s">
        <v>15</v>
      </c>
      <c r="D17" s="41">
        <f>D20</f>
        <v>79926.8</v>
      </c>
      <c r="E17" s="41">
        <f>E20</f>
        <v>18204.7</v>
      </c>
      <c r="F17" s="41">
        <f>F20</f>
        <v>18204.7</v>
      </c>
      <c r="G17" s="41">
        <f t="shared" ref="G17:P17" si="2">G20</f>
        <v>0</v>
      </c>
      <c r="H17" s="41">
        <f t="shared" si="2"/>
        <v>20736.3</v>
      </c>
      <c r="I17" s="41">
        <f t="shared" si="2"/>
        <v>20736.3</v>
      </c>
      <c r="J17" s="41">
        <f t="shared" si="2"/>
        <v>0</v>
      </c>
      <c r="K17" s="41">
        <f t="shared" si="2"/>
        <v>20789.3</v>
      </c>
      <c r="L17" s="41">
        <f t="shared" si="2"/>
        <v>20789.3</v>
      </c>
      <c r="M17" s="41">
        <f t="shared" si="2"/>
        <v>0</v>
      </c>
      <c r="N17" s="41">
        <f t="shared" si="2"/>
        <v>20196.5</v>
      </c>
      <c r="O17" s="41">
        <f>O20</f>
        <v>20196.5</v>
      </c>
      <c r="P17" s="41">
        <f t="shared" si="2"/>
        <v>0</v>
      </c>
      <c r="Q17" s="50" t="b">
        <f t="shared" si="1"/>
        <v>1</v>
      </c>
      <c r="R17" s="38"/>
    </row>
    <row r="18" spans="1:19" s="25" customFormat="1" ht="57" customHeight="1" x14ac:dyDescent="0.2">
      <c r="A18" s="71"/>
      <c r="B18" s="74"/>
      <c r="C18" s="40" t="s">
        <v>65</v>
      </c>
      <c r="D18" s="42">
        <f>D27+D25+D26+D28</f>
        <v>87039.1</v>
      </c>
      <c r="E18" s="42">
        <f>E27+E25+E26+E28</f>
        <v>25146.399999999998</v>
      </c>
      <c r="F18" s="42">
        <f t="shared" ref="F18:P18" si="3">F27+F25+F26+F28</f>
        <v>25146.399999999998</v>
      </c>
      <c r="G18" s="42">
        <f t="shared" si="3"/>
        <v>0</v>
      </c>
      <c r="H18" s="42">
        <f t="shared" si="3"/>
        <v>25513.100000000002</v>
      </c>
      <c r="I18" s="42">
        <f>I27+I25+I26+I28</f>
        <v>25513.100000000002</v>
      </c>
      <c r="J18" s="42">
        <f t="shared" si="3"/>
        <v>0</v>
      </c>
      <c r="K18" s="42">
        <f t="shared" si="3"/>
        <v>18711.7</v>
      </c>
      <c r="L18" s="42">
        <f t="shared" si="3"/>
        <v>18711.7</v>
      </c>
      <c r="M18" s="42">
        <f t="shared" si="3"/>
        <v>0</v>
      </c>
      <c r="N18" s="42">
        <f>N27+N25+N26+N28</f>
        <v>17667.900000000001</v>
      </c>
      <c r="O18" s="42">
        <f>O27+O25+O26+O28</f>
        <v>17667.900000000001</v>
      </c>
      <c r="P18" s="42">
        <f t="shared" si="3"/>
        <v>0</v>
      </c>
      <c r="Q18" s="50" t="b">
        <f t="shared" si="1"/>
        <v>1</v>
      </c>
      <c r="R18" s="52"/>
    </row>
    <row r="19" spans="1:19" s="25" customFormat="1" ht="27.75" customHeight="1" x14ac:dyDescent="0.2">
      <c r="A19" s="72"/>
      <c r="B19" s="75"/>
      <c r="C19" s="43" t="s">
        <v>18</v>
      </c>
      <c r="D19" s="42">
        <f t="shared" ref="D19:P19" si="4">D42+D50+D30</f>
        <v>473946.10000000009</v>
      </c>
      <c r="E19" s="42">
        <f t="shared" si="4"/>
        <v>116976.9</v>
      </c>
      <c r="F19" s="42">
        <f t="shared" si="4"/>
        <v>116106</v>
      </c>
      <c r="G19" s="42">
        <f t="shared" si="4"/>
        <v>870.9</v>
      </c>
      <c r="H19" s="42">
        <f t="shared" si="4"/>
        <v>124257.3</v>
      </c>
      <c r="I19" s="42">
        <f t="shared" si="4"/>
        <v>123476.09999999999</v>
      </c>
      <c r="J19" s="42">
        <f t="shared" si="4"/>
        <v>781.2</v>
      </c>
      <c r="K19" s="42">
        <f t="shared" si="4"/>
        <v>116089.99999999999</v>
      </c>
      <c r="L19" s="42">
        <f t="shared" si="4"/>
        <v>115280.7</v>
      </c>
      <c r="M19" s="42">
        <f t="shared" si="4"/>
        <v>809.30000000000007</v>
      </c>
      <c r="N19" s="42">
        <f>N42+N50+N30</f>
        <v>116621.89999999998</v>
      </c>
      <c r="O19" s="42">
        <f t="shared" si="4"/>
        <v>115812.59999999999</v>
      </c>
      <c r="P19" s="42">
        <f t="shared" si="4"/>
        <v>809.30000000000007</v>
      </c>
      <c r="Q19" s="50" t="b">
        <f t="shared" si="1"/>
        <v>1</v>
      </c>
      <c r="R19" s="38"/>
    </row>
    <row r="20" spans="1:19" s="25" customFormat="1" ht="37.5" x14ac:dyDescent="0.2">
      <c r="A20" s="63" t="s">
        <v>24</v>
      </c>
      <c r="B20" s="65" t="s">
        <v>15</v>
      </c>
      <c r="C20" s="23" t="s">
        <v>23</v>
      </c>
      <c r="D20" s="24">
        <f>E20+H20+K20+N20</f>
        <v>79926.8</v>
      </c>
      <c r="E20" s="24">
        <f>E22</f>
        <v>18204.7</v>
      </c>
      <c r="F20" s="24">
        <f t="shared" ref="F20:P20" si="5">F22</f>
        <v>18204.7</v>
      </c>
      <c r="G20" s="24">
        <f t="shared" si="5"/>
        <v>0</v>
      </c>
      <c r="H20" s="24">
        <f t="shared" si="5"/>
        <v>20736.3</v>
      </c>
      <c r="I20" s="24">
        <f t="shared" si="5"/>
        <v>20736.3</v>
      </c>
      <c r="J20" s="24">
        <f t="shared" si="5"/>
        <v>0</v>
      </c>
      <c r="K20" s="24">
        <f t="shared" si="5"/>
        <v>20789.3</v>
      </c>
      <c r="L20" s="24">
        <f t="shared" si="5"/>
        <v>20789.3</v>
      </c>
      <c r="M20" s="24">
        <f t="shared" si="5"/>
        <v>0</v>
      </c>
      <c r="N20" s="24">
        <f t="shared" si="5"/>
        <v>20196.5</v>
      </c>
      <c r="O20" s="24">
        <f t="shared" si="5"/>
        <v>20196.5</v>
      </c>
      <c r="P20" s="24">
        <f t="shared" si="5"/>
        <v>0</v>
      </c>
      <c r="Q20" s="50" t="b">
        <f t="shared" si="1"/>
        <v>1</v>
      </c>
      <c r="R20" s="38"/>
    </row>
    <row r="21" spans="1:19" s="25" customFormat="1" ht="36" customHeight="1" x14ac:dyDescent="0.2">
      <c r="A21" s="64"/>
      <c r="B21" s="66"/>
      <c r="C21" s="45" t="s">
        <v>15</v>
      </c>
      <c r="D21" s="44">
        <f>D22</f>
        <v>79926.8</v>
      </c>
      <c r="E21" s="44">
        <f t="shared" ref="E21:P21" si="6">E22</f>
        <v>18204.7</v>
      </c>
      <c r="F21" s="44">
        <f>F22</f>
        <v>18204.7</v>
      </c>
      <c r="G21" s="44">
        <f t="shared" si="6"/>
        <v>0</v>
      </c>
      <c r="H21" s="44">
        <f t="shared" si="6"/>
        <v>20736.3</v>
      </c>
      <c r="I21" s="44">
        <f t="shared" si="6"/>
        <v>20736.3</v>
      </c>
      <c r="J21" s="44">
        <f t="shared" si="6"/>
        <v>0</v>
      </c>
      <c r="K21" s="44">
        <f t="shared" si="6"/>
        <v>20789.3</v>
      </c>
      <c r="L21" s="44">
        <f t="shared" si="6"/>
        <v>20789.3</v>
      </c>
      <c r="M21" s="44">
        <f t="shared" si="6"/>
        <v>0</v>
      </c>
      <c r="N21" s="44">
        <f t="shared" si="6"/>
        <v>20196.5</v>
      </c>
      <c r="O21" s="44">
        <f t="shared" si="6"/>
        <v>20196.5</v>
      </c>
      <c r="P21" s="44">
        <f t="shared" si="6"/>
        <v>0</v>
      </c>
      <c r="Q21" s="50" t="b">
        <f t="shared" si="1"/>
        <v>1</v>
      </c>
      <c r="R21" s="38"/>
    </row>
    <row r="22" spans="1:19" ht="61.5" customHeight="1" x14ac:dyDescent="0.2">
      <c r="A22" s="10" t="s">
        <v>47</v>
      </c>
      <c r="B22" s="11" t="s">
        <v>15</v>
      </c>
      <c r="C22" s="9" t="s">
        <v>15</v>
      </c>
      <c r="D22" s="36">
        <f>E22+H22+K22+N22</f>
        <v>79926.8</v>
      </c>
      <c r="E22" s="33">
        <f>F22+G22</f>
        <v>18204.7</v>
      </c>
      <c r="F22" s="8">
        <v>18204.7</v>
      </c>
      <c r="G22" s="8"/>
      <c r="H22" s="33">
        <f>I22+J22</f>
        <v>20736.3</v>
      </c>
      <c r="I22" s="8">
        <v>20736.3</v>
      </c>
      <c r="J22" s="8"/>
      <c r="K22" s="33">
        <f>L22+M22</f>
        <v>20789.3</v>
      </c>
      <c r="L22" s="8">
        <v>20789.3</v>
      </c>
      <c r="M22" s="8"/>
      <c r="N22" s="33">
        <f>O22+P22</f>
        <v>20196.5</v>
      </c>
      <c r="O22" s="8">
        <v>20196.5</v>
      </c>
      <c r="P22" s="8"/>
      <c r="Q22" s="50"/>
      <c r="R22" s="38" t="b">
        <f>IF(F22+G22+I22+J22+L22+M22+O22+P22=N22+K22+H22+E22,TRUE,"ЛОЖ")</f>
        <v>1</v>
      </c>
    </row>
    <row r="23" spans="1:19" s="25" customFormat="1" ht="37.5" x14ac:dyDescent="0.2">
      <c r="A23" s="63" t="s">
        <v>20</v>
      </c>
      <c r="B23" s="65" t="s">
        <v>8</v>
      </c>
      <c r="C23" s="23" t="s">
        <v>10</v>
      </c>
      <c r="D23" s="24">
        <f>E23+H23+K23+N23</f>
        <v>87039.1</v>
      </c>
      <c r="E23" s="24">
        <f t="shared" ref="E23:P23" si="7">E27+E25+E26+E28</f>
        <v>25146.399999999998</v>
      </c>
      <c r="F23" s="24">
        <f t="shared" si="7"/>
        <v>25146.399999999998</v>
      </c>
      <c r="G23" s="24">
        <f t="shared" si="7"/>
        <v>0</v>
      </c>
      <c r="H23" s="24">
        <f t="shared" si="7"/>
        <v>25513.100000000002</v>
      </c>
      <c r="I23" s="24">
        <f t="shared" si="7"/>
        <v>25513.100000000002</v>
      </c>
      <c r="J23" s="24">
        <f t="shared" si="7"/>
        <v>0</v>
      </c>
      <c r="K23" s="24">
        <f t="shared" si="7"/>
        <v>18711.7</v>
      </c>
      <c r="L23" s="24">
        <f t="shared" si="7"/>
        <v>18711.7</v>
      </c>
      <c r="M23" s="24">
        <f t="shared" si="7"/>
        <v>0</v>
      </c>
      <c r="N23" s="24">
        <f t="shared" si="7"/>
        <v>17667.900000000001</v>
      </c>
      <c r="O23" s="24">
        <f t="shared" si="7"/>
        <v>17667.900000000001</v>
      </c>
      <c r="P23" s="24">
        <f t="shared" si="7"/>
        <v>0</v>
      </c>
      <c r="Q23" s="50" t="b">
        <f>IF(E23+H23+K23+N23=D23,TRUE,"ЛОЖ")</f>
        <v>1</v>
      </c>
      <c r="R23" s="38" t="b">
        <f t="shared" ref="R23:R52" si="8">IF(F23+G23+I23+J23+L23+M23+O23+P23=N23+K23+H23+E23,TRUE,"ЛОЖ")</f>
        <v>1</v>
      </c>
    </row>
    <row r="24" spans="1:19" s="25" customFormat="1" ht="62.25" customHeight="1" x14ac:dyDescent="0.2">
      <c r="A24" s="64"/>
      <c r="B24" s="66"/>
      <c r="C24" s="46" t="s">
        <v>65</v>
      </c>
      <c r="D24" s="44">
        <f>SUM(D25:D28)</f>
        <v>87039.1</v>
      </c>
      <c r="E24" s="44">
        <f>SUM(E25:E28)</f>
        <v>25146.399999999998</v>
      </c>
      <c r="F24" s="44">
        <f>SUM(F25:F28)</f>
        <v>25146.399999999998</v>
      </c>
      <c r="G24" s="44">
        <f t="shared" ref="G24:P24" si="9">SUM(G25:G28)</f>
        <v>0</v>
      </c>
      <c r="H24" s="44">
        <f>SUM(H25:H28)</f>
        <v>25513.100000000002</v>
      </c>
      <c r="I24" s="44">
        <f t="shared" si="9"/>
        <v>25513.100000000002</v>
      </c>
      <c r="J24" s="44">
        <f t="shared" si="9"/>
        <v>0</v>
      </c>
      <c r="K24" s="44">
        <f t="shared" si="9"/>
        <v>18711.7</v>
      </c>
      <c r="L24" s="44">
        <f t="shared" si="9"/>
        <v>18711.7</v>
      </c>
      <c r="M24" s="44">
        <f t="shared" si="9"/>
        <v>0</v>
      </c>
      <c r="N24" s="44">
        <f t="shared" si="9"/>
        <v>17667.900000000001</v>
      </c>
      <c r="O24" s="44">
        <f t="shared" si="9"/>
        <v>17667.900000000001</v>
      </c>
      <c r="P24" s="44">
        <f t="shared" si="9"/>
        <v>0</v>
      </c>
      <c r="Q24" s="50" t="b">
        <f>IF(E24+H24+K24+N24=D24,TRUE,"ЛОЖ")</f>
        <v>1</v>
      </c>
      <c r="R24" s="38" t="b">
        <f t="shared" si="8"/>
        <v>1</v>
      </c>
    </row>
    <row r="25" spans="1:19" ht="84" customHeight="1" x14ac:dyDescent="0.2">
      <c r="A25" s="18" t="s">
        <v>39</v>
      </c>
      <c r="B25" s="14" t="s">
        <v>8</v>
      </c>
      <c r="C25" s="15" t="s">
        <v>10</v>
      </c>
      <c r="D25" s="35">
        <f>E25+H25+K25+N25</f>
        <v>12312.6</v>
      </c>
      <c r="E25" s="34">
        <f>F25+G25</f>
        <v>5311.7</v>
      </c>
      <c r="F25" s="16">
        <v>5311.7</v>
      </c>
      <c r="G25" s="16"/>
      <c r="H25" s="34">
        <f>I25+J25</f>
        <v>4400</v>
      </c>
      <c r="I25" s="17">
        <v>4400</v>
      </c>
      <c r="J25" s="17"/>
      <c r="K25" s="34">
        <f>L25+M25</f>
        <v>1600</v>
      </c>
      <c r="L25" s="17">
        <v>1600</v>
      </c>
      <c r="M25" s="17"/>
      <c r="N25" s="34">
        <f>O25+P25</f>
        <v>1000.9</v>
      </c>
      <c r="O25" s="17">
        <v>1000.9</v>
      </c>
      <c r="P25" s="17"/>
      <c r="Q25" s="50"/>
      <c r="R25" s="38" t="b">
        <f t="shared" si="8"/>
        <v>1</v>
      </c>
    </row>
    <row r="26" spans="1:19" ht="63.75" customHeight="1" x14ac:dyDescent="0.2">
      <c r="A26" s="18" t="s">
        <v>38</v>
      </c>
      <c r="B26" s="14" t="s">
        <v>19</v>
      </c>
      <c r="C26" s="15" t="s">
        <v>65</v>
      </c>
      <c r="D26" s="35">
        <f>E26+H26+K26+N26</f>
        <v>600</v>
      </c>
      <c r="E26" s="34">
        <f>F26+G26</f>
        <v>100</v>
      </c>
      <c r="F26" s="16">
        <v>100</v>
      </c>
      <c r="G26" s="16"/>
      <c r="H26" s="34">
        <f>I26+J26</f>
        <v>300</v>
      </c>
      <c r="I26" s="17">
        <v>300</v>
      </c>
      <c r="J26" s="17"/>
      <c r="K26" s="34">
        <f>L26+M26</f>
        <v>100</v>
      </c>
      <c r="L26" s="17">
        <v>100</v>
      </c>
      <c r="M26" s="17"/>
      <c r="N26" s="34">
        <f>O26+P26</f>
        <v>100</v>
      </c>
      <c r="O26" s="17">
        <v>100</v>
      </c>
      <c r="P26" s="17"/>
      <c r="Q26" s="50"/>
      <c r="R26" s="38" t="b">
        <f t="shared" si="8"/>
        <v>1</v>
      </c>
    </row>
    <row r="27" spans="1:19" ht="66" customHeight="1" x14ac:dyDescent="0.2">
      <c r="A27" s="18" t="s">
        <v>42</v>
      </c>
      <c r="B27" s="14" t="s">
        <v>19</v>
      </c>
      <c r="C27" s="15" t="s">
        <v>65</v>
      </c>
      <c r="D27" s="35">
        <f>E27+H27+K27+N27</f>
        <v>54381.5</v>
      </c>
      <c r="E27" s="34">
        <f>F27+G27</f>
        <v>13318.9</v>
      </c>
      <c r="F27" s="16">
        <v>13318.9</v>
      </c>
      <c r="G27" s="16"/>
      <c r="H27" s="34">
        <f>I27+J27</f>
        <v>14384.9</v>
      </c>
      <c r="I27" s="17">
        <v>14384.9</v>
      </c>
      <c r="J27" s="17"/>
      <c r="K27" s="34">
        <f>L27+M27</f>
        <v>13360.7</v>
      </c>
      <c r="L27" s="17">
        <v>13360.7</v>
      </c>
      <c r="M27" s="17"/>
      <c r="N27" s="34">
        <f>O27+P27</f>
        <v>13317</v>
      </c>
      <c r="O27" s="17">
        <v>13317</v>
      </c>
      <c r="P27" s="17"/>
      <c r="Q27" s="50"/>
      <c r="R27" s="38" t="b">
        <f t="shared" si="8"/>
        <v>1</v>
      </c>
    </row>
    <row r="28" spans="1:19" ht="63" customHeight="1" x14ac:dyDescent="0.2">
      <c r="A28" s="18" t="s">
        <v>37</v>
      </c>
      <c r="B28" s="14" t="s">
        <v>19</v>
      </c>
      <c r="C28" s="15" t="s">
        <v>65</v>
      </c>
      <c r="D28" s="35">
        <f>E28+H28+K28+N28</f>
        <v>19745</v>
      </c>
      <c r="E28" s="34">
        <f>F28+G28</f>
        <v>6415.8</v>
      </c>
      <c r="F28" s="16">
        <v>6415.8</v>
      </c>
      <c r="G28" s="16"/>
      <c r="H28" s="34">
        <f>I28+J28</f>
        <v>6428.2</v>
      </c>
      <c r="I28" s="17">
        <v>6428.2</v>
      </c>
      <c r="J28" s="17"/>
      <c r="K28" s="34">
        <f>L28+M28</f>
        <v>3651</v>
      </c>
      <c r="L28" s="17">
        <v>3651</v>
      </c>
      <c r="M28" s="17"/>
      <c r="N28" s="34">
        <f>O28+P28</f>
        <v>3250</v>
      </c>
      <c r="O28" s="17">
        <v>3250</v>
      </c>
      <c r="P28" s="17"/>
      <c r="Q28" s="50"/>
      <c r="R28" s="38" t="b">
        <f t="shared" si="8"/>
        <v>1</v>
      </c>
    </row>
    <row r="29" spans="1:19" s="25" customFormat="1" ht="37.5" x14ac:dyDescent="0.2">
      <c r="A29" s="63" t="s">
        <v>36</v>
      </c>
      <c r="B29" s="65" t="s">
        <v>17</v>
      </c>
      <c r="C29" s="23" t="s">
        <v>10</v>
      </c>
      <c r="D29" s="24">
        <f>D30</f>
        <v>440397.70000000007</v>
      </c>
      <c r="E29" s="24">
        <f t="shared" ref="E29:P29" si="10">E30</f>
        <v>106882</v>
      </c>
      <c r="F29" s="24">
        <f t="shared" si="10"/>
        <v>106011.1</v>
      </c>
      <c r="G29" s="24">
        <f t="shared" si="10"/>
        <v>870.9</v>
      </c>
      <c r="H29" s="24">
        <f t="shared" si="10"/>
        <v>115703.8</v>
      </c>
      <c r="I29" s="24">
        <f t="shared" si="10"/>
        <v>114922.59999999999</v>
      </c>
      <c r="J29" s="24">
        <f t="shared" si="10"/>
        <v>781.2</v>
      </c>
      <c r="K29" s="24">
        <f t="shared" si="10"/>
        <v>108667.99999999999</v>
      </c>
      <c r="L29" s="24">
        <f t="shared" si="10"/>
        <v>107858.7</v>
      </c>
      <c r="M29" s="24">
        <f t="shared" si="10"/>
        <v>809.30000000000007</v>
      </c>
      <c r="N29" s="24">
        <f t="shared" si="10"/>
        <v>109143.89999999998</v>
      </c>
      <c r="O29" s="24">
        <f t="shared" si="10"/>
        <v>108334.59999999999</v>
      </c>
      <c r="P29" s="24">
        <f t="shared" si="10"/>
        <v>809.30000000000007</v>
      </c>
      <c r="Q29" s="50" t="b">
        <f>IF(E29+H29+K29+N29=D29,TRUE,"ЛОЖ")</f>
        <v>1</v>
      </c>
      <c r="R29" s="38" t="b">
        <f t="shared" si="8"/>
        <v>1</v>
      </c>
      <c r="S29" s="30">
        <f>O29+I29+F29+L29</f>
        <v>437127</v>
      </c>
    </row>
    <row r="30" spans="1:19" s="25" customFormat="1" ht="29.25" customHeight="1" x14ac:dyDescent="0.2">
      <c r="A30" s="64"/>
      <c r="B30" s="66"/>
      <c r="C30" s="45" t="s">
        <v>18</v>
      </c>
      <c r="D30" s="44">
        <f>SUM(D31:D40)</f>
        <v>440397.70000000007</v>
      </c>
      <c r="E30" s="44">
        <f t="shared" ref="E30:P30" si="11">SUM(E31:E40)</f>
        <v>106882</v>
      </c>
      <c r="F30" s="44">
        <f t="shared" si="11"/>
        <v>106011.1</v>
      </c>
      <c r="G30" s="44">
        <f t="shared" si="11"/>
        <v>870.9</v>
      </c>
      <c r="H30" s="44">
        <f t="shared" si="11"/>
        <v>115703.8</v>
      </c>
      <c r="I30" s="44">
        <f t="shared" si="11"/>
        <v>114922.59999999999</v>
      </c>
      <c r="J30" s="44">
        <f t="shared" si="11"/>
        <v>781.2</v>
      </c>
      <c r="K30" s="44">
        <f t="shared" si="11"/>
        <v>108667.99999999999</v>
      </c>
      <c r="L30" s="44">
        <f t="shared" si="11"/>
        <v>107858.7</v>
      </c>
      <c r="M30" s="44">
        <f t="shared" si="11"/>
        <v>809.30000000000007</v>
      </c>
      <c r="N30" s="44">
        <f t="shared" si="11"/>
        <v>109143.89999999998</v>
      </c>
      <c r="O30" s="44">
        <f t="shared" si="11"/>
        <v>108334.59999999999</v>
      </c>
      <c r="P30" s="44">
        <f t="shared" si="11"/>
        <v>809.30000000000007</v>
      </c>
      <c r="Q30" s="50" t="b">
        <f>IF(E30+H30+K30+N30=D30,TRUE,"ЛОЖ")</f>
        <v>1</v>
      </c>
      <c r="R30" s="38" t="b">
        <f t="shared" si="8"/>
        <v>1</v>
      </c>
      <c r="S30" s="30">
        <f>P29+M29+J29+G29</f>
        <v>3270.7000000000003</v>
      </c>
    </row>
    <row r="31" spans="1:19" ht="62.25" customHeight="1" x14ac:dyDescent="0.2">
      <c r="A31" s="27" t="s">
        <v>40</v>
      </c>
      <c r="B31" s="26" t="s">
        <v>17</v>
      </c>
      <c r="C31" s="26" t="s">
        <v>18</v>
      </c>
      <c r="D31" s="35">
        <f t="shared" ref="D31:D37" si="12">E31+H31+K31+N31</f>
        <v>830</v>
      </c>
      <c r="E31" s="35">
        <f t="shared" ref="E31:E37" si="13">F31+G31</f>
        <v>230</v>
      </c>
      <c r="F31" s="16">
        <v>230</v>
      </c>
      <c r="G31" s="16"/>
      <c r="H31" s="35">
        <f t="shared" ref="H31:H37" si="14">I31+J31</f>
        <v>200</v>
      </c>
      <c r="I31" s="16">
        <v>200</v>
      </c>
      <c r="J31" s="16"/>
      <c r="K31" s="35">
        <f t="shared" ref="K31:K37" si="15">L31+M31</f>
        <v>200</v>
      </c>
      <c r="L31" s="16">
        <v>200</v>
      </c>
      <c r="M31" s="16"/>
      <c r="N31" s="35">
        <f t="shared" ref="N31:N37" si="16">O31+P31</f>
        <v>200</v>
      </c>
      <c r="O31" s="16">
        <v>200</v>
      </c>
      <c r="P31" s="16"/>
      <c r="Q31" s="50"/>
      <c r="R31" s="38" t="b">
        <f>IF(F31+G31+I31+J31+L31+M31+O31+P31=N31+K31+H31+E31,TRUE,"ЛОЖ")</f>
        <v>1</v>
      </c>
    </row>
    <row r="32" spans="1:19" ht="62.25" customHeight="1" x14ac:dyDescent="0.2">
      <c r="A32" s="27" t="s">
        <v>43</v>
      </c>
      <c r="B32" s="26" t="s">
        <v>68</v>
      </c>
      <c r="C32" s="26" t="s">
        <v>18</v>
      </c>
      <c r="D32" s="35">
        <f t="shared" si="12"/>
        <v>385778.8</v>
      </c>
      <c r="E32" s="35">
        <f t="shared" si="13"/>
        <v>91048</v>
      </c>
      <c r="F32" s="16">
        <v>91048</v>
      </c>
      <c r="G32" s="16"/>
      <c r="H32" s="35">
        <f t="shared" si="14"/>
        <v>101252.2</v>
      </c>
      <c r="I32" s="16">
        <v>101252.2</v>
      </c>
      <c r="J32" s="16"/>
      <c r="K32" s="35">
        <f t="shared" si="15"/>
        <v>96537.4</v>
      </c>
      <c r="L32" s="16">
        <v>96537.4</v>
      </c>
      <c r="M32" s="16"/>
      <c r="N32" s="35">
        <f t="shared" si="16"/>
        <v>96941.2</v>
      </c>
      <c r="O32" s="16">
        <v>96941.2</v>
      </c>
      <c r="P32" s="16"/>
      <c r="Q32" s="50"/>
      <c r="R32" s="38" t="b">
        <f t="shared" si="8"/>
        <v>1</v>
      </c>
    </row>
    <row r="33" spans="1:18" ht="62.25" customHeight="1" x14ac:dyDescent="0.2">
      <c r="A33" s="27" t="s">
        <v>49</v>
      </c>
      <c r="B33" s="26" t="s">
        <v>67</v>
      </c>
      <c r="C33" s="26" t="s">
        <v>18</v>
      </c>
      <c r="D33" s="35">
        <f t="shared" si="12"/>
        <v>43698.299999999996</v>
      </c>
      <c r="E33" s="35">
        <f t="shared" si="13"/>
        <v>11825.6</v>
      </c>
      <c r="F33" s="16">
        <v>11825.6</v>
      </c>
      <c r="G33" s="16"/>
      <c r="H33" s="35">
        <f t="shared" si="14"/>
        <v>11958</v>
      </c>
      <c r="I33" s="16">
        <v>11958</v>
      </c>
      <c r="J33" s="16"/>
      <c r="K33" s="35">
        <f t="shared" si="15"/>
        <v>9921.2999999999993</v>
      </c>
      <c r="L33" s="16">
        <v>9921.2999999999993</v>
      </c>
      <c r="M33" s="16"/>
      <c r="N33" s="35">
        <f t="shared" si="16"/>
        <v>9993.4</v>
      </c>
      <c r="O33" s="16">
        <v>9993.4</v>
      </c>
      <c r="P33" s="16"/>
      <c r="Q33" s="50"/>
      <c r="R33" s="38" t="b">
        <f t="shared" si="8"/>
        <v>1</v>
      </c>
    </row>
    <row r="34" spans="1:18" s="4" customFormat="1" ht="156" customHeight="1" x14ac:dyDescent="0.2">
      <c r="A34" s="27" t="s">
        <v>48</v>
      </c>
      <c r="B34" s="26" t="s">
        <v>41</v>
      </c>
      <c r="C34" s="26" t="s">
        <v>18</v>
      </c>
      <c r="D34" s="35">
        <f t="shared" si="12"/>
        <v>28.799999999999997</v>
      </c>
      <c r="E34" s="35">
        <f t="shared" si="13"/>
        <v>6.8</v>
      </c>
      <c r="F34" s="16"/>
      <c r="G34" s="16">
        <v>6.8</v>
      </c>
      <c r="H34" s="35">
        <f t="shared" si="14"/>
        <v>7.2</v>
      </c>
      <c r="I34" s="16"/>
      <c r="J34" s="16">
        <v>7.2</v>
      </c>
      <c r="K34" s="35">
        <f t="shared" si="15"/>
        <v>7.4</v>
      </c>
      <c r="L34" s="16"/>
      <c r="M34" s="16">
        <v>7.4</v>
      </c>
      <c r="N34" s="35">
        <f t="shared" si="16"/>
        <v>7.4</v>
      </c>
      <c r="O34" s="16"/>
      <c r="P34" s="16">
        <v>7.4</v>
      </c>
      <c r="Q34" s="57"/>
      <c r="R34" s="58" t="b">
        <f>IF(F34+G34+I34+J34+L34+M34+O34+P34=N34+K34+H34+E34,TRUE,"ЛОЖ")</f>
        <v>1</v>
      </c>
    </row>
    <row r="35" spans="1:18" ht="171.75" customHeight="1" x14ac:dyDescent="0.2">
      <c r="A35" s="27" t="s">
        <v>52</v>
      </c>
      <c r="B35" s="26" t="s">
        <v>41</v>
      </c>
      <c r="C35" s="26" t="s">
        <v>18</v>
      </c>
      <c r="D35" s="35">
        <f t="shared" si="12"/>
        <v>186.7</v>
      </c>
      <c r="E35" s="35">
        <f t="shared" si="13"/>
        <v>43.8</v>
      </c>
      <c r="F35" s="16"/>
      <c r="G35" s="16">
        <v>43.8</v>
      </c>
      <c r="H35" s="35">
        <f t="shared" si="14"/>
        <v>46.5</v>
      </c>
      <c r="I35" s="16"/>
      <c r="J35" s="16">
        <v>46.5</v>
      </c>
      <c r="K35" s="35">
        <f t="shared" si="15"/>
        <v>48.2</v>
      </c>
      <c r="L35" s="16"/>
      <c r="M35" s="16">
        <v>48.2</v>
      </c>
      <c r="N35" s="35">
        <f t="shared" si="16"/>
        <v>48.2</v>
      </c>
      <c r="O35" s="16"/>
      <c r="P35" s="16">
        <v>48.2</v>
      </c>
      <c r="Q35" s="50"/>
      <c r="R35" s="38" t="b">
        <f>IF(F35+G35+I35+J35+L35+M35+O35+P35=N35+K35+H35+E35,TRUE,"ЛОЖ")</f>
        <v>1</v>
      </c>
    </row>
    <row r="36" spans="1:18" ht="139.5" customHeight="1" x14ac:dyDescent="0.2">
      <c r="A36" s="27" t="s">
        <v>53</v>
      </c>
      <c r="B36" s="26" t="s">
        <v>41</v>
      </c>
      <c r="C36" s="26" t="s">
        <v>18</v>
      </c>
      <c r="D36" s="35">
        <f t="shared" si="12"/>
        <v>116.69999999999999</v>
      </c>
      <c r="E36" s="35">
        <f t="shared" si="13"/>
        <v>27.4</v>
      </c>
      <c r="F36" s="16"/>
      <c r="G36" s="16">
        <v>27.4</v>
      </c>
      <c r="H36" s="35">
        <f t="shared" si="14"/>
        <v>29.1</v>
      </c>
      <c r="I36" s="16"/>
      <c r="J36" s="16">
        <v>29.1</v>
      </c>
      <c r="K36" s="35">
        <f t="shared" si="15"/>
        <v>30.1</v>
      </c>
      <c r="L36" s="16"/>
      <c r="M36" s="16">
        <v>30.1</v>
      </c>
      <c r="N36" s="35">
        <f t="shared" si="16"/>
        <v>30.1</v>
      </c>
      <c r="O36" s="16"/>
      <c r="P36" s="16">
        <v>30.1</v>
      </c>
      <c r="Q36" s="50"/>
      <c r="R36" s="38" t="b">
        <f>IF(F36+G36+I36+J36+L36+M36+O36+P36=N36+K36+H36+E36,TRUE,"ЛОЖ")</f>
        <v>1</v>
      </c>
    </row>
    <row r="37" spans="1:18" ht="117.75" customHeight="1" x14ac:dyDescent="0.2">
      <c r="A37" s="27" t="s">
        <v>54</v>
      </c>
      <c r="B37" s="26" t="s">
        <v>41</v>
      </c>
      <c r="C37" s="26" t="s">
        <v>18</v>
      </c>
      <c r="D37" s="35">
        <f t="shared" si="12"/>
        <v>239.89999999999998</v>
      </c>
      <c r="E37" s="35">
        <f t="shared" si="13"/>
        <v>56.9</v>
      </c>
      <c r="F37" s="16"/>
      <c r="G37" s="16">
        <v>56.9</v>
      </c>
      <c r="H37" s="35">
        <f t="shared" si="14"/>
        <v>59.6</v>
      </c>
      <c r="I37" s="16"/>
      <c r="J37" s="16">
        <v>59.6</v>
      </c>
      <c r="K37" s="35">
        <f t="shared" si="15"/>
        <v>61.7</v>
      </c>
      <c r="L37" s="16"/>
      <c r="M37" s="16">
        <v>61.7</v>
      </c>
      <c r="N37" s="35">
        <f t="shared" si="16"/>
        <v>61.7</v>
      </c>
      <c r="O37" s="16"/>
      <c r="P37" s="16">
        <v>61.7</v>
      </c>
      <c r="Q37" s="50"/>
      <c r="R37" s="38" t="b">
        <f>IF(F37+G37+I37+J37+L37+M37+O37+P37=N37+K37+H37+E37,TRUE,"ЛОЖ")</f>
        <v>1</v>
      </c>
    </row>
    <row r="38" spans="1:18" ht="246.75" customHeight="1" x14ac:dyDescent="0.2">
      <c r="A38" s="27" t="s">
        <v>55</v>
      </c>
      <c r="B38" s="26" t="s">
        <v>41</v>
      </c>
      <c r="C38" s="26" t="s">
        <v>18</v>
      </c>
      <c r="D38" s="35">
        <f t="shared" ref="D38:D39" si="17">E38+H38+K38+N38</f>
        <v>2458.7000000000003</v>
      </c>
      <c r="E38" s="35">
        <f t="shared" ref="E38:E39" si="18">F38+G38</f>
        <v>679.1</v>
      </c>
      <c r="F38" s="16"/>
      <c r="G38" s="16">
        <v>679.1</v>
      </c>
      <c r="H38" s="35">
        <f t="shared" ref="H38:H39" si="19">I38+J38</f>
        <v>579.20000000000005</v>
      </c>
      <c r="I38" s="16"/>
      <c r="J38" s="16">
        <v>579.20000000000005</v>
      </c>
      <c r="K38" s="35">
        <f t="shared" ref="K38:K39" si="20">L38+M38</f>
        <v>600.20000000000005</v>
      </c>
      <c r="L38" s="16"/>
      <c r="M38" s="16">
        <v>600.20000000000005</v>
      </c>
      <c r="N38" s="35">
        <f t="shared" ref="N38:N39" si="21">O38+P38</f>
        <v>600.20000000000005</v>
      </c>
      <c r="O38" s="16"/>
      <c r="P38" s="16">
        <v>600.20000000000005</v>
      </c>
      <c r="Q38" s="50"/>
      <c r="R38" s="38" t="b">
        <f t="shared" si="8"/>
        <v>1</v>
      </c>
    </row>
    <row r="39" spans="1:18" ht="78" customHeight="1" x14ac:dyDescent="0.2">
      <c r="A39" s="27" t="s">
        <v>51</v>
      </c>
      <c r="B39" s="26" t="s">
        <v>41</v>
      </c>
      <c r="C39" s="26" t="s">
        <v>18</v>
      </c>
      <c r="D39" s="35">
        <f t="shared" si="17"/>
        <v>239.89999999999998</v>
      </c>
      <c r="E39" s="35">
        <f t="shared" si="18"/>
        <v>56.9</v>
      </c>
      <c r="F39" s="16"/>
      <c r="G39" s="16">
        <v>56.9</v>
      </c>
      <c r="H39" s="35">
        <f t="shared" si="19"/>
        <v>59.6</v>
      </c>
      <c r="I39" s="16"/>
      <c r="J39" s="16">
        <v>59.6</v>
      </c>
      <c r="K39" s="35">
        <f t="shared" si="20"/>
        <v>61.7</v>
      </c>
      <c r="L39" s="16"/>
      <c r="M39" s="16">
        <v>61.7</v>
      </c>
      <c r="N39" s="35">
        <f t="shared" si="21"/>
        <v>61.7</v>
      </c>
      <c r="O39" s="16"/>
      <c r="P39" s="16">
        <v>61.7</v>
      </c>
      <c r="Q39" s="50"/>
      <c r="R39" s="38" t="b">
        <f t="shared" si="8"/>
        <v>1</v>
      </c>
    </row>
    <row r="40" spans="1:18" ht="62.25" customHeight="1" x14ac:dyDescent="0.2">
      <c r="A40" s="27" t="s">
        <v>50</v>
      </c>
      <c r="B40" s="26" t="s">
        <v>41</v>
      </c>
      <c r="C40" s="26" t="s">
        <v>18</v>
      </c>
      <c r="D40" s="35">
        <f>E40+H40+K40+N40</f>
        <v>6819.9</v>
      </c>
      <c r="E40" s="35">
        <f>F40+G40</f>
        <v>2907.5</v>
      </c>
      <c r="F40" s="16">
        <f>2732.6+174.9</f>
        <v>2907.5</v>
      </c>
      <c r="G40" s="16">
        <v>0</v>
      </c>
      <c r="H40" s="35">
        <v>1512.4</v>
      </c>
      <c r="I40" s="16">
        <v>1512.4</v>
      </c>
      <c r="J40" s="16">
        <v>0</v>
      </c>
      <c r="K40" s="35">
        <f>L40+M40</f>
        <v>1200</v>
      </c>
      <c r="L40" s="16">
        <v>1200</v>
      </c>
      <c r="M40" s="16">
        <v>0</v>
      </c>
      <c r="N40" s="35">
        <f>O40+P40</f>
        <v>1200</v>
      </c>
      <c r="O40" s="16">
        <v>1200</v>
      </c>
      <c r="P40" s="16">
        <v>0</v>
      </c>
      <c r="Q40" s="50"/>
      <c r="R40" s="38" t="b">
        <f t="shared" si="8"/>
        <v>1</v>
      </c>
    </row>
    <row r="41" spans="1:18" s="25" customFormat="1" ht="37.5" x14ac:dyDescent="0.2">
      <c r="A41" s="63" t="s">
        <v>14</v>
      </c>
      <c r="B41" s="65" t="s">
        <v>16</v>
      </c>
      <c r="C41" s="23" t="s">
        <v>10</v>
      </c>
      <c r="D41" s="24">
        <f>D42</f>
        <v>33253.4</v>
      </c>
      <c r="E41" s="24">
        <f t="shared" ref="E41:P41" si="22">E42</f>
        <v>10024.9</v>
      </c>
      <c r="F41" s="24">
        <f t="shared" si="22"/>
        <v>10024.9</v>
      </c>
      <c r="G41" s="24">
        <f t="shared" si="22"/>
        <v>0</v>
      </c>
      <c r="H41" s="24">
        <f t="shared" si="22"/>
        <v>8480.5</v>
      </c>
      <c r="I41" s="24">
        <f t="shared" si="22"/>
        <v>8480.5</v>
      </c>
      <c r="J41" s="24">
        <f t="shared" si="22"/>
        <v>0</v>
      </c>
      <c r="K41" s="24">
        <f>K42</f>
        <v>7346</v>
      </c>
      <c r="L41" s="24">
        <f t="shared" si="22"/>
        <v>7346</v>
      </c>
      <c r="M41" s="24">
        <f t="shared" si="22"/>
        <v>0</v>
      </c>
      <c r="N41" s="24">
        <f t="shared" si="22"/>
        <v>7402</v>
      </c>
      <c r="O41" s="24">
        <f t="shared" si="22"/>
        <v>7402</v>
      </c>
      <c r="P41" s="24">
        <f t="shared" si="22"/>
        <v>0</v>
      </c>
      <c r="Q41" s="50" t="b">
        <f>IF(E41+H41+K41+N41=D41,TRUE,"ЛОЖ")</f>
        <v>1</v>
      </c>
      <c r="R41" s="38" t="b">
        <f t="shared" si="8"/>
        <v>1</v>
      </c>
    </row>
    <row r="42" spans="1:18" s="25" customFormat="1" ht="35.25" customHeight="1" x14ac:dyDescent="0.2">
      <c r="A42" s="64"/>
      <c r="B42" s="66"/>
      <c r="C42" s="23" t="s">
        <v>18</v>
      </c>
      <c r="D42" s="24">
        <f>SUM(D43:D48)</f>
        <v>33253.4</v>
      </c>
      <c r="E42" s="24">
        <f>SUM(E43:E48)</f>
        <v>10024.9</v>
      </c>
      <c r="F42" s="24">
        <f>SUM(F43:F48)</f>
        <v>10024.9</v>
      </c>
      <c r="G42" s="24">
        <f>SUM(G43:G48)</f>
        <v>0</v>
      </c>
      <c r="H42" s="24">
        <f>SUM(H43:H48)</f>
        <v>8480.5</v>
      </c>
      <c r="I42" s="24">
        <f t="shared" ref="I42:P42" si="23">SUM(I43:I48)</f>
        <v>8480.5</v>
      </c>
      <c r="J42" s="24">
        <f t="shared" si="23"/>
        <v>0</v>
      </c>
      <c r="K42" s="24">
        <f>SUM(K43:K48)</f>
        <v>7346</v>
      </c>
      <c r="L42" s="24">
        <f t="shared" si="23"/>
        <v>7346</v>
      </c>
      <c r="M42" s="24">
        <f t="shared" si="23"/>
        <v>0</v>
      </c>
      <c r="N42" s="24">
        <f t="shared" si="23"/>
        <v>7402</v>
      </c>
      <c r="O42" s="24">
        <f t="shared" si="23"/>
        <v>7402</v>
      </c>
      <c r="P42" s="24">
        <f t="shared" si="23"/>
        <v>0</v>
      </c>
      <c r="Q42" s="50" t="b">
        <f>IF(E42+H42+K42+N42=D42,TRUE,"ЛОЖ")</f>
        <v>1</v>
      </c>
      <c r="R42" s="38" t="b">
        <f t="shared" si="8"/>
        <v>1</v>
      </c>
    </row>
    <row r="43" spans="1:18" s="5" customFormat="1" ht="84" customHeight="1" x14ac:dyDescent="0.25">
      <c r="A43" s="22" t="s">
        <v>31</v>
      </c>
      <c r="B43" s="12" t="s">
        <v>16</v>
      </c>
      <c r="C43" s="12" t="s">
        <v>18</v>
      </c>
      <c r="D43" s="36">
        <f t="shared" ref="D43:D48" si="24">E43+H43+K43+N43</f>
        <v>120</v>
      </c>
      <c r="E43" s="36">
        <f t="shared" ref="E43:E48" si="25">F43+G43</f>
        <v>30</v>
      </c>
      <c r="F43" s="7">
        <v>30</v>
      </c>
      <c r="G43" s="7">
        <v>0</v>
      </c>
      <c r="H43" s="36">
        <f t="shared" ref="H43:H48" si="26">I43+J43</f>
        <v>30</v>
      </c>
      <c r="I43" s="7">
        <v>30</v>
      </c>
      <c r="J43" s="7">
        <v>0</v>
      </c>
      <c r="K43" s="36">
        <f>L43+M43</f>
        <v>30</v>
      </c>
      <c r="L43" s="7">
        <v>30</v>
      </c>
      <c r="M43" s="7">
        <v>0</v>
      </c>
      <c r="N43" s="36">
        <f t="shared" ref="N43:N48" si="27">O43+P43</f>
        <v>30</v>
      </c>
      <c r="O43" s="7">
        <v>30</v>
      </c>
      <c r="P43" s="7">
        <v>0</v>
      </c>
      <c r="Q43" s="50"/>
      <c r="R43" s="38" t="b">
        <f t="shared" si="8"/>
        <v>1</v>
      </c>
    </row>
    <row r="44" spans="1:18" s="5" customFormat="1" ht="61.5" customHeight="1" x14ac:dyDescent="0.25">
      <c r="A44" s="10" t="s">
        <v>34</v>
      </c>
      <c r="B44" s="12" t="s">
        <v>16</v>
      </c>
      <c r="C44" s="12" t="s">
        <v>18</v>
      </c>
      <c r="D44" s="36">
        <f t="shared" si="24"/>
        <v>3938</v>
      </c>
      <c r="E44" s="36">
        <f t="shared" si="25"/>
        <v>0</v>
      </c>
      <c r="F44" s="7">
        <v>0</v>
      </c>
      <c r="G44" s="7">
        <v>0</v>
      </c>
      <c r="H44" s="36">
        <f t="shared" si="26"/>
        <v>1250</v>
      </c>
      <c r="I44" s="7">
        <v>1250</v>
      </c>
      <c r="J44" s="7">
        <v>0</v>
      </c>
      <c r="K44" s="36">
        <f>L44</f>
        <v>1316</v>
      </c>
      <c r="L44" s="7">
        <v>1316</v>
      </c>
      <c r="M44" s="7">
        <v>0</v>
      </c>
      <c r="N44" s="36">
        <f t="shared" si="27"/>
        <v>1372</v>
      </c>
      <c r="O44" s="7">
        <v>1372</v>
      </c>
      <c r="P44" s="7">
        <v>0</v>
      </c>
      <c r="Q44" s="50"/>
      <c r="R44" s="38" t="b">
        <f t="shared" si="8"/>
        <v>1</v>
      </c>
    </row>
    <row r="45" spans="1:18" s="56" customFormat="1" ht="108" customHeight="1" x14ac:dyDescent="0.2">
      <c r="A45" s="27" t="s">
        <v>30</v>
      </c>
      <c r="B45" s="53" t="s">
        <v>35</v>
      </c>
      <c r="C45" s="26" t="s">
        <v>18</v>
      </c>
      <c r="D45" s="35">
        <f t="shared" si="24"/>
        <v>24842.400000000001</v>
      </c>
      <c r="E45" s="35">
        <f t="shared" si="25"/>
        <v>8642.4</v>
      </c>
      <c r="F45" s="16">
        <v>8642.4</v>
      </c>
      <c r="G45" s="16">
        <v>0</v>
      </c>
      <c r="H45" s="35">
        <f t="shared" si="26"/>
        <v>5400</v>
      </c>
      <c r="I45" s="16">
        <v>5400</v>
      </c>
      <c r="J45" s="16">
        <v>0</v>
      </c>
      <c r="K45" s="35">
        <f>L45+M45</f>
        <v>5400</v>
      </c>
      <c r="L45" s="16">
        <v>5400</v>
      </c>
      <c r="M45" s="16">
        <v>0</v>
      </c>
      <c r="N45" s="35">
        <f t="shared" si="27"/>
        <v>5400</v>
      </c>
      <c r="O45" s="16">
        <v>5400</v>
      </c>
      <c r="P45" s="16">
        <v>0</v>
      </c>
      <c r="Q45" s="54"/>
      <c r="R45" s="55" t="b">
        <f t="shared" si="8"/>
        <v>1</v>
      </c>
    </row>
    <row r="46" spans="1:18" s="4" customFormat="1" ht="82.5" customHeight="1" x14ac:dyDescent="0.2">
      <c r="A46" s="22" t="s">
        <v>33</v>
      </c>
      <c r="B46" s="12" t="s">
        <v>16</v>
      </c>
      <c r="C46" s="12" t="s">
        <v>18</v>
      </c>
      <c r="D46" s="36">
        <f t="shared" si="24"/>
        <v>234</v>
      </c>
      <c r="E46" s="36">
        <f t="shared" si="25"/>
        <v>0</v>
      </c>
      <c r="F46" s="7">
        <v>0</v>
      </c>
      <c r="G46" s="7">
        <v>0</v>
      </c>
      <c r="H46" s="36">
        <f t="shared" si="26"/>
        <v>234</v>
      </c>
      <c r="I46" s="7">
        <v>234</v>
      </c>
      <c r="J46" s="7">
        <v>0</v>
      </c>
      <c r="K46" s="36">
        <f>L46+M46</f>
        <v>0</v>
      </c>
      <c r="L46" s="7">
        <v>0</v>
      </c>
      <c r="M46" s="7">
        <v>0</v>
      </c>
      <c r="N46" s="36">
        <f t="shared" si="27"/>
        <v>0</v>
      </c>
      <c r="O46" s="7">
        <v>0</v>
      </c>
      <c r="P46" s="7">
        <v>0</v>
      </c>
      <c r="Q46" s="50"/>
      <c r="R46" s="38" t="b">
        <f t="shared" si="8"/>
        <v>1</v>
      </c>
    </row>
    <row r="47" spans="1:18" s="4" customFormat="1" ht="118.5" customHeight="1" x14ac:dyDescent="0.2">
      <c r="A47" s="10" t="s">
        <v>32</v>
      </c>
      <c r="B47" s="12" t="s">
        <v>16</v>
      </c>
      <c r="C47" s="12" t="s">
        <v>18</v>
      </c>
      <c r="D47" s="36">
        <f t="shared" si="24"/>
        <v>3819</v>
      </c>
      <c r="E47" s="36">
        <f t="shared" si="25"/>
        <v>1352.5</v>
      </c>
      <c r="F47" s="7">
        <v>1352.5</v>
      </c>
      <c r="G47" s="7">
        <v>0</v>
      </c>
      <c r="H47" s="36">
        <f t="shared" si="26"/>
        <v>1466.5</v>
      </c>
      <c r="I47" s="7">
        <v>1466.5</v>
      </c>
      <c r="J47" s="7">
        <v>0</v>
      </c>
      <c r="K47" s="36">
        <f>L47+M47</f>
        <v>500</v>
      </c>
      <c r="L47" s="7">
        <v>500</v>
      </c>
      <c r="M47" s="7">
        <v>0</v>
      </c>
      <c r="N47" s="36">
        <f t="shared" si="27"/>
        <v>500</v>
      </c>
      <c r="O47" s="7">
        <v>500</v>
      </c>
      <c r="P47" s="7">
        <v>0</v>
      </c>
      <c r="Q47" s="50"/>
      <c r="R47" s="38" t="b">
        <f t="shared" si="8"/>
        <v>1</v>
      </c>
    </row>
    <row r="48" spans="1:18" s="4" customFormat="1" ht="58.5" customHeight="1" x14ac:dyDescent="0.2">
      <c r="A48" s="28" t="s">
        <v>46</v>
      </c>
      <c r="B48" s="12" t="s">
        <v>16</v>
      </c>
      <c r="C48" s="12" t="s">
        <v>18</v>
      </c>
      <c r="D48" s="36">
        <f t="shared" si="24"/>
        <v>300</v>
      </c>
      <c r="E48" s="36">
        <f t="shared" si="25"/>
        <v>0</v>
      </c>
      <c r="F48" s="7">
        <v>0</v>
      </c>
      <c r="G48" s="7">
        <v>0</v>
      </c>
      <c r="H48" s="36">
        <f t="shared" si="26"/>
        <v>100</v>
      </c>
      <c r="I48" s="7">
        <v>100</v>
      </c>
      <c r="J48" s="7">
        <v>0</v>
      </c>
      <c r="K48" s="36">
        <f>L48+M48</f>
        <v>100</v>
      </c>
      <c r="L48" s="7">
        <v>100</v>
      </c>
      <c r="M48" s="7">
        <v>0</v>
      </c>
      <c r="N48" s="36">
        <f t="shared" si="27"/>
        <v>100</v>
      </c>
      <c r="O48" s="7">
        <v>100</v>
      </c>
      <c r="P48" s="7">
        <v>0</v>
      </c>
      <c r="Q48" s="50"/>
      <c r="R48" s="38" t="b">
        <f t="shared" si="8"/>
        <v>1</v>
      </c>
    </row>
    <row r="49" spans="1:18" s="25" customFormat="1" ht="51.75" customHeight="1" x14ac:dyDescent="0.2">
      <c r="A49" s="63" t="s">
        <v>21</v>
      </c>
      <c r="B49" s="65" t="str">
        <f>B51</f>
        <v>Главный специалист администрации по противодействию коррупции, администрации муниципального района "Печора"</v>
      </c>
      <c r="C49" s="23" t="s">
        <v>10</v>
      </c>
      <c r="D49" s="24">
        <f>D50</f>
        <v>295</v>
      </c>
      <c r="E49" s="24">
        <f t="shared" ref="E49:P49" si="28">E50</f>
        <v>70</v>
      </c>
      <c r="F49" s="24">
        <f t="shared" si="28"/>
        <v>70</v>
      </c>
      <c r="G49" s="24">
        <f t="shared" si="28"/>
        <v>0</v>
      </c>
      <c r="H49" s="24">
        <f t="shared" si="28"/>
        <v>73</v>
      </c>
      <c r="I49" s="24">
        <f t="shared" si="28"/>
        <v>73</v>
      </c>
      <c r="J49" s="24">
        <f t="shared" si="28"/>
        <v>0</v>
      </c>
      <c r="K49" s="24">
        <f t="shared" si="28"/>
        <v>76</v>
      </c>
      <c r="L49" s="24">
        <f t="shared" si="28"/>
        <v>76</v>
      </c>
      <c r="M49" s="24">
        <f t="shared" si="28"/>
        <v>0</v>
      </c>
      <c r="N49" s="24">
        <f t="shared" si="28"/>
        <v>76</v>
      </c>
      <c r="O49" s="24">
        <f t="shared" si="28"/>
        <v>76</v>
      </c>
      <c r="P49" s="24">
        <f t="shared" si="28"/>
        <v>0</v>
      </c>
      <c r="Q49" s="50" t="b">
        <f>IF(E49+H49+K49+N49=D49,TRUE,"ЛОЖ")</f>
        <v>1</v>
      </c>
      <c r="R49" s="38" t="b">
        <f t="shared" si="8"/>
        <v>1</v>
      </c>
    </row>
    <row r="50" spans="1:18" s="25" customFormat="1" ht="26.25" customHeight="1" x14ac:dyDescent="0.2">
      <c r="A50" s="64"/>
      <c r="B50" s="66"/>
      <c r="C50" s="45" t="s">
        <v>18</v>
      </c>
      <c r="D50" s="44">
        <f>D51+D52</f>
        <v>295</v>
      </c>
      <c r="E50" s="44">
        <f t="shared" ref="E50:P50" si="29">E51+E52</f>
        <v>70</v>
      </c>
      <c r="F50" s="44">
        <f t="shared" si="29"/>
        <v>70</v>
      </c>
      <c r="G50" s="44">
        <f t="shared" si="29"/>
        <v>0</v>
      </c>
      <c r="H50" s="44">
        <f t="shared" si="29"/>
        <v>73</v>
      </c>
      <c r="I50" s="44">
        <f t="shared" si="29"/>
        <v>73</v>
      </c>
      <c r="J50" s="44">
        <f t="shared" si="29"/>
        <v>0</v>
      </c>
      <c r="K50" s="44">
        <f t="shared" si="29"/>
        <v>76</v>
      </c>
      <c r="L50" s="44">
        <f t="shared" si="29"/>
        <v>76</v>
      </c>
      <c r="M50" s="44">
        <f t="shared" si="29"/>
        <v>0</v>
      </c>
      <c r="N50" s="44">
        <f t="shared" si="29"/>
        <v>76</v>
      </c>
      <c r="O50" s="44">
        <f t="shared" si="29"/>
        <v>76</v>
      </c>
      <c r="P50" s="44">
        <f t="shared" si="29"/>
        <v>0</v>
      </c>
      <c r="Q50" s="50" t="b">
        <f>IF(E50+H50+K50+N50=D50,TRUE,"ЛОЖ")</f>
        <v>1</v>
      </c>
      <c r="R50" s="38" t="b">
        <f>IF(F50+G50+I50+J50+L50+M50+O50+P50=N50+K50+H50+E50,TRUE,"ЛОЖ")</f>
        <v>1</v>
      </c>
    </row>
    <row r="51" spans="1:18" ht="81.75" customHeight="1" x14ac:dyDescent="0.2">
      <c r="A51" s="13" t="s">
        <v>44</v>
      </c>
      <c r="B51" s="11" t="s">
        <v>25</v>
      </c>
      <c r="C51" s="10" t="s">
        <v>18</v>
      </c>
      <c r="D51" s="33">
        <f>E51+H51+K51+N51</f>
        <v>275</v>
      </c>
      <c r="E51" s="33">
        <f>F51</f>
        <v>65</v>
      </c>
      <c r="F51" s="8">
        <v>65</v>
      </c>
      <c r="G51" s="8">
        <v>0</v>
      </c>
      <c r="H51" s="33">
        <f>I51+J51</f>
        <v>68</v>
      </c>
      <c r="I51" s="8">
        <v>68</v>
      </c>
      <c r="J51" s="8">
        <v>0</v>
      </c>
      <c r="K51" s="33">
        <f>L51+M51</f>
        <v>71</v>
      </c>
      <c r="L51" s="8">
        <v>71</v>
      </c>
      <c r="M51" s="8">
        <v>0</v>
      </c>
      <c r="N51" s="33">
        <f>O51+P51</f>
        <v>71</v>
      </c>
      <c r="O51" s="8">
        <v>71</v>
      </c>
      <c r="P51" s="8">
        <v>0</v>
      </c>
      <c r="Q51" s="50"/>
      <c r="R51" s="38" t="b">
        <f t="shared" si="8"/>
        <v>1</v>
      </c>
    </row>
    <row r="52" spans="1:18" ht="81.75" customHeight="1" x14ac:dyDescent="0.2">
      <c r="A52" s="10" t="s">
        <v>45</v>
      </c>
      <c r="B52" s="11" t="s">
        <v>25</v>
      </c>
      <c r="C52" s="10" t="s">
        <v>18</v>
      </c>
      <c r="D52" s="33">
        <f>E52+H52+K52+N52</f>
        <v>20</v>
      </c>
      <c r="E52" s="33">
        <f>F52</f>
        <v>5</v>
      </c>
      <c r="F52" s="8">
        <v>5</v>
      </c>
      <c r="G52" s="8">
        <v>0</v>
      </c>
      <c r="H52" s="33">
        <f>I52+J52</f>
        <v>5</v>
      </c>
      <c r="I52" s="8">
        <v>5</v>
      </c>
      <c r="J52" s="8">
        <v>0</v>
      </c>
      <c r="K52" s="33">
        <f>L52+M52</f>
        <v>5</v>
      </c>
      <c r="L52" s="8">
        <v>5</v>
      </c>
      <c r="M52" s="8">
        <v>0</v>
      </c>
      <c r="N52" s="33">
        <f>O52+P52</f>
        <v>5</v>
      </c>
      <c r="O52" s="8">
        <v>5</v>
      </c>
      <c r="P52" s="8">
        <v>0</v>
      </c>
      <c r="Q52" s="50"/>
      <c r="R52" s="38" t="b">
        <f t="shared" si="8"/>
        <v>1</v>
      </c>
    </row>
    <row r="53" spans="1:18" ht="23.25" x14ac:dyDescent="0.35">
      <c r="P53" s="21" t="s">
        <v>64</v>
      </c>
      <c r="Q53" s="48"/>
    </row>
    <row r="54" spans="1:18" ht="15.75" x14ac:dyDescent="0.2">
      <c r="Q54" s="48"/>
    </row>
    <row r="55" spans="1:18" ht="15.75" x14ac:dyDescent="0.2">
      <c r="D55" s="49" t="b">
        <f>IF(D49+D41+D29+D23+D20=D16,TRUE,"лож")</f>
        <v>1</v>
      </c>
      <c r="E55" s="49" t="b">
        <f>IF(E49+E41+E29+E23+E20=E16,TRUE,"ЛОЖ")</f>
        <v>1</v>
      </c>
      <c r="F55" s="49" t="b">
        <f t="shared" ref="F55:P55" si="30">IF(F49+F41+F29+F23+F20=F16,TRUE,"лож")</f>
        <v>1</v>
      </c>
      <c r="G55" s="49" t="b">
        <f t="shared" si="30"/>
        <v>1</v>
      </c>
      <c r="H55" s="49" t="b">
        <f t="shared" si="30"/>
        <v>1</v>
      </c>
      <c r="I55" s="49" t="b">
        <f t="shared" si="30"/>
        <v>1</v>
      </c>
      <c r="J55" s="49" t="b">
        <f t="shared" si="30"/>
        <v>1</v>
      </c>
      <c r="K55" s="49" t="b">
        <f t="shared" si="30"/>
        <v>1</v>
      </c>
      <c r="L55" s="49" t="b">
        <f t="shared" si="30"/>
        <v>1</v>
      </c>
      <c r="M55" s="49" t="b">
        <f t="shared" si="30"/>
        <v>1</v>
      </c>
      <c r="N55" s="49" t="b">
        <f t="shared" si="30"/>
        <v>1</v>
      </c>
      <c r="O55" s="49" t="b">
        <f t="shared" si="30"/>
        <v>1</v>
      </c>
      <c r="P55" s="49" t="b">
        <f t="shared" si="30"/>
        <v>1</v>
      </c>
      <c r="Q55" s="48"/>
    </row>
  </sheetData>
  <autoFilter ref="A15:P15"/>
  <mergeCells count="28">
    <mergeCell ref="L1:P1"/>
    <mergeCell ref="J4:P4"/>
    <mergeCell ref="K3:P3"/>
    <mergeCell ref="J6:P6"/>
    <mergeCell ref="K2:P2"/>
    <mergeCell ref="J5:P5"/>
    <mergeCell ref="A11:P11"/>
    <mergeCell ref="B29:B30"/>
    <mergeCell ref="A29:A30"/>
    <mergeCell ref="A41:A42"/>
    <mergeCell ref="B41:B42"/>
    <mergeCell ref="C12:C14"/>
    <mergeCell ref="D13:D14"/>
    <mergeCell ref="N13:P13"/>
    <mergeCell ref="D12:P12"/>
    <mergeCell ref="E13:G13"/>
    <mergeCell ref="H13:J13"/>
    <mergeCell ref="K13:M13"/>
    <mergeCell ref="A49:A50"/>
    <mergeCell ref="B49:B50"/>
    <mergeCell ref="B12:B14"/>
    <mergeCell ref="A12:A14"/>
    <mergeCell ref="B20:B21"/>
    <mergeCell ref="A20:A21"/>
    <mergeCell ref="A23:A24"/>
    <mergeCell ref="B23:B24"/>
    <mergeCell ref="A16:A19"/>
    <mergeCell ref="B16:B19"/>
  </mergeCells>
  <printOptions horizontalCentered="1"/>
  <pageMargins left="0.19685039370078741" right="0.19685039370078741" top="0.55118110236220474" bottom="0.39370078740157483" header="0" footer="0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AntonovaNV</cp:lastModifiedBy>
  <cp:lastPrinted>2015-03-16T12:17:43Z</cp:lastPrinted>
  <dcterms:created xsi:type="dcterms:W3CDTF">2013-10-25T08:40:08Z</dcterms:created>
  <dcterms:modified xsi:type="dcterms:W3CDTF">2015-04-24T11:41:55Z</dcterms:modified>
</cp:coreProperties>
</file>