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Лист1!$A$1:$BF$88</definedName>
  </definedNames>
  <calcPr calcId="144525"/>
</workbook>
</file>

<file path=xl/calcChain.xml><?xml version="1.0" encoding="utf-8"?>
<calcChain xmlns="http://schemas.openxmlformats.org/spreadsheetml/2006/main">
  <c r="AL18" i="1" l="1"/>
  <c r="AI15" i="1" l="1"/>
  <c r="AL19" i="1"/>
  <c r="AL15" i="1"/>
  <c r="AI32" i="1"/>
  <c r="D32" i="1"/>
  <c r="D33" i="1"/>
  <c r="AI33" i="1"/>
  <c r="AL52" i="1" l="1"/>
  <c r="AL53" i="1"/>
  <c r="D53" i="1" l="1"/>
  <c r="AI53" i="1"/>
  <c r="D63" i="1" l="1"/>
  <c r="AI63" i="1"/>
  <c r="D71" i="1" l="1"/>
  <c r="D42" i="1"/>
  <c r="D29" i="1"/>
  <c r="AK38" i="1" l="1"/>
  <c r="AK14" i="1" s="1"/>
  <c r="AK19" i="1" l="1"/>
  <c r="AI19" i="1" s="1"/>
  <c r="AK37" i="1" l="1"/>
  <c r="AI46" i="1"/>
  <c r="AI43" i="1" l="1"/>
  <c r="AL39" i="1" l="1"/>
  <c r="AL38" i="1"/>
  <c r="AL14" i="1" s="1"/>
  <c r="AL21" i="1"/>
  <c r="AI39" i="1" l="1"/>
  <c r="AL37" i="1"/>
  <c r="AL36" i="1" s="1"/>
  <c r="AI44" i="1"/>
  <c r="AI31" i="1"/>
  <c r="D31" i="1" s="1"/>
  <c r="AI30" i="1"/>
  <c r="D30" i="1" s="1"/>
  <c r="AY16" i="1" l="1"/>
  <c r="BA15" i="1"/>
  <c r="BA14" i="1"/>
  <c r="BA13" i="1"/>
  <c r="AY79" i="1"/>
  <c r="AR83" i="1"/>
  <c r="AY37" i="1"/>
  <c r="BA36" i="1"/>
  <c r="BA12" i="1" l="1"/>
  <c r="AY76" i="1"/>
  <c r="AY74" i="1" s="1"/>
  <c r="AD53" i="1" l="1"/>
  <c r="AT18" i="1"/>
  <c r="AT17" i="1" s="1"/>
  <c r="R40" i="1"/>
  <c r="BB18" i="1" l="1"/>
  <c r="BB17" i="1" s="1"/>
  <c r="AL76" i="1"/>
  <c r="AL74" i="1" s="1"/>
  <c r="AD76" i="1"/>
  <c r="AI83" i="1"/>
  <c r="BB53" i="1"/>
  <c r="BB52" i="1"/>
  <c r="AY59" i="1"/>
  <c r="AY58" i="1"/>
  <c r="AJ37" i="1"/>
  <c r="AC37" i="1"/>
  <c r="AM37" i="1"/>
  <c r="AI49" i="1"/>
  <c r="BD18" i="1"/>
  <c r="BD17" i="1"/>
  <c r="AI37" i="1" l="1"/>
  <c r="AA26" i="1"/>
  <c r="AA25" i="1"/>
  <c r="AD21" i="1" l="1"/>
  <c r="AC20" i="1" l="1"/>
  <c r="AD20" i="1"/>
  <c r="AC16" i="1" l="1"/>
  <c r="AD16" i="1"/>
  <c r="AA34" i="1"/>
  <c r="AA16" i="1" s="1"/>
  <c r="AD18" i="1" l="1"/>
  <c r="AD19" i="1"/>
  <c r="AD17" i="1" l="1"/>
  <c r="AA35" i="1" l="1"/>
  <c r="AE53" i="1" l="1"/>
  <c r="BF54" i="1" l="1"/>
  <c r="BE54" i="1"/>
  <c r="BD54" i="1"/>
  <c r="BC54" i="1"/>
  <c r="BB54" i="1"/>
  <c r="AZ54" i="1"/>
  <c r="AX54" i="1"/>
  <c r="AW54" i="1"/>
  <c r="AV54" i="1"/>
  <c r="AU54" i="1"/>
  <c r="AT54" i="1"/>
  <c r="AS54" i="1"/>
  <c r="AR54" i="1" s="1"/>
  <c r="AQ54" i="1"/>
  <c r="AP54" i="1"/>
  <c r="AO54" i="1"/>
  <c r="AN54" i="1"/>
  <c r="AM54" i="1"/>
  <c r="AL54" i="1"/>
  <c r="AK54" i="1"/>
  <c r="AK15" i="1" s="1"/>
  <c r="AJ54" i="1"/>
  <c r="Z54" i="1"/>
  <c r="Y54" i="1"/>
  <c r="X54" i="1"/>
  <c r="W54" i="1"/>
  <c r="V54" i="1"/>
  <c r="U54" i="1"/>
  <c r="T54" i="1"/>
  <c r="S54" i="1"/>
  <c r="R54" i="1" s="1"/>
  <c r="Q54" i="1"/>
  <c r="P54" i="1"/>
  <c r="O54" i="1"/>
  <c r="N54" i="1"/>
  <c r="M54" i="1"/>
  <c r="L54" i="1"/>
  <c r="AH54" i="1"/>
  <c r="AG54" i="1"/>
  <c r="AF54" i="1"/>
  <c r="AE54" i="1"/>
  <c r="AE52" i="1" s="1"/>
  <c r="AD54" i="1"/>
  <c r="AD52" i="1" s="1"/>
  <c r="AC54" i="1"/>
  <c r="AB54" i="1"/>
  <c r="BF53" i="1"/>
  <c r="BE53" i="1"/>
  <c r="BD53" i="1"/>
  <c r="BC53" i="1"/>
  <c r="AZ53" i="1"/>
  <c r="AX53" i="1"/>
  <c r="AW53" i="1"/>
  <c r="AV53" i="1"/>
  <c r="AU53" i="1"/>
  <c r="AT53" i="1"/>
  <c r="AS53" i="1"/>
  <c r="AQ53" i="1"/>
  <c r="AP53" i="1"/>
  <c r="AO53" i="1"/>
  <c r="AN53" i="1"/>
  <c r="AM53" i="1"/>
  <c r="AK53" i="1"/>
  <c r="AJ53" i="1"/>
  <c r="AH53" i="1"/>
  <c r="AG53" i="1"/>
  <c r="AF53" i="1"/>
  <c r="AF52" i="1" s="1"/>
  <c r="AC53" i="1"/>
  <c r="AB53" i="1"/>
  <c r="Z53" i="1"/>
  <c r="Y53" i="1"/>
  <c r="X53" i="1"/>
  <c r="W53" i="1"/>
  <c r="V53" i="1"/>
  <c r="U53" i="1"/>
  <c r="T53" i="1"/>
  <c r="S53" i="1"/>
  <c r="L53" i="1"/>
  <c r="Q53" i="1"/>
  <c r="P53" i="1"/>
  <c r="O53" i="1"/>
  <c r="N53" i="1"/>
  <c r="M53" i="1"/>
  <c r="AH52" i="1" l="1"/>
  <c r="AY54" i="1"/>
  <c r="AI54" i="1"/>
  <c r="AG52" i="1"/>
  <c r="K54" i="1"/>
  <c r="K53" i="1"/>
  <c r="R53" i="1"/>
  <c r="AC52" i="1"/>
  <c r="AA53" i="1"/>
  <c r="AR53" i="1"/>
  <c r="AA54" i="1"/>
  <c r="AF19" i="1"/>
  <c r="AA32" i="1"/>
  <c r="D54" i="1" l="1"/>
  <c r="AC39" i="1"/>
  <c r="AC38" i="1"/>
  <c r="AC36" i="1" l="1"/>
  <c r="AA61" i="1" l="1"/>
  <c r="D61" i="1" s="1"/>
  <c r="AC18" i="1" l="1"/>
  <c r="AC19" i="1"/>
  <c r="AC17" i="1" l="1"/>
  <c r="AC15" i="1"/>
  <c r="AA83" i="1"/>
  <c r="D83" i="1" s="1"/>
  <c r="AE37" i="1" l="1"/>
  <c r="AD37" i="1"/>
  <c r="AA46" i="1"/>
  <c r="AA79" i="1" l="1"/>
  <c r="AD74" i="1"/>
  <c r="AA84" i="1"/>
  <c r="D84" i="1" s="1"/>
  <c r="AA62" i="1" l="1"/>
  <c r="D62" i="1" s="1"/>
  <c r="AA60" i="1"/>
  <c r="D60" i="1" s="1"/>
  <c r="AB37" i="1" l="1"/>
  <c r="AA40" i="1"/>
  <c r="AA41" i="1" l="1"/>
  <c r="V18" i="1" l="1"/>
  <c r="U38" i="1"/>
  <c r="U14" i="1" s="1"/>
  <c r="U37" i="1"/>
  <c r="V19" i="1"/>
  <c r="V38" i="1"/>
  <c r="V16" i="1"/>
  <c r="V37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U16" i="1"/>
  <c r="R16" i="1" s="1"/>
  <c r="R35" i="1"/>
  <c r="D35" i="1" s="1"/>
  <c r="R34" i="1"/>
  <c r="D34" i="1" s="1"/>
  <c r="AD39" i="1" l="1"/>
  <c r="AD15" i="1" s="1"/>
  <c r="AD38" i="1"/>
  <c r="AD36" i="1" s="1"/>
  <c r="AR51" i="1"/>
  <c r="AA15" i="1" l="1"/>
  <c r="AA39" i="1"/>
  <c r="AM78" i="1"/>
  <c r="AU18" i="1" l="1"/>
  <c r="AV18" i="1"/>
  <c r="AM18" i="1"/>
  <c r="AE18" i="1"/>
  <c r="AE78" i="1"/>
  <c r="AA18" i="1" l="1"/>
  <c r="AR18" i="1"/>
  <c r="AI50" i="1"/>
  <c r="AA51" i="1"/>
  <c r="AA49" i="1"/>
  <c r="V77" i="1" l="1"/>
  <c r="R77" i="1" l="1"/>
  <c r="D77" i="1" s="1"/>
  <c r="V74" i="1"/>
  <c r="R33" i="1"/>
  <c r="V39" i="1" l="1"/>
  <c r="V15" i="1" s="1"/>
  <c r="R44" i="1"/>
  <c r="D44" i="1" s="1"/>
  <c r="R43" i="1"/>
  <c r="X12" i="1" l="1"/>
  <c r="T12" i="1"/>
  <c r="U19" i="1" l="1"/>
  <c r="U17" i="1" s="1"/>
  <c r="U39" i="1" l="1"/>
  <c r="R39" i="1" l="1"/>
  <c r="D39" i="1" s="1"/>
  <c r="U15" i="1"/>
  <c r="V21" i="1" l="1"/>
  <c r="Y37" i="1" l="1"/>
  <c r="U36" i="1" l="1"/>
  <c r="V36" i="1" l="1"/>
  <c r="N16" i="1" l="1"/>
  <c r="N52" i="1"/>
  <c r="N38" i="1"/>
  <c r="N14" i="1" s="1"/>
  <c r="N37" i="1"/>
  <c r="N19" i="1"/>
  <c r="N18" i="1"/>
  <c r="N66" i="1"/>
  <c r="M16" i="1"/>
  <c r="M21" i="1"/>
  <c r="R32" i="1"/>
  <c r="N15" i="1" l="1"/>
  <c r="K19" i="1"/>
  <c r="R15" i="1"/>
  <c r="W52" i="1"/>
  <c r="AK76" i="1" l="1"/>
  <c r="AI76" i="1" s="1"/>
  <c r="K32" i="1"/>
  <c r="V52" i="1" l="1"/>
  <c r="W37" i="1" l="1"/>
  <c r="R47" i="1"/>
  <c r="K68" i="1"/>
  <c r="AY68" i="1"/>
  <c r="AL68" i="1"/>
  <c r="AI68" i="1" s="1"/>
  <c r="AD68" i="1"/>
  <c r="AA68" i="1" s="1"/>
  <c r="V68" i="1"/>
  <c r="V14" i="1" s="1"/>
  <c r="K73" i="1"/>
  <c r="D73" i="1" s="1"/>
  <c r="AR73" i="1"/>
  <c r="AY73" i="1"/>
  <c r="AI73" i="1"/>
  <c r="AA73" i="1"/>
  <c r="R73" i="1"/>
  <c r="R68" i="1" l="1"/>
  <c r="D68" i="1" s="1"/>
  <c r="AI51" i="1"/>
  <c r="R51" i="1" l="1"/>
  <c r="R49" i="1"/>
  <c r="R48" i="1"/>
  <c r="K49" i="1"/>
  <c r="D49" i="1" s="1"/>
  <c r="K48" i="1"/>
  <c r="D48" i="1" l="1"/>
  <c r="AI47" i="1"/>
  <c r="AA43" i="1"/>
  <c r="M37" i="1" l="1"/>
  <c r="K16" i="1" l="1"/>
  <c r="D16" i="1" s="1"/>
  <c r="AM76" i="1"/>
  <c r="N75" i="1"/>
  <c r="M75" i="1"/>
  <c r="K43" i="1" l="1"/>
  <c r="D43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0" i="1" l="1"/>
  <c r="K41" i="1" l="1"/>
  <c r="R41" i="1" l="1"/>
  <c r="AY80" i="1" l="1"/>
  <c r="AR80" i="1" s="1"/>
  <c r="AI80" i="1"/>
  <c r="AA80" i="1" s="1"/>
  <c r="R80" i="1"/>
  <c r="K80" i="1"/>
  <c r="D80" i="1" l="1"/>
  <c r="R46" i="1"/>
  <c r="N67" i="1" l="1"/>
  <c r="K67" i="1" s="1"/>
  <c r="D67" i="1" s="1"/>
  <c r="M38" i="1"/>
  <c r="K72" i="1" l="1"/>
  <c r="D72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5" i="1"/>
  <c r="P65" i="1"/>
  <c r="O65" i="1"/>
  <c r="BF66" i="1"/>
  <c r="BF65" i="1" s="1"/>
  <c r="BE66" i="1"/>
  <c r="BE65" i="1" s="1"/>
  <c r="BD66" i="1"/>
  <c r="BD65" i="1" s="1"/>
  <c r="BC66" i="1"/>
  <c r="BC65" i="1" s="1"/>
  <c r="BB66" i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D66" i="1"/>
  <c r="AD13" i="1" s="1"/>
  <c r="AC66" i="1"/>
  <c r="AC65" i="1" s="1"/>
  <c r="AB66" i="1"/>
  <c r="AB65" i="1" s="1"/>
  <c r="V66" i="1"/>
  <c r="V13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F78" i="1"/>
  <c r="BF74" i="1" s="1"/>
  <c r="BE78" i="1"/>
  <c r="BE74" i="1" s="1"/>
  <c r="BD78" i="1"/>
  <c r="BC78" i="1"/>
  <c r="BC74" i="1" s="1"/>
  <c r="BB78" i="1"/>
  <c r="BB74" i="1" s="1"/>
  <c r="AZ78" i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3" i="1" s="1"/>
  <c r="N12" i="1" s="1"/>
  <c r="M78" i="1"/>
  <c r="L78" i="1"/>
  <c r="L74" i="1" s="1"/>
  <c r="O78" i="1"/>
  <c r="BF52" i="1"/>
  <c r="BE52" i="1"/>
  <c r="BD52" i="1"/>
  <c r="BC52" i="1"/>
  <c r="AZ52" i="1"/>
  <c r="AZ13" i="1" s="1"/>
  <c r="AX52" i="1"/>
  <c r="AW52" i="1"/>
  <c r="AW13" i="1" s="1"/>
  <c r="AV52" i="1"/>
  <c r="AU52" i="1"/>
  <c r="AT52" i="1"/>
  <c r="AS52" i="1"/>
  <c r="AQ52" i="1"/>
  <c r="AP52" i="1"/>
  <c r="AP13" i="1" s="1"/>
  <c r="AO52" i="1"/>
  <c r="AN52" i="1"/>
  <c r="AM52" i="1"/>
  <c r="AK52" i="1"/>
  <c r="AJ52" i="1"/>
  <c r="AB52" i="1"/>
  <c r="Z52" i="1"/>
  <c r="Y52" i="1"/>
  <c r="Y13" i="1" s="1"/>
  <c r="Y12" i="1" s="1"/>
  <c r="X52" i="1"/>
  <c r="U52" i="1"/>
  <c r="T52" i="1"/>
  <c r="S52" i="1"/>
  <c r="M52" i="1"/>
  <c r="L52" i="1"/>
  <c r="O52" i="1"/>
  <c r="AY55" i="1"/>
  <c r="R50" i="1"/>
  <c r="M14" i="1"/>
  <c r="K51" i="1"/>
  <c r="D51" i="1" s="1"/>
  <c r="K50" i="1"/>
  <c r="D50" i="1" s="1"/>
  <c r="AH37" i="1"/>
  <c r="AG37" i="1"/>
  <c r="AG13" i="1" s="1"/>
  <c r="AF37" i="1"/>
  <c r="Z37" i="1"/>
  <c r="X37" i="1"/>
  <c r="T37" i="1"/>
  <c r="S37" i="1"/>
  <c r="Q37" i="1"/>
  <c r="P37" i="1"/>
  <c r="O37" i="1"/>
  <c r="L37" i="1"/>
  <c r="BF38" i="1"/>
  <c r="BE38" i="1"/>
  <c r="BD38" i="1"/>
  <c r="AZ38" i="1"/>
  <c r="AY38" i="1" s="1"/>
  <c r="AX38" i="1"/>
  <c r="AX14" i="1" s="1"/>
  <c r="AW38" i="1"/>
  <c r="AW14" i="1" s="1"/>
  <c r="AV38" i="1"/>
  <c r="AV14" i="1" s="1"/>
  <c r="AU14" i="1"/>
  <c r="AT14" i="1"/>
  <c r="AS38" i="1"/>
  <c r="AS14" i="1" s="1"/>
  <c r="AQ38" i="1"/>
  <c r="AQ14" i="1" s="1"/>
  <c r="AP38" i="1"/>
  <c r="AP14" i="1" s="1"/>
  <c r="AO38" i="1"/>
  <c r="AO14" i="1" s="1"/>
  <c r="AN38" i="1"/>
  <c r="AM38" i="1"/>
  <c r="AM14" i="1" s="1"/>
  <c r="AJ38" i="1"/>
  <c r="AH38" i="1"/>
  <c r="AH14" i="1" s="1"/>
  <c r="AG38" i="1"/>
  <c r="AG14" i="1" s="1"/>
  <c r="AF38" i="1"/>
  <c r="AF14" i="1" s="1"/>
  <c r="AE38" i="1"/>
  <c r="AE14" i="1" s="1"/>
  <c r="AD14" i="1"/>
  <c r="AC14" i="1"/>
  <c r="AB38" i="1"/>
  <c r="Z38" i="1"/>
  <c r="Y38" i="1"/>
  <c r="X38" i="1"/>
  <c r="W38" i="1"/>
  <c r="T38" i="1"/>
  <c r="S38" i="1"/>
  <c r="S14" i="1" s="1"/>
  <c r="R14" i="1" s="1"/>
  <c r="Q38" i="1"/>
  <c r="Q14" i="1" s="1"/>
  <c r="P38" i="1"/>
  <c r="P14" i="1" s="1"/>
  <c r="O38" i="1"/>
  <c r="O14" i="1" s="1"/>
  <c r="L38" i="1"/>
  <c r="L14" i="1" s="1"/>
  <c r="AY47" i="1"/>
  <c r="K47" i="1"/>
  <c r="K46" i="1"/>
  <c r="AN14" i="1" l="1"/>
  <c r="AN36" i="1"/>
  <c r="AZ74" i="1"/>
  <c r="AY78" i="1"/>
  <c r="K37" i="1"/>
  <c r="BC14" i="1"/>
  <c r="BC36" i="1"/>
  <c r="BD14" i="1"/>
  <c r="BD36" i="1"/>
  <c r="AZ14" i="1"/>
  <c r="AZ12" i="1" s="1"/>
  <c r="AZ36" i="1"/>
  <c r="BE14" i="1"/>
  <c r="BE36" i="1"/>
  <c r="BB14" i="1"/>
  <c r="BB36" i="1"/>
  <c r="BF14" i="1"/>
  <c r="BF36" i="1"/>
  <c r="AJ14" i="1"/>
  <c r="AI14" i="1" s="1"/>
  <c r="AI38" i="1"/>
  <c r="AA37" i="1"/>
  <c r="AD12" i="1"/>
  <c r="BB65" i="1"/>
  <c r="BB13" i="1"/>
  <c r="BE13" i="1"/>
  <c r="AE65" i="1"/>
  <c r="AC74" i="1"/>
  <c r="AC13" i="1" s="1"/>
  <c r="AC12" i="1" s="1"/>
  <c r="AC76" i="1"/>
  <c r="Z13" i="1"/>
  <c r="Z12" i="1" s="1"/>
  <c r="S13" i="1"/>
  <c r="S12" i="1" s="1"/>
  <c r="AD65" i="1"/>
  <c r="AA65" i="1" s="1"/>
  <c r="AB14" i="1"/>
  <c r="AA14" i="1" s="1"/>
  <c r="AB36" i="1"/>
  <c r="AR52" i="1"/>
  <c r="AT74" i="1"/>
  <c r="AT13" i="1" s="1"/>
  <c r="AT76" i="1"/>
  <c r="AI52" i="1"/>
  <c r="AA52" i="1"/>
  <c r="W65" i="1"/>
  <c r="V65" i="1"/>
  <c r="V12" i="1"/>
  <c r="R52" i="1"/>
  <c r="W74" i="1"/>
  <c r="W76" i="1"/>
  <c r="M74" i="1"/>
  <c r="M76" i="1"/>
  <c r="AE74" i="1"/>
  <c r="AE76" i="1"/>
  <c r="AV74" i="1"/>
  <c r="AV13" i="1" s="1"/>
  <c r="AV12" i="1" s="1"/>
  <c r="AV76" i="1"/>
  <c r="BD74" i="1"/>
  <c r="BD13" i="1" s="1"/>
  <c r="BD12" i="1" s="1"/>
  <c r="BD76" i="1"/>
  <c r="L13" i="1"/>
  <c r="L12" i="1" s="1"/>
  <c r="AF13" i="1"/>
  <c r="O74" i="1"/>
  <c r="O76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78" i="1"/>
  <c r="R76" i="1" s="1"/>
  <c r="AO13" i="1"/>
  <c r="AO12" i="1" s="1"/>
  <c r="AS13" i="1"/>
  <c r="AH13" i="1"/>
  <c r="AP12" i="1"/>
  <c r="AW12" i="1"/>
  <c r="BE12" i="1"/>
  <c r="K78" i="1"/>
  <c r="AR66" i="1"/>
  <c r="AR65" i="1" s="1"/>
  <c r="U74" i="1"/>
  <c r="L36" i="1"/>
  <c r="S36" i="1"/>
  <c r="T36" i="1"/>
  <c r="X36" i="1"/>
  <c r="M36" i="1"/>
  <c r="N36" i="1"/>
  <c r="AZ17" i="1"/>
  <c r="BE17" i="1"/>
  <c r="BF17" i="1"/>
  <c r="BC19" i="1"/>
  <c r="BC15" i="1" s="1"/>
  <c r="AY15" i="1" s="1"/>
  <c r="AX17" i="1"/>
  <c r="AW17" i="1"/>
  <c r="AV17" i="1"/>
  <c r="AS17" i="1"/>
  <c r="AU19" i="1"/>
  <c r="AJ17" i="1"/>
  <c r="AM17" i="1"/>
  <c r="AN17" i="1"/>
  <c r="AQ17" i="1"/>
  <c r="AK18" i="1"/>
  <c r="AI18" i="1" s="1"/>
  <c r="Y17" i="1"/>
  <c r="X17" i="1"/>
  <c r="T17" i="1"/>
  <c r="S17" i="1"/>
  <c r="L17" i="1"/>
  <c r="M18" i="1"/>
  <c r="K28" i="1"/>
  <c r="P21" i="1"/>
  <c r="K76" i="1" l="1"/>
  <c r="AS12" i="1"/>
  <c r="AK13" i="1"/>
  <c r="AK12" i="1" s="1"/>
  <c r="BB12" i="1"/>
  <c r="AY14" i="1"/>
  <c r="R74" i="1"/>
  <c r="K74" i="1"/>
  <c r="AA74" i="1"/>
  <c r="AE13" i="1"/>
  <c r="U13" i="1"/>
  <c r="U12" i="1" s="1"/>
  <c r="AA76" i="1"/>
  <c r="W13" i="1"/>
  <c r="W12" i="1" s="1"/>
  <c r="AT12" i="1"/>
  <c r="R65" i="1"/>
  <c r="M13" i="1"/>
  <c r="M12" i="1" s="1"/>
  <c r="N17" i="1"/>
  <c r="AK17" i="1"/>
  <c r="M17" i="1"/>
  <c r="AR19" i="1"/>
  <c r="AR15" i="1" s="1"/>
  <c r="AU15" i="1"/>
  <c r="AA13" i="1" l="1"/>
  <c r="R13" i="1"/>
  <c r="R12" i="1" s="1"/>
  <c r="AJ13" i="1"/>
  <c r="AJ12" i="1" s="1"/>
  <c r="AY36" i="1"/>
  <c r="AR41" i="1"/>
  <c r="AR40" i="1"/>
  <c r="AY41" i="1"/>
  <c r="AY40" i="1"/>
  <c r="AI41" i="1" l="1"/>
  <c r="D41" i="1" s="1"/>
  <c r="AI40" i="1"/>
  <c r="D40" i="1" s="1"/>
  <c r="AI28" i="1" l="1"/>
  <c r="K70" i="1" l="1"/>
  <c r="R70" i="1"/>
  <c r="AA70" i="1"/>
  <c r="AR70" i="1"/>
  <c r="AY70" i="1"/>
  <c r="D70" i="1" l="1"/>
  <c r="AA47" i="1"/>
  <c r="AR47" i="1"/>
  <c r="AP36" i="1"/>
  <c r="AO36" i="1"/>
  <c r="AQ21" i="1"/>
  <c r="D47" i="1" l="1"/>
  <c r="AQ36" i="1"/>
  <c r="AY27" i="1" l="1"/>
  <c r="AY56" i="1" l="1"/>
  <c r="AR56" i="1"/>
  <c r="AR46" i="1"/>
  <c r="AY46" i="1"/>
  <c r="AG36" i="1"/>
  <c r="AF36" i="1"/>
  <c r="AR28" i="1"/>
  <c r="AY28" i="1"/>
  <c r="AY26" i="1"/>
  <c r="AG21" i="1"/>
  <c r="AF21" i="1"/>
  <c r="BF21" i="1"/>
  <c r="BE21" i="1"/>
  <c r="BC21" i="1"/>
  <c r="BC18" i="1" s="1"/>
  <c r="BC13" i="1" s="1"/>
  <c r="AY13" i="1" s="1"/>
  <c r="BB21" i="1"/>
  <c r="AZ21" i="1"/>
  <c r="AW21" i="1"/>
  <c r="D46" i="1" l="1"/>
  <c r="BC12" i="1"/>
  <c r="AY12" i="1" s="1"/>
  <c r="BC17" i="1"/>
  <c r="AI78" i="1"/>
  <c r="AY18" i="1"/>
  <c r="AI66" i="1"/>
  <c r="AW36" i="1"/>
  <c r="AY19" i="1"/>
  <c r="AX21" i="1"/>
  <c r="AY69" i="1"/>
  <c r="AY66" i="1"/>
  <c r="AY65" i="1" s="1"/>
  <c r="AY64" i="1"/>
  <c r="AY57" i="1"/>
  <c r="AY53" i="1" s="1"/>
  <c r="AY45" i="1"/>
  <c r="AY25" i="1"/>
  <c r="AY24" i="1"/>
  <c r="AY23" i="1"/>
  <c r="AY22" i="1"/>
  <c r="AY52" i="1" l="1"/>
  <c r="AY17" i="1"/>
  <c r="AX36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6" i="1" l="1"/>
  <c r="AA56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D78" i="1" s="1"/>
  <c r="AI74" i="1"/>
  <c r="AI69" i="1"/>
  <c r="AI64" i="1"/>
  <c r="AI59" i="1"/>
  <c r="AI58" i="1"/>
  <c r="AI57" i="1"/>
  <c r="AI55" i="1"/>
  <c r="AI45" i="1"/>
  <c r="AI27" i="1"/>
  <c r="AI26" i="1"/>
  <c r="AI25" i="1"/>
  <c r="AI24" i="1"/>
  <c r="AI23" i="1"/>
  <c r="AI22" i="1"/>
  <c r="AM21" i="1"/>
  <c r="AK21" i="1"/>
  <c r="AJ21" i="1"/>
  <c r="AL13" i="1" l="1"/>
  <c r="AR76" i="1"/>
  <c r="D76" i="1" s="1"/>
  <c r="AR74" i="1"/>
  <c r="D74" i="1" s="1"/>
  <c r="AM36" i="1"/>
  <c r="AK36" i="1"/>
  <c r="AI21" i="1"/>
  <c r="AJ36" i="1"/>
  <c r="AL12" i="1" l="1"/>
  <c r="AI12" i="1" s="1"/>
  <c r="AI36" i="1"/>
  <c r="AL17" i="1"/>
  <c r="AI17" i="1" s="1"/>
  <c r="AI13" i="1"/>
  <c r="F38" i="1" l="1"/>
  <c r="G38" i="1"/>
  <c r="H38" i="1"/>
  <c r="I38" i="1"/>
  <c r="J38" i="1"/>
  <c r="E38" i="1"/>
  <c r="F37" i="1"/>
  <c r="G37" i="1"/>
  <c r="H37" i="1"/>
  <c r="I37" i="1"/>
  <c r="J37" i="1"/>
  <c r="AT21" i="1"/>
  <c r="AU21" i="1"/>
  <c r="AU13" i="1" s="1"/>
  <c r="AR13" i="1" s="1"/>
  <c r="AV21" i="1"/>
  <c r="AY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AU17" i="1"/>
  <c r="AR17" i="1" s="1"/>
  <c r="K21" i="1"/>
  <c r="AR38" i="1"/>
  <c r="AR14" i="1" s="1"/>
  <c r="AV36" i="1"/>
  <c r="AU36" i="1"/>
  <c r="AT36" i="1"/>
  <c r="AR21" i="1"/>
  <c r="R38" i="1"/>
  <c r="K38" i="1"/>
  <c r="AA38" i="1"/>
  <c r="R21" i="1"/>
  <c r="D21" i="1" l="1"/>
  <c r="D38" i="1"/>
  <c r="R28" i="1"/>
  <c r="D28" i="1" s="1"/>
  <c r="W17" i="1" l="1"/>
  <c r="R17" i="1" l="1"/>
  <c r="AR26" i="1"/>
  <c r="AA69" i="1" l="1"/>
  <c r="AA64" i="1"/>
  <c r="AA59" i="1"/>
  <c r="AA58" i="1"/>
  <c r="AA57" i="1"/>
  <c r="AA55" i="1"/>
  <c r="AA45" i="1"/>
  <c r="AA27" i="1"/>
  <c r="AA24" i="1"/>
  <c r="AA23" i="1"/>
  <c r="AA22" i="1"/>
  <c r="AR69" i="1"/>
  <c r="AR64" i="1"/>
  <c r="AR59" i="1"/>
  <c r="AR58" i="1"/>
  <c r="AR57" i="1"/>
  <c r="AR55" i="1"/>
  <c r="AR45" i="1"/>
  <c r="AR27" i="1"/>
  <c r="AR25" i="1"/>
  <c r="AR24" i="1"/>
  <c r="AR23" i="1"/>
  <c r="AR22" i="1"/>
  <c r="K69" i="1"/>
  <c r="K64" i="1"/>
  <c r="K59" i="1"/>
  <c r="K58" i="1"/>
  <c r="K57" i="1"/>
  <c r="K56" i="1"/>
  <c r="K55" i="1"/>
  <c r="K45" i="1"/>
  <c r="K27" i="1"/>
  <c r="K26" i="1"/>
  <c r="K24" i="1"/>
  <c r="K22" i="1"/>
  <c r="R69" i="1" l="1"/>
  <c r="D69" i="1" s="1"/>
  <c r="R64" i="1"/>
  <c r="D64" i="1" s="1"/>
  <c r="R59" i="1"/>
  <c r="D59" i="1" s="1"/>
  <c r="R58" i="1"/>
  <c r="D58" i="1" s="1"/>
  <c r="R57" i="1"/>
  <c r="D57" i="1" s="1"/>
  <c r="R56" i="1"/>
  <c r="D56" i="1" s="1"/>
  <c r="R55" i="1"/>
  <c r="D55" i="1" s="1"/>
  <c r="R45" i="1"/>
  <c r="D45" i="1" s="1"/>
  <c r="R27" i="1"/>
  <c r="D27" i="1" s="1"/>
  <c r="R26" i="1"/>
  <c r="D26" i="1" s="1"/>
  <c r="R25" i="1"/>
  <c r="R24" i="1"/>
  <c r="D24" i="1" s="1"/>
  <c r="R23" i="1"/>
  <c r="R22" i="1"/>
  <c r="D22" i="1" s="1"/>
  <c r="AE36" i="1"/>
  <c r="K25" i="1"/>
  <c r="D25" i="1" s="1"/>
  <c r="K23" i="1"/>
  <c r="D23" i="1" s="1"/>
  <c r="O36" i="1"/>
  <c r="O17" i="1"/>
  <c r="G66" i="1"/>
  <c r="G65" i="1" s="1"/>
  <c r="G52" i="1"/>
  <c r="G36" i="1"/>
  <c r="G18" i="1"/>
  <c r="G14" i="1"/>
  <c r="F66" i="1"/>
  <c r="F65" i="1" s="1"/>
  <c r="F52" i="1"/>
  <c r="F36" i="1"/>
  <c r="F27" i="1"/>
  <c r="F22" i="1"/>
  <c r="F14" i="1"/>
  <c r="E66" i="1"/>
  <c r="E52" i="1"/>
  <c r="E18" i="1"/>
  <c r="E14" i="1"/>
  <c r="H56" i="1"/>
  <c r="H36" i="1"/>
  <c r="K15" i="1" l="1"/>
  <c r="D15" i="1" s="1"/>
  <c r="E37" i="1"/>
  <c r="E13" i="1" s="1"/>
  <c r="F21" i="1"/>
  <c r="AA66" i="1"/>
  <c r="AS36" i="1"/>
  <c r="AR36" i="1" s="1"/>
  <c r="AR37" i="1"/>
  <c r="H52" i="1"/>
  <c r="H13" i="1" s="1"/>
  <c r="H12" i="1" s="1"/>
  <c r="E65" i="1"/>
  <c r="K18" i="1"/>
  <c r="D18" i="1" s="1"/>
  <c r="K66" i="1"/>
  <c r="R66" i="1"/>
  <c r="W36" i="1"/>
  <c r="F18" i="1"/>
  <c r="F17" i="1" s="1"/>
  <c r="G17" i="1"/>
  <c r="E17" i="1"/>
  <c r="G13" i="1"/>
  <c r="G12" i="1" s="1"/>
  <c r="K65" i="1" l="1"/>
  <c r="D65" i="1" s="1"/>
  <c r="D66" i="1"/>
  <c r="K17" i="1"/>
  <c r="D17" i="1" s="1"/>
  <c r="E36" i="1"/>
  <c r="K14" i="1"/>
  <c r="D14" i="1" s="1"/>
  <c r="F13" i="1"/>
  <c r="F12" i="1" s="1"/>
  <c r="E12" i="1"/>
  <c r="R19" i="1"/>
  <c r="D19" i="1" s="1"/>
  <c r="Z36" i="1" l="1"/>
  <c r="R37" i="1" l="1"/>
  <c r="D37" i="1" s="1"/>
  <c r="AH36" i="1"/>
  <c r="AA36" i="1" s="1"/>
  <c r="I36" i="1"/>
  <c r="Y36" i="1"/>
  <c r="R36" i="1" s="1"/>
  <c r="P36" i="1"/>
  <c r="Q36" i="1"/>
  <c r="J36" i="1"/>
  <c r="K36" i="1" l="1"/>
  <c r="D36" i="1" s="1"/>
  <c r="Q52" i="1"/>
  <c r="Q13" i="1" s="1"/>
  <c r="Q12" i="1" s="1"/>
  <c r="P52" i="1" l="1"/>
  <c r="J52" i="1"/>
  <c r="J13" i="1" s="1"/>
  <c r="J12" i="1" s="1"/>
  <c r="P13" i="1" l="1"/>
  <c r="P12" i="1" s="1"/>
  <c r="K12" i="1" s="1"/>
  <c r="D12" i="1" s="1"/>
  <c r="K52" i="1"/>
  <c r="D52" i="1" s="1"/>
  <c r="I56" i="1"/>
  <c r="D5" i="2"/>
  <c r="K13" i="1" l="1"/>
  <c r="D13" i="1" s="1"/>
  <c r="I52" i="1"/>
  <c r="I13" i="1" l="1"/>
  <c r="I12" i="1" l="1"/>
</calcChain>
</file>

<file path=xl/sharedStrings.xml><?xml version="1.0" encoding="utf-8"?>
<sst xmlns="http://schemas.openxmlformats.org/spreadsheetml/2006/main" count="242" uniqueCount="81">
  <si>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</si>
  <si>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</si>
  <si>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</si>
  <si>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</si>
  <si>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</si>
  <si>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</si>
  <si>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</si>
  <si>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</si>
  <si>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</si>
  <si>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</si>
  <si>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</si>
  <si>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</si>
  <si>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</si>
  <si>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</si>
  <si>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</si>
  <si>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</si>
  <si>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</si>
  <si>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</si>
  <si>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</si>
  <si>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</si>
  <si>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</si>
  <si>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</si>
  <si>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</si>
  <si>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</si>
  <si>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</si>
  <si>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</si>
  <si>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</si>
  <si>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</si>
  <si>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</si>
  <si>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</si>
  <si>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</si>
  <si>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</si>
  <si>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</si>
  <si>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</si>
  <si>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</si>
  <si>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</si>
  <si>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</si>
  <si>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</si>
  <si>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</si>
  <si>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</si>
  <si>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</si>
  <si>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</si>
  <si>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</si>
  <si>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</si>
  <si>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</si>
  <si>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</si>
  <si>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</si>
  <si>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</si>
  <si>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</si>
  <si>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</si>
  <si>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</si>
  <si>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</si>
  <si>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</si>
  <si>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</si>
  <si>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</si>
  <si>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</si>
  <si>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</si>
  <si>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</si>
  <si>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</si>
  <si>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</si>
  <si>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</si>
  <si>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</si>
  <si>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</si>
  <si>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</si>
  <si>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</si>
  <si>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</si>
  <si>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</si>
  <si>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</si>
  <si>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</si>
  <si>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</si>
  <si>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</si>
  <si>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</si>
  <si>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</si>
  <si>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</si>
  <si>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</si>
  <si>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</si>
  <si>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</si>
  <si>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</si>
  <si>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Приложение  
к изменениям, вносимым в постановление администрации МР «Печора» от 31.12.2019 № 1670
                              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</si>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</sst>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1" fillId="7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164" fontId="2" fillId="6" borderId="0" xfId="0" applyNumberFormat="1" applyFont="1" applyFill="1"/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3"/>
  <sheetViews>
    <sheetView tabSelected="1" view="pageBreakPreview" zoomScale="70" zoomScaleNormal="54" zoomScaleSheetLayoutView="70" workbookViewId="0">
      <pane xSplit="3" ySplit="11" topLeftCell="D18" activePane="bottomRight" state="frozen"/>
      <selection pane="topRight" activeCell="D1" sqref="D1"/>
      <selection pane="bottomLeft" activeCell="A13" sqref="A13"/>
      <selection pane="bottomRight" activeCell="AK27" sqref="AK27"/>
    </sheetView>
  </sheetViews>
  <sheetFormatPr defaultColWidth="9.140625" defaultRowHeight="12.75" x14ac:dyDescent="0.2"/>
  <cols>
    <col min="1" max="1" width="36.85546875" style="25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8.7109375" style="3" bestFit="1" customWidth="1"/>
    <col min="45" max="45" width="6.28515625" style="1" hidden="1" customWidth="1"/>
    <col min="46" max="47" width="8.7109375" style="1" bestFit="1" customWidth="1"/>
    <col min="48" max="48" width="7.7109375" style="1" bestFit="1" customWidth="1"/>
    <col min="49" max="49" width="4.140625" style="1" bestFit="1" customWidth="1"/>
    <col min="50" max="50" width="6.28515625" style="1" bestFit="1" customWidth="1"/>
    <col min="51" max="51" width="8.7109375" style="3" bestFit="1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23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2">
      <c r="A1" s="27"/>
      <c r="K1" s="28"/>
      <c r="R1" s="28"/>
      <c r="AA1" s="28"/>
      <c r="AB1" s="29"/>
      <c r="AC1" s="30"/>
      <c r="AD1" s="1"/>
      <c r="AE1" s="31"/>
      <c r="AF1" s="31"/>
      <c r="AG1" s="31"/>
      <c r="AH1" s="31"/>
      <c r="AI1" s="31"/>
      <c r="AJ1" s="31"/>
      <c r="AK1" s="32"/>
      <c r="AL1" s="32"/>
      <c r="AM1" s="31"/>
      <c r="AN1" s="31"/>
      <c r="AO1" s="31"/>
      <c r="AP1" s="31"/>
      <c r="AQ1" s="31"/>
      <c r="AR1" s="31"/>
      <c r="AS1" s="31"/>
      <c r="AT1" s="31"/>
      <c r="AU1" s="33"/>
      <c r="AV1" s="34"/>
      <c r="AW1" s="34"/>
      <c r="AX1" s="34"/>
      <c r="AY1" s="114" t="s">
        <v>78</v>
      </c>
      <c r="AZ1" s="114"/>
      <c r="BA1" s="114"/>
      <c r="BB1" s="114"/>
      <c r="BC1" s="114"/>
      <c r="BD1" s="114"/>
      <c r="BE1" s="114"/>
      <c r="BF1" s="114"/>
    </row>
    <row r="2" spans="1:60" s="6" customFormat="1" ht="57" customHeight="1" x14ac:dyDescent="0.2">
      <c r="A2" s="27"/>
      <c r="D2" s="29"/>
      <c r="K2" s="28"/>
      <c r="L2" s="29"/>
      <c r="M2" s="29"/>
      <c r="R2" s="28"/>
      <c r="S2" s="29"/>
      <c r="AA2" s="28"/>
      <c r="AB2" s="29"/>
      <c r="AC2" s="30"/>
      <c r="AD2" s="1"/>
      <c r="AE2" s="31"/>
      <c r="AF2" s="31"/>
      <c r="AG2" s="31"/>
      <c r="AH2" s="35"/>
      <c r="AI2" s="31"/>
      <c r="AJ2" s="31"/>
      <c r="AK2" s="32"/>
      <c r="AL2" s="32"/>
      <c r="AM2" s="31"/>
      <c r="AN2" s="31"/>
      <c r="AO2" s="31"/>
      <c r="AP2" s="31"/>
      <c r="AQ2" s="31"/>
      <c r="AR2" s="31"/>
      <c r="AS2" s="31"/>
      <c r="AT2" s="31"/>
      <c r="AU2" s="33"/>
      <c r="AV2" s="34"/>
      <c r="AW2" s="34"/>
      <c r="AX2" s="34"/>
      <c r="AY2" s="114"/>
      <c r="AZ2" s="114"/>
      <c r="BA2" s="114"/>
      <c r="BB2" s="114"/>
      <c r="BC2" s="114"/>
      <c r="BD2" s="114"/>
      <c r="BE2" s="114"/>
      <c r="BF2" s="114"/>
    </row>
    <row r="3" spans="1:60" s="6" customFormat="1" ht="24.75" customHeight="1" x14ac:dyDescent="0.2">
      <c r="A3" s="27"/>
      <c r="K3" s="28"/>
      <c r="R3" s="28"/>
      <c r="AA3" s="28"/>
      <c r="AB3" s="29"/>
      <c r="AC3" s="30"/>
      <c r="AD3" s="1"/>
      <c r="AE3" s="31"/>
      <c r="AF3" s="31"/>
      <c r="AG3" s="31"/>
      <c r="AH3" s="31"/>
      <c r="AI3" s="31"/>
      <c r="AJ3" s="31"/>
      <c r="AK3" s="32"/>
      <c r="AL3" s="32"/>
      <c r="AM3" s="31"/>
      <c r="AN3" s="31"/>
      <c r="AO3" s="31"/>
      <c r="AP3" s="31"/>
      <c r="AQ3" s="31"/>
      <c r="AR3" s="31"/>
      <c r="AS3" s="31"/>
      <c r="AT3" s="31"/>
      <c r="AU3" s="33"/>
      <c r="AV3" s="34"/>
      <c r="AW3" s="34"/>
      <c r="AX3" s="34"/>
      <c r="AY3" s="114" t="s">
        <v>74</v>
      </c>
      <c r="AZ3" s="114"/>
      <c r="BA3" s="114"/>
      <c r="BB3" s="114"/>
      <c r="BC3" s="114"/>
      <c r="BD3" s="114"/>
      <c r="BE3" s="114"/>
      <c r="BF3" s="114"/>
      <c r="BG3" s="12"/>
    </row>
    <row r="4" spans="1:60" s="6" customFormat="1" ht="31.5" customHeight="1" x14ac:dyDescent="0.2">
      <c r="A4" s="27"/>
      <c r="D4" s="6" t="s">
        <v>79</v>
      </c>
      <c r="K4" s="28"/>
      <c r="R4" s="28"/>
      <c r="AA4" s="28"/>
      <c r="AB4" s="29"/>
      <c r="AC4" s="30"/>
      <c r="AD4" s="30"/>
      <c r="AE4" s="31"/>
      <c r="AF4" s="31"/>
      <c r="AG4" s="31"/>
      <c r="AH4" s="31"/>
      <c r="AI4" s="31"/>
      <c r="AJ4" s="31"/>
      <c r="AK4" s="36"/>
      <c r="AL4" s="32"/>
      <c r="AM4" s="31"/>
      <c r="AN4" s="31"/>
      <c r="AO4" s="31"/>
      <c r="AP4" s="31"/>
      <c r="AQ4" s="31"/>
      <c r="AR4" s="31"/>
      <c r="AS4" s="31"/>
      <c r="AT4" s="31"/>
      <c r="AU4" s="34"/>
      <c r="AV4" s="34"/>
      <c r="AW4" s="34"/>
      <c r="AX4" s="34"/>
      <c r="AY4" s="114"/>
      <c r="AZ4" s="114"/>
      <c r="BA4" s="114"/>
      <c r="BB4" s="114"/>
      <c r="BC4" s="114"/>
      <c r="BD4" s="114"/>
      <c r="BE4" s="114"/>
      <c r="BF4" s="114"/>
      <c r="BG4" s="12"/>
    </row>
    <row r="5" spans="1:60" s="6" customFormat="1" ht="21.75" customHeight="1" x14ac:dyDescent="0.2">
      <c r="A5" s="27"/>
      <c r="K5" s="28"/>
      <c r="M5" s="29"/>
      <c r="N5" s="29"/>
      <c r="O5" s="29"/>
      <c r="R5" s="28"/>
      <c r="X5" s="29"/>
      <c r="AA5" s="13"/>
      <c r="AC5" s="1"/>
      <c r="AD5" s="30"/>
      <c r="AH5" s="37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114"/>
      <c r="AZ5" s="114"/>
      <c r="BA5" s="114"/>
      <c r="BB5" s="114"/>
      <c r="BC5" s="114"/>
      <c r="BD5" s="114"/>
      <c r="BE5" s="114"/>
      <c r="BF5" s="114"/>
      <c r="BG5" s="12"/>
    </row>
    <row r="6" spans="1:60" ht="22.5" customHeight="1" x14ac:dyDescent="0.2">
      <c r="A6" s="108" t="s">
        <v>56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20"/>
    </row>
    <row r="7" spans="1:60" ht="18.75" customHeight="1" x14ac:dyDescent="0.2">
      <c r="A7" s="38"/>
      <c r="B7" s="39"/>
      <c r="C7" s="39"/>
      <c r="D7" s="39"/>
      <c r="E7" s="12"/>
      <c r="F7" s="39"/>
      <c r="G7" s="39"/>
      <c r="H7" s="39"/>
      <c r="I7" s="39"/>
      <c r="J7" s="39"/>
      <c r="K7" s="40"/>
      <c r="L7" s="39"/>
      <c r="M7" s="12"/>
      <c r="N7" s="12"/>
      <c r="O7" s="12"/>
      <c r="P7" s="12"/>
      <c r="Q7" s="12"/>
      <c r="R7" s="40"/>
      <c r="S7" s="12"/>
      <c r="T7" s="12"/>
      <c r="U7" s="12"/>
      <c r="V7" s="12"/>
      <c r="W7" s="12"/>
      <c r="X7" s="12"/>
      <c r="Y7" s="12"/>
      <c r="Z7" s="12"/>
      <c r="AA7" s="41"/>
      <c r="AB7" s="12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12"/>
      <c r="AS7" s="39"/>
      <c r="AT7" s="39"/>
      <c r="AU7" s="39"/>
      <c r="AV7" s="12"/>
      <c r="AW7" s="12"/>
      <c r="AX7" s="39"/>
      <c r="AY7" s="12"/>
      <c r="AZ7" s="12"/>
      <c r="BA7" s="12"/>
      <c r="BB7" s="12"/>
      <c r="BC7" s="12"/>
      <c r="BD7" s="12"/>
      <c r="BE7" s="39"/>
      <c r="BF7" s="39"/>
      <c r="BG7" s="20"/>
    </row>
    <row r="8" spans="1:60" ht="30" customHeight="1" x14ac:dyDescent="0.2">
      <c r="A8" s="110" t="s">
        <v>4</v>
      </c>
      <c r="B8" s="89" t="s">
        <v>5</v>
      </c>
      <c r="C8" s="89" t="s">
        <v>0</v>
      </c>
      <c r="D8" s="89" t="s">
        <v>1</v>
      </c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5"/>
      <c r="BG8" s="20"/>
      <c r="BH8" s="35"/>
    </row>
    <row r="9" spans="1:60" ht="25.15" customHeight="1" x14ac:dyDescent="0.2">
      <c r="A9" s="111"/>
      <c r="B9" s="113"/>
      <c r="C9" s="89"/>
      <c r="D9" s="89" t="s">
        <v>2</v>
      </c>
      <c r="E9" s="89"/>
      <c r="F9" s="89"/>
      <c r="G9" s="89"/>
      <c r="H9" s="89"/>
      <c r="I9" s="89"/>
      <c r="J9" s="89"/>
      <c r="K9" s="89" t="s">
        <v>30</v>
      </c>
      <c r="L9" s="89"/>
      <c r="M9" s="89"/>
      <c r="N9" s="89"/>
      <c r="O9" s="89"/>
      <c r="P9" s="89"/>
      <c r="Q9" s="89"/>
      <c r="R9" s="89" t="s">
        <v>29</v>
      </c>
      <c r="S9" s="89"/>
      <c r="T9" s="89"/>
      <c r="U9" s="89"/>
      <c r="V9" s="89"/>
      <c r="W9" s="89"/>
      <c r="X9" s="89"/>
      <c r="Y9" s="89"/>
      <c r="Z9" s="89"/>
      <c r="AA9" s="89" t="s">
        <v>28</v>
      </c>
      <c r="AB9" s="88"/>
      <c r="AC9" s="88"/>
      <c r="AD9" s="88"/>
      <c r="AE9" s="88"/>
      <c r="AF9" s="88"/>
      <c r="AG9" s="88"/>
      <c r="AH9" s="88"/>
      <c r="AI9" s="98" t="s">
        <v>27</v>
      </c>
      <c r="AJ9" s="99"/>
      <c r="AK9" s="99"/>
      <c r="AL9" s="99"/>
      <c r="AM9" s="99"/>
      <c r="AN9" s="99"/>
      <c r="AO9" s="99"/>
      <c r="AP9" s="99"/>
      <c r="AQ9" s="109"/>
      <c r="AR9" s="95" t="s">
        <v>26</v>
      </c>
      <c r="AS9" s="96"/>
      <c r="AT9" s="96"/>
      <c r="AU9" s="96"/>
      <c r="AV9" s="96"/>
      <c r="AW9" s="96"/>
      <c r="AX9" s="97"/>
      <c r="AY9" s="98" t="s">
        <v>25</v>
      </c>
      <c r="AZ9" s="99"/>
      <c r="BA9" s="99"/>
      <c r="BB9" s="99"/>
      <c r="BC9" s="99"/>
      <c r="BD9" s="99"/>
      <c r="BE9" s="99"/>
      <c r="BF9" s="99"/>
      <c r="BG9" s="20"/>
    </row>
    <row r="10" spans="1:60" ht="138" customHeight="1" x14ac:dyDescent="0.2">
      <c r="A10" s="112"/>
      <c r="B10" s="113"/>
      <c r="C10" s="89"/>
      <c r="D10" s="89"/>
      <c r="E10" s="42" t="s">
        <v>14</v>
      </c>
      <c r="F10" s="42" t="s">
        <v>9</v>
      </c>
      <c r="G10" s="42" t="s">
        <v>8</v>
      </c>
      <c r="H10" s="42" t="s">
        <v>15</v>
      </c>
      <c r="I10" s="42" t="s">
        <v>16</v>
      </c>
      <c r="J10" s="42" t="s">
        <v>17</v>
      </c>
      <c r="K10" s="43" t="s">
        <v>3</v>
      </c>
      <c r="L10" s="42" t="s">
        <v>14</v>
      </c>
      <c r="M10" s="42" t="s">
        <v>9</v>
      </c>
      <c r="N10" s="42" t="s">
        <v>8</v>
      </c>
      <c r="O10" s="42" t="s">
        <v>15</v>
      </c>
      <c r="P10" s="42" t="s">
        <v>16</v>
      </c>
      <c r="Q10" s="42" t="s">
        <v>17</v>
      </c>
      <c r="R10" s="43" t="s">
        <v>3</v>
      </c>
      <c r="S10" s="42" t="s">
        <v>14</v>
      </c>
      <c r="T10" s="42" t="s">
        <v>13</v>
      </c>
      <c r="U10" s="42" t="s">
        <v>9</v>
      </c>
      <c r="V10" s="42" t="s">
        <v>8</v>
      </c>
      <c r="W10" s="42" t="s">
        <v>15</v>
      </c>
      <c r="X10" s="42" t="s">
        <v>21</v>
      </c>
      <c r="Y10" s="42" t="s">
        <v>16</v>
      </c>
      <c r="Z10" s="42" t="s">
        <v>17</v>
      </c>
      <c r="AA10" s="43" t="s">
        <v>3</v>
      </c>
      <c r="AB10" s="42" t="s">
        <v>14</v>
      </c>
      <c r="AC10" s="44" t="s">
        <v>9</v>
      </c>
      <c r="AD10" s="44" t="s">
        <v>8</v>
      </c>
      <c r="AE10" s="42" t="s">
        <v>15</v>
      </c>
      <c r="AF10" s="42" t="s">
        <v>16</v>
      </c>
      <c r="AG10" s="42" t="s">
        <v>21</v>
      </c>
      <c r="AH10" s="42" t="s">
        <v>17</v>
      </c>
      <c r="AI10" s="43" t="s">
        <v>3</v>
      </c>
      <c r="AJ10" s="42" t="s">
        <v>14</v>
      </c>
      <c r="AK10" s="42" t="s">
        <v>9</v>
      </c>
      <c r="AL10" s="42" t="s">
        <v>8</v>
      </c>
      <c r="AM10" s="42" t="s">
        <v>15</v>
      </c>
      <c r="AN10" s="42" t="s">
        <v>16</v>
      </c>
      <c r="AO10" s="42" t="s">
        <v>21</v>
      </c>
      <c r="AP10" s="42" t="s">
        <v>23</v>
      </c>
      <c r="AQ10" s="42" t="s">
        <v>17</v>
      </c>
      <c r="AR10" s="43" t="s">
        <v>3</v>
      </c>
      <c r="AS10" s="42" t="s">
        <v>14</v>
      </c>
      <c r="AT10" s="42" t="s">
        <v>9</v>
      </c>
      <c r="AU10" s="42" t="s">
        <v>8</v>
      </c>
      <c r="AV10" s="42" t="s">
        <v>15</v>
      </c>
      <c r="AW10" s="42" t="s">
        <v>16</v>
      </c>
      <c r="AX10" s="42" t="s">
        <v>17</v>
      </c>
      <c r="AY10" s="43" t="s">
        <v>3</v>
      </c>
      <c r="AZ10" s="42" t="s">
        <v>14</v>
      </c>
      <c r="BA10" s="42" t="s">
        <v>75</v>
      </c>
      <c r="BB10" s="42" t="s">
        <v>9</v>
      </c>
      <c r="BC10" s="42" t="s">
        <v>8</v>
      </c>
      <c r="BD10" s="42" t="s">
        <v>15</v>
      </c>
      <c r="BE10" s="42" t="s">
        <v>16</v>
      </c>
      <c r="BF10" s="45" t="s">
        <v>17</v>
      </c>
      <c r="BG10" s="46"/>
    </row>
    <row r="11" spans="1:60" ht="26.25" customHeight="1" x14ac:dyDescent="0.2">
      <c r="A11" s="47">
        <v>1</v>
      </c>
      <c r="B11" s="48">
        <v>2</v>
      </c>
      <c r="C11" s="48">
        <v>3</v>
      </c>
      <c r="D11" s="48">
        <v>4</v>
      </c>
      <c r="E11" s="48">
        <v>10</v>
      </c>
      <c r="F11" s="48">
        <v>11</v>
      </c>
      <c r="G11" s="48">
        <v>12</v>
      </c>
      <c r="H11" s="48">
        <v>13</v>
      </c>
      <c r="I11" s="48">
        <v>14</v>
      </c>
      <c r="J11" s="48">
        <v>15</v>
      </c>
      <c r="K11" s="48">
        <v>5</v>
      </c>
      <c r="L11" s="48">
        <v>6</v>
      </c>
      <c r="M11" s="48">
        <v>7</v>
      </c>
      <c r="N11" s="48">
        <v>8</v>
      </c>
      <c r="O11" s="48">
        <v>9</v>
      </c>
      <c r="P11" s="48">
        <v>10</v>
      </c>
      <c r="Q11" s="48">
        <v>11</v>
      </c>
      <c r="R11" s="48">
        <v>12</v>
      </c>
      <c r="S11" s="48">
        <v>13</v>
      </c>
      <c r="T11" s="48">
        <v>14</v>
      </c>
      <c r="U11" s="48">
        <v>15</v>
      </c>
      <c r="V11" s="48">
        <v>16</v>
      </c>
      <c r="W11" s="48">
        <v>17</v>
      </c>
      <c r="X11" s="48">
        <v>18</v>
      </c>
      <c r="Y11" s="48">
        <v>19</v>
      </c>
      <c r="Z11" s="48">
        <v>20</v>
      </c>
      <c r="AA11" s="48">
        <v>21</v>
      </c>
      <c r="AB11" s="48">
        <v>22</v>
      </c>
      <c r="AC11" s="49">
        <v>23</v>
      </c>
      <c r="AD11" s="49">
        <v>24</v>
      </c>
      <c r="AE11" s="48">
        <v>25</v>
      </c>
      <c r="AF11" s="48">
        <v>26</v>
      </c>
      <c r="AG11" s="48">
        <v>27</v>
      </c>
      <c r="AH11" s="48">
        <v>28</v>
      </c>
      <c r="AI11" s="48">
        <v>29</v>
      </c>
      <c r="AJ11" s="48">
        <v>30</v>
      </c>
      <c r="AK11" s="48">
        <v>31</v>
      </c>
      <c r="AL11" s="48">
        <v>32</v>
      </c>
      <c r="AM11" s="48">
        <v>33</v>
      </c>
      <c r="AN11" s="48">
        <v>34</v>
      </c>
      <c r="AO11" s="48">
        <v>35</v>
      </c>
      <c r="AP11" s="48">
        <v>36</v>
      </c>
      <c r="AQ11" s="48">
        <v>37</v>
      </c>
      <c r="AR11" s="48">
        <v>38</v>
      </c>
      <c r="AS11" s="48">
        <v>39</v>
      </c>
      <c r="AT11" s="48">
        <v>40</v>
      </c>
      <c r="AU11" s="48">
        <v>41</v>
      </c>
      <c r="AV11" s="48">
        <v>42</v>
      </c>
      <c r="AW11" s="48">
        <v>43</v>
      </c>
      <c r="AX11" s="48">
        <v>44</v>
      </c>
      <c r="AY11" s="48">
        <v>45</v>
      </c>
      <c r="AZ11" s="48">
        <v>46</v>
      </c>
      <c r="BA11" s="48">
        <v>47</v>
      </c>
      <c r="BB11" s="48">
        <v>48</v>
      </c>
      <c r="BC11" s="48">
        <v>49</v>
      </c>
      <c r="BD11" s="48">
        <v>50</v>
      </c>
      <c r="BE11" s="48">
        <v>51</v>
      </c>
      <c r="BF11" s="48">
        <v>52</v>
      </c>
    </row>
    <row r="12" spans="1:60" s="15" customFormat="1" ht="38.25" x14ac:dyDescent="0.2">
      <c r="A12" s="90" t="s">
        <v>57</v>
      </c>
      <c r="B12" s="48"/>
      <c r="C12" s="48" t="s">
        <v>6</v>
      </c>
      <c r="D12" s="26">
        <f t="shared" ref="D12:D19" si="0">K12+R12+AA12+AI12+AR12+AY12</f>
        <v>1498452.3</v>
      </c>
      <c r="E12" s="26" t="e">
        <f>E13+E14+#REF!+#REF!</f>
        <v>#REF!</v>
      </c>
      <c r="F12" s="26" t="e">
        <f>F13+F14+#REF!+#REF!</f>
        <v>#REF!</v>
      </c>
      <c r="G12" s="26" t="e">
        <f>G13+G14+#REF!+#REF!</f>
        <v>#REF!</v>
      </c>
      <c r="H12" s="26" t="e">
        <f>H13+H14+#REF!+#REF!</f>
        <v>#REF!</v>
      </c>
      <c r="I12" s="26" t="e">
        <f>I13+I14+#REF!+#REF!</f>
        <v>#REF!</v>
      </c>
      <c r="J12" s="26" t="e">
        <f>J13+J14+#REF!+#REF!</f>
        <v>#REF!</v>
      </c>
      <c r="K12" s="26">
        <f>L12+M12+N12+O12+P12+Q12</f>
        <v>229584.50000000003</v>
      </c>
      <c r="L12" s="26">
        <f>L13+L14+L15</f>
        <v>32878</v>
      </c>
      <c r="M12" s="26">
        <f>M13+M14+M15+M16</f>
        <v>115207.2</v>
      </c>
      <c r="N12" s="26">
        <f>N13+N14+N15+N16</f>
        <v>49824.200000000004</v>
      </c>
      <c r="O12" s="26">
        <f>O13+O14+O15</f>
        <v>31442.2</v>
      </c>
      <c r="P12" s="26">
        <f t="shared" ref="P12" si="1">P13+P14+P15</f>
        <v>65.900000000000006</v>
      </c>
      <c r="Q12" s="26">
        <f>Q13+Q14+Q15</f>
        <v>167</v>
      </c>
      <c r="R12" s="26">
        <f>R13+R14+R15+R16</f>
        <v>467192.6999999999</v>
      </c>
      <c r="S12" s="50">
        <f t="shared" ref="S12:Z12" si="2">S13+S14+S15+S16</f>
        <v>213299.09999999998</v>
      </c>
      <c r="T12" s="50">
        <f t="shared" si="2"/>
        <v>0</v>
      </c>
      <c r="U12" s="50">
        <f t="shared" si="2"/>
        <v>130067.9</v>
      </c>
      <c r="V12" s="50">
        <f>V13+V14+V15+V16</f>
        <v>81444</v>
      </c>
      <c r="W12" s="50">
        <f t="shared" si="2"/>
        <v>42120.3</v>
      </c>
      <c r="X12" s="50">
        <f t="shared" si="2"/>
        <v>0</v>
      </c>
      <c r="Y12" s="50">
        <f t="shared" si="2"/>
        <v>98.5</v>
      </c>
      <c r="Z12" s="50">
        <f t="shared" si="2"/>
        <v>162.9</v>
      </c>
      <c r="AA12" s="50">
        <f>AB12+AC12+AD12+AE12+AF12+AG12+AH12</f>
        <v>338912.2</v>
      </c>
      <c r="AB12" s="50">
        <f>AB13+AB14+AB15</f>
        <v>57326.5</v>
      </c>
      <c r="AC12" s="50">
        <f>AC13+AC14+AC15+AC16</f>
        <v>199143.79999999996</v>
      </c>
      <c r="AD12" s="50">
        <f>AD13+AD14+AD15+AD16</f>
        <v>74511.200000000012</v>
      </c>
      <c r="AE12" s="50">
        <f>AE13+AE14+AE15</f>
        <v>7633.6</v>
      </c>
      <c r="AF12" s="50">
        <f t="shared" ref="AF12:AH12" si="3">AF13+AF14+AF15</f>
        <v>115.2</v>
      </c>
      <c r="AG12" s="50">
        <f t="shared" si="3"/>
        <v>0</v>
      </c>
      <c r="AH12" s="50">
        <f t="shared" si="3"/>
        <v>181.9</v>
      </c>
      <c r="AI12" s="26">
        <f>AJ12+AK12+AL12+AM12+AN12+AO12+AP12+AQ12</f>
        <v>305316.70000000007</v>
      </c>
      <c r="AJ12" s="26">
        <f t="shared" ref="AJ12:AQ12" si="4">AJ13+AJ14+AJ15</f>
        <v>1960.4</v>
      </c>
      <c r="AK12" s="26">
        <f>AK13+AK14+AK15</f>
        <v>177970.40000000002</v>
      </c>
      <c r="AL12" s="26">
        <f>AL13+AL14+AL15</f>
        <v>116933.5</v>
      </c>
      <c r="AM12" s="26">
        <f t="shared" si="4"/>
        <v>8145.3</v>
      </c>
      <c r="AN12" s="26">
        <f t="shared" si="4"/>
        <v>115.2</v>
      </c>
      <c r="AO12" s="26">
        <f t="shared" si="4"/>
        <v>0</v>
      </c>
      <c r="AP12" s="26">
        <f t="shared" si="4"/>
        <v>0</v>
      </c>
      <c r="AQ12" s="26">
        <f t="shared" si="4"/>
        <v>191.9</v>
      </c>
      <c r="AR12" s="26">
        <f>AS12+AT12+AU12+AV12+AW12+AX12</f>
        <v>78079.999999999985</v>
      </c>
      <c r="AS12" s="26">
        <f t="shared" ref="AS12:AX12" si="5">AS13+AS14+AS15</f>
        <v>0</v>
      </c>
      <c r="AT12" s="26">
        <f t="shared" si="5"/>
        <v>29067.3</v>
      </c>
      <c r="AU12" s="26">
        <f t="shared" si="5"/>
        <v>44883.4</v>
      </c>
      <c r="AV12" s="26">
        <f t="shared" si="5"/>
        <v>3940.5</v>
      </c>
      <c r="AW12" s="26">
        <f t="shared" si="5"/>
        <v>6.9</v>
      </c>
      <c r="AX12" s="26">
        <f t="shared" si="5"/>
        <v>181.9</v>
      </c>
      <c r="AY12" s="50">
        <f>AZ12+BA12+BB12+BC12+BD12+BE12+BF12</f>
        <v>79366.2</v>
      </c>
      <c r="AZ12" s="50">
        <f t="shared" ref="AZ12:BF12" si="6">AZ13+AZ14+AZ15</f>
        <v>0</v>
      </c>
      <c r="BA12" s="50">
        <f t="shared" si="6"/>
        <v>2735</v>
      </c>
      <c r="BB12" s="50">
        <f t="shared" si="6"/>
        <v>29281.600000000002</v>
      </c>
      <c r="BC12" s="50">
        <f>BC13+BC14+BC15</f>
        <v>42902.100000000006</v>
      </c>
      <c r="BD12" s="50">
        <f t="shared" si="6"/>
        <v>4258.7</v>
      </c>
      <c r="BE12" s="50">
        <f t="shared" si="6"/>
        <v>6.9</v>
      </c>
      <c r="BF12" s="50">
        <f t="shared" si="6"/>
        <v>181.9</v>
      </c>
      <c r="BG12" s="51"/>
      <c r="BH12" s="51"/>
    </row>
    <row r="13" spans="1:60" s="16" customFormat="1" ht="25.5" x14ac:dyDescent="0.2">
      <c r="A13" s="91"/>
      <c r="B13" s="48" t="s">
        <v>7</v>
      </c>
      <c r="C13" s="48" t="s">
        <v>7</v>
      </c>
      <c r="D13" s="26">
        <f t="shared" si="0"/>
        <v>897678.29999999981</v>
      </c>
      <c r="E13" s="26" t="e">
        <f t="shared" ref="E13:J13" si="7">E18+E37+E52+E64+E66</f>
        <v>#REF!</v>
      </c>
      <c r="F13" s="26" t="e">
        <f t="shared" si="7"/>
        <v>#REF!</v>
      </c>
      <c r="G13" s="26" t="e">
        <f t="shared" si="7"/>
        <v>#REF!</v>
      </c>
      <c r="H13" s="26" t="e">
        <f t="shared" si="7"/>
        <v>#REF!</v>
      </c>
      <c r="I13" s="26" t="e">
        <f t="shared" si="7"/>
        <v>#REF!</v>
      </c>
      <c r="J13" s="26" t="e">
        <f t="shared" si="7"/>
        <v>#REF!</v>
      </c>
      <c r="K13" s="26">
        <f t="shared" ref="K13:K27" si="8">L13+M13+N13+O13+P13+Q13</f>
        <v>182358.39999999999</v>
      </c>
      <c r="L13" s="26">
        <f t="shared" ref="L13" si="9">L18+L37+L52+L66</f>
        <v>13597.4</v>
      </c>
      <c r="M13" s="26">
        <f>M18+M37+M52+M76+AP18</f>
        <v>99716.4</v>
      </c>
      <c r="N13" s="26">
        <f>N18+N37+N52+N66+N76</f>
        <v>37369.5</v>
      </c>
      <c r="O13" s="26">
        <f>O18+O37+O52+O66+O74</f>
        <v>31442.2</v>
      </c>
      <c r="P13" s="26">
        <f t="shared" ref="P13:Q13" si="10">P18+P37+P52+P66</f>
        <v>65.900000000000006</v>
      </c>
      <c r="Q13" s="26">
        <f t="shared" si="10"/>
        <v>167</v>
      </c>
      <c r="R13" s="26">
        <f>S13+T13+U13+V13+W13+X13+Y13+Z13</f>
        <v>258702.69999999998</v>
      </c>
      <c r="S13" s="50">
        <f>S18+S37+S52+S66+S74</f>
        <v>77906.3</v>
      </c>
      <c r="T13" s="50">
        <v>0</v>
      </c>
      <c r="U13" s="50">
        <f>U18+U37+U52+U74</f>
        <v>86764.1</v>
      </c>
      <c r="V13" s="50">
        <f>V18+V37+V52+V66</f>
        <v>51650.599999999991</v>
      </c>
      <c r="W13" s="50">
        <f>W37+W52+W66+W76+W18</f>
        <v>42120.3</v>
      </c>
      <c r="X13" s="50">
        <v>0</v>
      </c>
      <c r="Y13" s="50">
        <f>Y37+Y52</f>
        <v>98.5</v>
      </c>
      <c r="Z13" s="50">
        <f>Z37+Z52</f>
        <v>162.9</v>
      </c>
      <c r="AA13" s="50">
        <f>AB13+AC13+AD13+AE13+AF13+AG13+AH13</f>
        <v>217849.19999999998</v>
      </c>
      <c r="AB13" s="26">
        <f t="shared" ref="AB13:AH13" si="11">AB18+AB37+AB52+AB66</f>
        <v>33158.199999999997</v>
      </c>
      <c r="AC13" s="50">
        <f>AC18+AC37+AC52+AC66+AC74</f>
        <v>135320.69999999998</v>
      </c>
      <c r="AD13" s="50">
        <f>AD18+AD37+AD66+AD76+AM62+AD53</f>
        <v>41439.600000000006</v>
      </c>
      <c r="AE13" s="26">
        <f>AE18+AE37+AE52+AE66+AE74</f>
        <v>7633.6</v>
      </c>
      <c r="AF13" s="26">
        <f t="shared" si="11"/>
        <v>115.2</v>
      </c>
      <c r="AG13" s="26">
        <f t="shared" si="11"/>
        <v>0</v>
      </c>
      <c r="AH13" s="26">
        <f t="shared" si="11"/>
        <v>181.9</v>
      </c>
      <c r="AI13" s="26">
        <f>AJ13+AK13+AL13+AM13+AN13+AO13+AP13+AQ13</f>
        <v>103614.79999999999</v>
      </c>
      <c r="AJ13" s="26">
        <f t="shared" ref="AJ13:AQ13" si="12">AJ18+AJ37+AJ52+AJ66</f>
        <v>1342.9</v>
      </c>
      <c r="AK13" s="26">
        <f>AK18+AK37+AK52+AK66+AK74</f>
        <v>34455.599999999999</v>
      </c>
      <c r="AL13" s="26">
        <f>AL18+AL37+AL52+AL66+AL74</f>
        <v>59363.9</v>
      </c>
      <c r="AM13" s="26">
        <f>AM18+AM37+AM52+AM66+AM74</f>
        <v>8145.3</v>
      </c>
      <c r="AN13" s="26">
        <f t="shared" si="12"/>
        <v>115.2</v>
      </c>
      <c r="AO13" s="26">
        <f t="shared" si="12"/>
        <v>0</v>
      </c>
      <c r="AP13" s="26">
        <f t="shared" si="12"/>
        <v>0</v>
      </c>
      <c r="AQ13" s="26">
        <f t="shared" si="12"/>
        <v>191.9</v>
      </c>
      <c r="AR13" s="26">
        <f>AS13+AT13+AU13+AV13+AW13+AX13</f>
        <v>67722.499999999985</v>
      </c>
      <c r="AS13" s="26">
        <f t="shared" ref="AS13:AX13" si="13">AS18+AS37+AS52+AS66</f>
        <v>0</v>
      </c>
      <c r="AT13" s="26">
        <f>AT18+AT37+AT52+AT66+AT74</f>
        <v>28515.399999999998</v>
      </c>
      <c r="AU13" s="26">
        <f t="shared" si="13"/>
        <v>35077.800000000003</v>
      </c>
      <c r="AV13" s="26">
        <f>AV18+AV37+AV52+AV66+AV74</f>
        <v>3940.5</v>
      </c>
      <c r="AW13" s="26">
        <f t="shared" si="13"/>
        <v>6.9</v>
      </c>
      <c r="AX13" s="26">
        <f t="shared" si="13"/>
        <v>181.9</v>
      </c>
      <c r="AY13" s="50">
        <f t="shared" ref="AY13:AY16" si="14">AZ13+BA13+BB13+BC13+BD13+BE13+BF13</f>
        <v>67430.699999999983</v>
      </c>
      <c r="AZ13" s="26">
        <f>AZ18+AZ37+AZ52+AZ66</f>
        <v>0</v>
      </c>
      <c r="BA13" s="26">
        <f>BA18+BA37+BA52+BA66</f>
        <v>0</v>
      </c>
      <c r="BB13" s="26">
        <f>BB18+BB37+BB52+BB66+BB74</f>
        <v>28464.7</v>
      </c>
      <c r="BC13" s="26">
        <f>BC18+BC37+BC52+BC66+BC74</f>
        <v>34518.5</v>
      </c>
      <c r="BD13" s="26">
        <f>BD18+BD37+BD52+BD66+BD74</f>
        <v>4258.7</v>
      </c>
      <c r="BE13" s="26">
        <f t="shared" ref="BE13:BF13" si="15">BE18+BE37+BE52+BE66</f>
        <v>6.9</v>
      </c>
      <c r="BF13" s="26">
        <f t="shared" si="15"/>
        <v>181.9</v>
      </c>
      <c r="BG13" s="52"/>
      <c r="BH13" s="16" t="s">
        <v>24</v>
      </c>
    </row>
    <row r="14" spans="1:60" s="16" customFormat="1" ht="63.75" x14ac:dyDescent="0.2">
      <c r="A14" s="91"/>
      <c r="B14" s="48" t="s">
        <v>11</v>
      </c>
      <c r="C14" s="48" t="s">
        <v>11</v>
      </c>
      <c r="D14" s="26">
        <f t="shared" si="0"/>
        <v>339998.89999999997</v>
      </c>
      <c r="E14" s="26" t="e">
        <f>#REF!</f>
        <v>#REF!</v>
      </c>
      <c r="F14" s="26" t="e">
        <f>#REF!</f>
        <v>#REF!</v>
      </c>
      <c r="G14" s="26" t="e">
        <f>#REF!</f>
        <v>#REF!</v>
      </c>
      <c r="H14" s="26"/>
      <c r="I14" s="26"/>
      <c r="J14" s="26"/>
      <c r="K14" s="26">
        <f t="shared" si="8"/>
        <v>36096.5</v>
      </c>
      <c r="L14" s="26">
        <f t="shared" ref="L14:M14" si="16">L38</f>
        <v>19280.599999999999</v>
      </c>
      <c r="M14" s="26">
        <f t="shared" si="16"/>
        <v>15328.5</v>
      </c>
      <c r="N14" s="26">
        <f>N38</f>
        <v>1487.4</v>
      </c>
      <c r="O14" s="26">
        <f t="shared" ref="O14:BF14" si="17">O38</f>
        <v>0</v>
      </c>
      <c r="P14" s="26">
        <f t="shared" si="17"/>
        <v>0</v>
      </c>
      <c r="Q14" s="26">
        <f t="shared" si="17"/>
        <v>0</v>
      </c>
      <c r="R14" s="26">
        <f>S14+T14+U14+V14+W14+X14+Y14+Z14</f>
        <v>143741.09999999998</v>
      </c>
      <c r="S14" s="50">
        <f>S38</f>
        <v>135392.79999999999</v>
      </c>
      <c r="T14" s="50">
        <v>0</v>
      </c>
      <c r="U14" s="50">
        <f>U38</f>
        <v>6390.9000000000005</v>
      </c>
      <c r="V14" s="50">
        <f>V38+V68</f>
        <v>1957.3999999999999</v>
      </c>
      <c r="W14" s="50">
        <v>0</v>
      </c>
      <c r="X14" s="50">
        <v>0</v>
      </c>
      <c r="Y14" s="50">
        <v>0</v>
      </c>
      <c r="Z14" s="50">
        <v>0</v>
      </c>
      <c r="AA14" s="50">
        <f>AC14+AD14+AB14</f>
        <v>58887.099999999991</v>
      </c>
      <c r="AB14" s="26">
        <f t="shared" si="17"/>
        <v>24168.3</v>
      </c>
      <c r="AC14" s="50">
        <f t="shared" si="17"/>
        <v>30458.899999999998</v>
      </c>
      <c r="AD14" s="50">
        <f>AD38</f>
        <v>4259.8999999999996</v>
      </c>
      <c r="AE14" s="26">
        <f t="shared" si="17"/>
        <v>0</v>
      </c>
      <c r="AF14" s="26">
        <f t="shared" si="17"/>
        <v>0</v>
      </c>
      <c r="AG14" s="26">
        <f t="shared" si="17"/>
        <v>0</v>
      </c>
      <c r="AH14" s="26">
        <f t="shared" si="17"/>
        <v>0</v>
      </c>
      <c r="AI14" s="26">
        <f>AK14+AL14+AJ14</f>
        <v>97128.900000000009</v>
      </c>
      <c r="AJ14" s="26">
        <f t="shared" si="17"/>
        <v>617.5</v>
      </c>
      <c r="AK14" s="26">
        <f>AK38</f>
        <v>81985.600000000006</v>
      </c>
      <c r="AL14" s="26">
        <f>AL38</f>
        <v>14525.800000000001</v>
      </c>
      <c r="AM14" s="26">
        <f t="shared" si="17"/>
        <v>0</v>
      </c>
      <c r="AN14" s="26">
        <f t="shared" si="17"/>
        <v>0</v>
      </c>
      <c r="AO14" s="26">
        <f t="shared" si="17"/>
        <v>0</v>
      </c>
      <c r="AP14" s="26">
        <f t="shared" si="17"/>
        <v>0</v>
      </c>
      <c r="AQ14" s="26">
        <f t="shared" si="17"/>
        <v>0</v>
      </c>
      <c r="AR14" s="26">
        <f t="shared" si="17"/>
        <v>557.5</v>
      </c>
      <c r="AS14" s="26">
        <f t="shared" si="17"/>
        <v>0</v>
      </c>
      <c r="AT14" s="26">
        <f t="shared" si="17"/>
        <v>551.9</v>
      </c>
      <c r="AU14" s="26">
        <f t="shared" si="17"/>
        <v>5.6</v>
      </c>
      <c r="AV14" s="26">
        <f t="shared" si="17"/>
        <v>0</v>
      </c>
      <c r="AW14" s="26">
        <f t="shared" si="17"/>
        <v>0</v>
      </c>
      <c r="AX14" s="26">
        <f t="shared" si="17"/>
        <v>0</v>
      </c>
      <c r="AY14" s="50">
        <f t="shared" si="14"/>
        <v>3587.8</v>
      </c>
      <c r="AZ14" s="26">
        <f t="shared" si="17"/>
        <v>0</v>
      </c>
      <c r="BA14" s="26">
        <f t="shared" si="17"/>
        <v>2735</v>
      </c>
      <c r="BB14" s="26">
        <f t="shared" si="17"/>
        <v>816.9</v>
      </c>
      <c r="BC14" s="26">
        <f t="shared" si="17"/>
        <v>35.9</v>
      </c>
      <c r="BD14" s="26">
        <f t="shared" si="17"/>
        <v>0</v>
      </c>
      <c r="BE14" s="26">
        <f t="shared" si="17"/>
        <v>0</v>
      </c>
      <c r="BF14" s="26">
        <f t="shared" si="17"/>
        <v>0</v>
      </c>
    </row>
    <row r="15" spans="1:60" s="16" customFormat="1" ht="38.25" x14ac:dyDescent="0.2">
      <c r="A15" s="91"/>
      <c r="B15" s="48" t="s">
        <v>18</v>
      </c>
      <c r="C15" s="48" t="s">
        <v>18</v>
      </c>
      <c r="D15" s="26">
        <f t="shared" si="0"/>
        <v>225328</v>
      </c>
      <c r="E15" s="26"/>
      <c r="F15" s="26"/>
      <c r="G15" s="26"/>
      <c r="H15" s="53"/>
      <c r="I15" s="53"/>
      <c r="J15" s="53"/>
      <c r="K15" s="26">
        <f>K19</f>
        <v>10337</v>
      </c>
      <c r="L15" s="26">
        <f t="shared" ref="L15:M15" si="18">L19</f>
        <v>0</v>
      </c>
      <c r="M15" s="26">
        <f t="shared" si="18"/>
        <v>0</v>
      </c>
      <c r="N15" s="26">
        <f>N19</f>
        <v>10337</v>
      </c>
      <c r="O15" s="26">
        <f t="shared" ref="O15:BF15" si="19">O19</f>
        <v>0</v>
      </c>
      <c r="P15" s="26">
        <f t="shared" si="19"/>
        <v>0</v>
      </c>
      <c r="Q15" s="26">
        <f t="shared" si="19"/>
        <v>0</v>
      </c>
      <c r="R15" s="26">
        <f>S15+T15+U15+V15+W15+X15+Y15+Z15</f>
        <v>30176.3</v>
      </c>
      <c r="S15" s="50">
        <v>0</v>
      </c>
      <c r="T15" s="50">
        <v>0</v>
      </c>
      <c r="U15" s="50">
        <f>U19+U39</f>
        <v>2374.8000000000002</v>
      </c>
      <c r="V15" s="50">
        <f>V19+V39+V77</f>
        <v>27801.5</v>
      </c>
      <c r="W15" s="50">
        <v>0</v>
      </c>
      <c r="X15" s="50">
        <v>0</v>
      </c>
      <c r="Y15" s="50">
        <v>0</v>
      </c>
      <c r="Z15" s="50">
        <v>0</v>
      </c>
      <c r="AA15" s="50">
        <f>AD15+AC15</f>
        <v>62094</v>
      </c>
      <c r="AB15" s="26">
        <f t="shared" si="19"/>
        <v>0</v>
      </c>
      <c r="AC15" s="50">
        <f>AC19+AC39</f>
        <v>33282.400000000001</v>
      </c>
      <c r="AD15" s="50">
        <f>AD19+AD39+AD54</f>
        <v>28811.600000000002</v>
      </c>
      <c r="AE15" s="26">
        <f t="shared" si="19"/>
        <v>0</v>
      </c>
      <c r="AF15" s="26">
        <f t="shared" si="19"/>
        <v>0</v>
      </c>
      <c r="AG15" s="26">
        <f t="shared" si="19"/>
        <v>0</v>
      </c>
      <c r="AH15" s="26">
        <f t="shared" si="19"/>
        <v>0</v>
      </c>
      <c r="AI15" s="26">
        <f>AI19+AI39</f>
        <v>104572.99999999999</v>
      </c>
      <c r="AJ15" s="26">
        <f t="shared" si="19"/>
        <v>0</v>
      </c>
      <c r="AK15" s="26">
        <f>AK19+AK39+AK54+AK77</f>
        <v>61529.2</v>
      </c>
      <c r="AL15" s="26">
        <f>AL19+AL39</f>
        <v>43043.799999999996</v>
      </c>
      <c r="AM15" s="26">
        <f t="shared" si="19"/>
        <v>0</v>
      </c>
      <c r="AN15" s="26">
        <f t="shared" si="19"/>
        <v>0</v>
      </c>
      <c r="AO15" s="26">
        <f t="shared" si="19"/>
        <v>0</v>
      </c>
      <c r="AP15" s="26">
        <f t="shared" si="19"/>
        <v>0</v>
      </c>
      <c r="AQ15" s="26">
        <f t="shared" si="19"/>
        <v>0</v>
      </c>
      <c r="AR15" s="26">
        <f t="shared" si="19"/>
        <v>9800</v>
      </c>
      <c r="AS15" s="26">
        <f t="shared" si="19"/>
        <v>0</v>
      </c>
      <c r="AT15" s="26">
        <f t="shared" si="19"/>
        <v>0</v>
      </c>
      <c r="AU15" s="26">
        <f t="shared" si="19"/>
        <v>9800</v>
      </c>
      <c r="AV15" s="26">
        <f t="shared" si="19"/>
        <v>0</v>
      </c>
      <c r="AW15" s="26">
        <f t="shared" si="19"/>
        <v>0</v>
      </c>
      <c r="AX15" s="26">
        <f t="shared" si="19"/>
        <v>0</v>
      </c>
      <c r="AY15" s="50">
        <f t="shared" si="14"/>
        <v>8347.7000000000007</v>
      </c>
      <c r="AZ15" s="26">
        <f t="shared" si="19"/>
        <v>0</v>
      </c>
      <c r="BA15" s="26">
        <f t="shared" si="19"/>
        <v>0</v>
      </c>
      <c r="BB15" s="26">
        <f t="shared" si="19"/>
        <v>0</v>
      </c>
      <c r="BC15" s="26">
        <f t="shared" si="19"/>
        <v>8347.7000000000007</v>
      </c>
      <c r="BD15" s="26">
        <f t="shared" si="19"/>
        <v>0</v>
      </c>
      <c r="BE15" s="26">
        <f t="shared" si="19"/>
        <v>0</v>
      </c>
      <c r="BF15" s="26">
        <f t="shared" si="19"/>
        <v>0</v>
      </c>
    </row>
    <row r="16" spans="1:60" s="16" customFormat="1" ht="38.25" x14ac:dyDescent="0.2">
      <c r="A16" s="92"/>
      <c r="B16" s="48" t="s">
        <v>53</v>
      </c>
      <c r="C16" s="48" t="s">
        <v>53</v>
      </c>
      <c r="D16" s="26">
        <f t="shared" si="0"/>
        <v>35447.1</v>
      </c>
      <c r="E16" s="26"/>
      <c r="F16" s="26"/>
      <c r="G16" s="26"/>
      <c r="H16" s="53"/>
      <c r="I16" s="53"/>
      <c r="J16" s="53"/>
      <c r="K16" s="26">
        <f>N16+M16</f>
        <v>792.59999999999991</v>
      </c>
      <c r="L16" s="26">
        <v>0</v>
      </c>
      <c r="M16" s="26">
        <f>M82</f>
        <v>162.30000000000001</v>
      </c>
      <c r="N16" s="26">
        <f>N82+N72</f>
        <v>630.29999999999995</v>
      </c>
      <c r="O16" s="26">
        <v>0</v>
      </c>
      <c r="P16" s="26">
        <v>0</v>
      </c>
      <c r="Q16" s="26">
        <v>0</v>
      </c>
      <c r="R16" s="26">
        <f>U16+V16</f>
        <v>34572.6</v>
      </c>
      <c r="S16" s="50">
        <v>0</v>
      </c>
      <c r="T16" s="50">
        <v>0</v>
      </c>
      <c r="U16" s="50">
        <f>U34</f>
        <v>34538.1</v>
      </c>
      <c r="V16" s="50">
        <f>V34</f>
        <v>34.5</v>
      </c>
      <c r="W16" s="50">
        <v>0</v>
      </c>
      <c r="X16" s="50">
        <v>0</v>
      </c>
      <c r="Y16" s="50">
        <v>0</v>
      </c>
      <c r="Z16" s="50">
        <v>0</v>
      </c>
      <c r="AA16" s="50">
        <f>AA34</f>
        <v>81.899999999999991</v>
      </c>
      <c r="AB16" s="26">
        <v>0</v>
      </c>
      <c r="AC16" s="50">
        <f>AC34</f>
        <v>81.8</v>
      </c>
      <c r="AD16" s="50">
        <f>AD34</f>
        <v>0.1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50">
        <f t="shared" si="14"/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</row>
    <row r="17" spans="1:59" s="8" customFormat="1" ht="38.25" x14ac:dyDescent="0.2">
      <c r="A17" s="90" t="s">
        <v>31</v>
      </c>
      <c r="B17" s="48"/>
      <c r="C17" s="49" t="s">
        <v>6</v>
      </c>
      <c r="D17" s="50">
        <f t="shared" si="0"/>
        <v>432653.60000000003</v>
      </c>
      <c r="E17" s="50" t="e">
        <f>E18+#REF!</f>
        <v>#REF!</v>
      </c>
      <c r="F17" s="50" t="e">
        <f>F18+#REF!</f>
        <v>#REF!</v>
      </c>
      <c r="G17" s="50" t="e">
        <f>G18+#REF!</f>
        <v>#REF!</v>
      </c>
      <c r="H17" s="50"/>
      <c r="I17" s="50"/>
      <c r="J17" s="50"/>
      <c r="K17" s="26">
        <f t="shared" si="8"/>
        <v>24534.6</v>
      </c>
      <c r="L17" s="50">
        <f>L18</f>
        <v>0</v>
      </c>
      <c r="M17" s="50">
        <f>M18</f>
        <v>2998</v>
      </c>
      <c r="N17" s="50">
        <f>N18+N19</f>
        <v>21536.6</v>
      </c>
      <c r="O17" s="50">
        <f>O18</f>
        <v>0</v>
      </c>
      <c r="P17" s="50"/>
      <c r="Q17" s="50"/>
      <c r="R17" s="50">
        <f>S17+T17+U17+V17+W17+Y17+Z17+X17</f>
        <v>120448.19999999998</v>
      </c>
      <c r="S17" s="50">
        <f t="shared" ref="S17:Y17" si="20">S18+S19</f>
        <v>0</v>
      </c>
      <c r="T17" s="50">
        <f t="shared" si="20"/>
        <v>0</v>
      </c>
      <c r="U17" s="50">
        <f>U18+U19+U20</f>
        <v>69892.299999999988</v>
      </c>
      <c r="V17" s="50">
        <f>V18+V19+V20</f>
        <v>50505.9</v>
      </c>
      <c r="W17" s="50">
        <f t="shared" si="20"/>
        <v>50</v>
      </c>
      <c r="X17" s="50">
        <f t="shared" si="20"/>
        <v>0</v>
      </c>
      <c r="Y17" s="50">
        <f t="shared" si="20"/>
        <v>0</v>
      </c>
      <c r="Z17" s="50">
        <v>0</v>
      </c>
      <c r="AA17" s="50">
        <f>AB17+AC17+AD17+AE17+AF17+AG17+AH17</f>
        <v>93754.400000000009</v>
      </c>
      <c r="AB17" s="50">
        <f t="shared" ref="AB17:AH17" si="21">AB18+AB19</f>
        <v>0</v>
      </c>
      <c r="AC17" s="50">
        <f>AC18+AC19+AC20</f>
        <v>48876.200000000004</v>
      </c>
      <c r="AD17" s="50">
        <f>AD18+AD19+AD20</f>
        <v>44578.200000000004</v>
      </c>
      <c r="AE17" s="50">
        <f t="shared" si="21"/>
        <v>300</v>
      </c>
      <c r="AF17" s="50">
        <f t="shared" si="21"/>
        <v>0</v>
      </c>
      <c r="AG17" s="50">
        <f t="shared" si="21"/>
        <v>0</v>
      </c>
      <c r="AH17" s="50">
        <f t="shared" si="21"/>
        <v>0</v>
      </c>
      <c r="AI17" s="50">
        <f>AJ17+AK17+AL17+AM17+AQ17+AN17</f>
        <v>148990.29999999999</v>
      </c>
      <c r="AJ17" s="50">
        <f>AJ18+AJ19</f>
        <v>0</v>
      </c>
      <c r="AK17" s="50">
        <f>AK18+AK19</f>
        <v>74281.7</v>
      </c>
      <c r="AL17" s="50">
        <f>AL18+AL19</f>
        <v>74658.600000000006</v>
      </c>
      <c r="AM17" s="50">
        <f>AM18+AM19</f>
        <v>50</v>
      </c>
      <c r="AN17" s="50">
        <f>AN18+AN19</f>
        <v>0</v>
      </c>
      <c r="AO17" s="50">
        <v>0</v>
      </c>
      <c r="AP17" s="50">
        <v>0</v>
      </c>
      <c r="AQ17" s="50">
        <f t="shared" ref="AQ17:AX17" si="22">AQ18+AQ19</f>
        <v>0</v>
      </c>
      <c r="AR17" s="50">
        <f>AT17+AU17+AV17</f>
        <v>23189.200000000001</v>
      </c>
      <c r="AS17" s="50">
        <f t="shared" si="22"/>
        <v>0</v>
      </c>
      <c r="AT17" s="50">
        <f>AT18+AT19</f>
        <v>8206.7000000000007</v>
      </c>
      <c r="AU17" s="50">
        <f t="shared" si="22"/>
        <v>14932.5</v>
      </c>
      <c r="AV17" s="50">
        <f t="shared" si="22"/>
        <v>50</v>
      </c>
      <c r="AW17" s="50">
        <f t="shared" si="22"/>
        <v>0</v>
      </c>
      <c r="AX17" s="50">
        <f t="shared" si="22"/>
        <v>0</v>
      </c>
      <c r="AY17" s="50">
        <f t="shared" ref="AY17:AY18" si="23">AZ17+BB17+BC17+BD17+BM17</f>
        <v>21736.9</v>
      </c>
      <c r="AZ17" s="50">
        <f t="shared" ref="AZ17:BF17" si="24">AZ18+AZ19</f>
        <v>0</v>
      </c>
      <c r="BA17" s="50">
        <v>0</v>
      </c>
      <c r="BB17" s="50">
        <f>BB18</f>
        <v>8206.7000000000007</v>
      </c>
      <c r="BC17" s="50">
        <f t="shared" si="24"/>
        <v>13480.2</v>
      </c>
      <c r="BD17" s="50">
        <f t="shared" si="24"/>
        <v>50</v>
      </c>
      <c r="BE17" s="50">
        <f t="shared" si="24"/>
        <v>0</v>
      </c>
      <c r="BF17" s="26">
        <f t="shared" si="24"/>
        <v>0</v>
      </c>
      <c r="BG17" s="21"/>
    </row>
    <row r="18" spans="1:59" s="14" customFormat="1" ht="25.5" x14ac:dyDescent="0.2">
      <c r="A18" s="91"/>
      <c r="B18" s="48" t="s">
        <v>10</v>
      </c>
      <c r="C18" s="48" t="s">
        <v>7</v>
      </c>
      <c r="D18" s="26">
        <f t="shared" si="0"/>
        <v>180650.10000000003</v>
      </c>
      <c r="E18" s="26" t="e">
        <f>#REF!+#REF!+#REF!+E22+E24+E25+#REF!+E27</f>
        <v>#REF!</v>
      </c>
      <c r="F18" s="26" t="e">
        <f>#REF!+#REF!+#REF!+F22+F24+F25+#REF!+F27</f>
        <v>#REF!</v>
      </c>
      <c r="G18" s="26" t="e">
        <f>#REF!+#REF!+#REF!+G22+G24+G25+#REF!+G27</f>
        <v>#REF!</v>
      </c>
      <c r="H18" s="26"/>
      <c r="I18" s="26"/>
      <c r="J18" s="26"/>
      <c r="K18" s="26">
        <f t="shared" si="8"/>
        <v>14197.599999999999</v>
      </c>
      <c r="L18" s="26">
        <v>0</v>
      </c>
      <c r="M18" s="26">
        <f>M27</f>
        <v>2998</v>
      </c>
      <c r="N18" s="26">
        <f>N22+N24+N25+N28</f>
        <v>11199.599999999999</v>
      </c>
      <c r="O18" s="26">
        <v>0</v>
      </c>
      <c r="P18" s="26">
        <v>0</v>
      </c>
      <c r="Q18" s="26">
        <v>0</v>
      </c>
      <c r="R18" s="26">
        <f>S18+T18+U18+V18+W18+Y18+Z18</f>
        <v>58755.799999999996</v>
      </c>
      <c r="S18" s="26">
        <v>0</v>
      </c>
      <c r="T18" s="26">
        <v>0</v>
      </c>
      <c r="U18" s="26">
        <f>U27+U33+U35</f>
        <v>35354.199999999997</v>
      </c>
      <c r="V18" s="26">
        <f>V22+V24+V25+V33+V35</f>
        <v>23351.599999999999</v>
      </c>
      <c r="W18" s="26">
        <f>W22</f>
        <v>50</v>
      </c>
      <c r="X18" s="26">
        <v>0</v>
      </c>
      <c r="Y18" s="26">
        <v>0</v>
      </c>
      <c r="Z18" s="26">
        <v>0</v>
      </c>
      <c r="AA18" s="26">
        <f>AB18+AC18+AD18+AE18+AF18+AG18+AH18</f>
        <v>35780.300000000003</v>
      </c>
      <c r="AB18" s="26">
        <v>0</v>
      </c>
      <c r="AC18" s="50">
        <f>AC22+AC25+AC27+AC35</f>
        <v>18787.900000000001</v>
      </c>
      <c r="AD18" s="50">
        <f>AD22+AD25+AD33+AD35</f>
        <v>16692.400000000001</v>
      </c>
      <c r="AE18" s="26">
        <f>AE22</f>
        <v>300</v>
      </c>
      <c r="AF18" s="26">
        <v>0</v>
      </c>
      <c r="AG18" s="26">
        <v>0</v>
      </c>
      <c r="AH18" s="26">
        <v>0</v>
      </c>
      <c r="AI18" s="26">
        <f>AJ18+AK18+AL18+AM18+AQ18</f>
        <v>45138</v>
      </c>
      <c r="AJ18" s="26">
        <v>0</v>
      </c>
      <c r="AK18" s="26">
        <f>AK27</f>
        <v>12752.5</v>
      </c>
      <c r="AL18" s="26">
        <f>AL22+AL25+AL31+AL33</f>
        <v>32335.5</v>
      </c>
      <c r="AM18" s="26">
        <f>AM22</f>
        <v>50</v>
      </c>
      <c r="AN18" s="26">
        <v>0</v>
      </c>
      <c r="AO18" s="26">
        <v>0</v>
      </c>
      <c r="AP18" s="26">
        <v>0</v>
      </c>
      <c r="AQ18" s="26">
        <v>0</v>
      </c>
      <c r="AR18" s="26">
        <f>AT18+AU18+AV18</f>
        <v>13389.2</v>
      </c>
      <c r="AS18" s="26">
        <v>0</v>
      </c>
      <c r="AT18" s="26">
        <f>AT27</f>
        <v>8206.7000000000007</v>
      </c>
      <c r="AU18" s="26">
        <f>AU22+AU25</f>
        <v>5132.5</v>
      </c>
      <c r="AV18" s="26">
        <f>AV22</f>
        <v>50</v>
      </c>
      <c r="AW18" s="26">
        <v>0</v>
      </c>
      <c r="AX18" s="26">
        <v>0</v>
      </c>
      <c r="AY18" s="26">
        <f t="shared" si="23"/>
        <v>13389.2</v>
      </c>
      <c r="AZ18" s="26">
        <v>0</v>
      </c>
      <c r="BA18" s="26">
        <v>0</v>
      </c>
      <c r="BB18" s="26">
        <f>BB27</f>
        <v>8206.7000000000007</v>
      </c>
      <c r="BC18" s="26">
        <f>BC21</f>
        <v>5132.5</v>
      </c>
      <c r="BD18" s="26">
        <f>BD22</f>
        <v>50</v>
      </c>
      <c r="BE18" s="26">
        <v>0</v>
      </c>
      <c r="BF18" s="26">
        <v>0</v>
      </c>
    </row>
    <row r="19" spans="1:59" s="7" customFormat="1" ht="38.25" x14ac:dyDescent="0.2">
      <c r="A19" s="91"/>
      <c r="B19" s="48" t="s">
        <v>18</v>
      </c>
      <c r="C19" s="48" t="s">
        <v>18</v>
      </c>
      <c r="D19" s="26">
        <f t="shared" si="0"/>
        <v>217349</v>
      </c>
      <c r="E19" s="26"/>
      <c r="F19" s="26"/>
      <c r="G19" s="26"/>
      <c r="H19" s="26"/>
      <c r="I19" s="26"/>
      <c r="J19" s="26"/>
      <c r="K19" s="26">
        <f>L19+M19+N19+O19+P19+Q19</f>
        <v>10337</v>
      </c>
      <c r="L19" s="26">
        <v>0</v>
      </c>
      <c r="M19" s="26">
        <v>0</v>
      </c>
      <c r="N19" s="26">
        <f>N23+N26</f>
        <v>10337</v>
      </c>
      <c r="O19" s="26">
        <v>0</v>
      </c>
      <c r="P19" s="26">
        <v>0</v>
      </c>
      <c r="Q19" s="26">
        <v>0</v>
      </c>
      <c r="R19" s="26">
        <f t="shared" ref="R19:R38" si="25">S19+T19+U19+V19+W19+Y19+Z19</f>
        <v>27119.800000000003</v>
      </c>
      <c r="S19" s="26">
        <v>0</v>
      </c>
      <c r="T19" s="26">
        <v>0</v>
      </c>
      <c r="U19" s="26">
        <f>U32</f>
        <v>0</v>
      </c>
      <c r="V19" s="26">
        <f>V26+V23+V32</f>
        <v>27119.800000000003</v>
      </c>
      <c r="W19" s="26">
        <v>0</v>
      </c>
      <c r="X19" s="26">
        <v>0</v>
      </c>
      <c r="Y19" s="26">
        <v>0</v>
      </c>
      <c r="Z19" s="26">
        <v>0</v>
      </c>
      <c r="AA19" s="26">
        <f>AB19+AC19+AD19+AE19+AF19+AG19+AH19</f>
        <v>57892.200000000004</v>
      </c>
      <c r="AB19" s="26">
        <f t="shared" ref="AB19:AH19" si="26">AB23+AB26</f>
        <v>0</v>
      </c>
      <c r="AC19" s="50">
        <f>AC23+AC24+AC26+AC28+AC32</f>
        <v>30006.5</v>
      </c>
      <c r="AD19" s="50">
        <f>AD23+AD24+AD26+AD28+AD32</f>
        <v>27885.700000000004</v>
      </c>
      <c r="AE19" s="26">
        <f t="shared" si="26"/>
        <v>0</v>
      </c>
      <c r="AF19" s="26">
        <f>AF32</f>
        <v>0</v>
      </c>
      <c r="AG19" s="26">
        <f t="shared" si="26"/>
        <v>0</v>
      </c>
      <c r="AH19" s="26">
        <f t="shared" si="26"/>
        <v>0</v>
      </c>
      <c r="AI19" s="26">
        <f>AJ19+AK19+AL19+AM19+AQ19</f>
        <v>103852.29999999999</v>
      </c>
      <c r="AJ19" s="26">
        <v>0</v>
      </c>
      <c r="AK19" s="26">
        <f>AK23+AK24+AK26+AK32</f>
        <v>61529.2</v>
      </c>
      <c r="AL19" s="26">
        <f>AL23+AL24+AL26+AL30+AL32</f>
        <v>42323.1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f>AU19</f>
        <v>9800</v>
      </c>
      <c r="AS19" s="26">
        <v>0</v>
      </c>
      <c r="AT19" s="26">
        <v>0</v>
      </c>
      <c r="AU19" s="26">
        <f>AU26</f>
        <v>9800</v>
      </c>
      <c r="AV19" s="26">
        <v>0</v>
      </c>
      <c r="AW19" s="26">
        <v>0</v>
      </c>
      <c r="AX19" s="26">
        <v>0</v>
      </c>
      <c r="AY19" s="26">
        <f t="shared" ref="AY19" si="27">AZ19+BB19+BC19+BD19+BM19</f>
        <v>8347.7000000000007</v>
      </c>
      <c r="AZ19" s="26">
        <v>0</v>
      </c>
      <c r="BA19" s="26">
        <v>0</v>
      </c>
      <c r="BB19" s="26">
        <v>0</v>
      </c>
      <c r="BC19" s="26">
        <f>BC26</f>
        <v>8347.7000000000007</v>
      </c>
      <c r="BD19" s="26">
        <v>0</v>
      </c>
      <c r="BE19" s="26">
        <v>0</v>
      </c>
      <c r="BF19" s="26">
        <v>0</v>
      </c>
    </row>
    <row r="20" spans="1:59" s="7" customFormat="1" ht="38.25" x14ac:dyDescent="0.2">
      <c r="A20" s="92"/>
      <c r="B20" s="48" t="s">
        <v>53</v>
      </c>
      <c r="C20" s="48" t="s">
        <v>53</v>
      </c>
      <c r="D20" s="26">
        <v>48910.600000000006</v>
      </c>
      <c r="E20" s="26"/>
      <c r="F20" s="26"/>
      <c r="G20" s="26"/>
      <c r="H20" s="26"/>
      <c r="I20" s="26"/>
      <c r="J20" s="26"/>
      <c r="K20" s="26">
        <f>L20+M20+N20+O20+P20+Q20</f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f>U20+V20</f>
        <v>34572.6</v>
      </c>
      <c r="S20" s="26">
        <v>0</v>
      </c>
      <c r="T20" s="26">
        <v>0</v>
      </c>
      <c r="U20" s="26">
        <f>U34</f>
        <v>34538.1</v>
      </c>
      <c r="V20" s="26">
        <f>V34</f>
        <v>34.5</v>
      </c>
      <c r="W20" s="26">
        <v>0</v>
      </c>
      <c r="X20" s="26">
        <v>0</v>
      </c>
      <c r="Y20" s="26">
        <v>0</v>
      </c>
      <c r="Z20" s="26">
        <v>0</v>
      </c>
      <c r="AA20" s="26">
        <f>AB20+AC20+AD20+AE20+AF20+AG20+AH20</f>
        <v>81.899999999999991</v>
      </c>
      <c r="AB20" s="26">
        <v>0</v>
      </c>
      <c r="AC20" s="50">
        <f>AC34</f>
        <v>81.8</v>
      </c>
      <c r="AD20" s="50">
        <f>AD34</f>
        <v>0.1</v>
      </c>
      <c r="AE20" s="26">
        <v>0</v>
      </c>
      <c r="AF20" s="26">
        <v>0</v>
      </c>
      <c r="AG20" s="26">
        <v>0</v>
      </c>
      <c r="AH20" s="26">
        <v>0</v>
      </c>
      <c r="AI20" s="26">
        <f>AJ20+AK20+AL20+AM20+AN20+AO20+AP20+AQ20</f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f>AS20+AT20+AU20+AV20+AW20+AX20</f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f>AZ20+BB20+BC20+BD20+BE20+BF20</f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</row>
    <row r="21" spans="1:59" s="9" customFormat="1" ht="25.5" x14ac:dyDescent="0.2">
      <c r="A21" s="85" t="s">
        <v>38</v>
      </c>
      <c r="B21" s="48" t="s">
        <v>22</v>
      </c>
      <c r="C21" s="48"/>
      <c r="D21" s="26">
        <f t="shared" ref="D21:D27" si="28">K21+R21+AA21+AI21+AR21+AY21</f>
        <v>111640.8</v>
      </c>
      <c r="E21" s="26">
        <f>E22+E23</f>
        <v>3476.8</v>
      </c>
      <c r="F21" s="26">
        <f t="shared" ref="F21:J21" si="29">F22+F23</f>
        <v>3772.17</v>
      </c>
      <c r="G21" s="26">
        <f t="shared" si="29"/>
        <v>13011.2</v>
      </c>
      <c r="H21" s="26">
        <f t="shared" si="29"/>
        <v>0</v>
      </c>
      <c r="I21" s="26">
        <f t="shared" si="29"/>
        <v>0</v>
      </c>
      <c r="J21" s="26">
        <f t="shared" si="29"/>
        <v>0</v>
      </c>
      <c r="K21" s="26">
        <f>L21+M21+N21+O21+P21+Q21</f>
        <v>11244.5</v>
      </c>
      <c r="L21" s="26">
        <f>L22+L23</f>
        <v>0</v>
      </c>
      <c r="M21" s="26">
        <f t="shared" ref="M21:Q21" si="30">M22+M23</f>
        <v>0</v>
      </c>
      <c r="N21" s="26">
        <f t="shared" si="30"/>
        <v>11244.5</v>
      </c>
      <c r="O21" s="26">
        <f t="shared" si="30"/>
        <v>0</v>
      </c>
      <c r="P21" s="26">
        <f>P22+P23</f>
        <v>0</v>
      </c>
      <c r="Q21" s="26">
        <f t="shared" si="30"/>
        <v>0</v>
      </c>
      <c r="R21" s="26">
        <f>S21+T21+U21+V21+W21+X21+Y21+Z21</f>
        <v>21189.8</v>
      </c>
      <c r="S21" s="26">
        <f>S22+S23</f>
        <v>0</v>
      </c>
      <c r="T21" s="26">
        <f t="shared" ref="T21:Z21" si="31">T22+T23</f>
        <v>0</v>
      </c>
      <c r="U21" s="26">
        <f t="shared" si="31"/>
        <v>0</v>
      </c>
      <c r="V21" s="26">
        <f>V22+V23</f>
        <v>21139.8</v>
      </c>
      <c r="W21" s="26">
        <f t="shared" si="31"/>
        <v>50</v>
      </c>
      <c r="X21" s="26">
        <f t="shared" si="31"/>
        <v>0</v>
      </c>
      <c r="Y21" s="26">
        <f t="shared" si="31"/>
        <v>0</v>
      </c>
      <c r="Z21" s="26">
        <f t="shared" si="31"/>
        <v>0</v>
      </c>
      <c r="AA21" s="26">
        <f>AD21+AE21</f>
        <v>19102.2</v>
      </c>
      <c r="AB21" s="26">
        <f>AB22+AB23</f>
        <v>0</v>
      </c>
      <c r="AC21" s="50">
        <f t="shared" ref="AC21:AH21" si="32">AC22+AC23</f>
        <v>0</v>
      </c>
      <c r="AD21" s="50">
        <f>AD22+AD23</f>
        <v>18802.2</v>
      </c>
      <c r="AE21" s="26">
        <f t="shared" si="32"/>
        <v>300</v>
      </c>
      <c r="AF21" s="26">
        <f>AF22+AF23</f>
        <v>0</v>
      </c>
      <c r="AG21" s="26">
        <f>AG22+AG23</f>
        <v>0</v>
      </c>
      <c r="AH21" s="26">
        <f t="shared" si="32"/>
        <v>0</v>
      </c>
      <c r="AI21" s="26">
        <f t="shared" ref="AI21:AI25" si="33">AJ21+AK21+AL21+AM21+AQ21</f>
        <v>49739.3</v>
      </c>
      <c r="AJ21" s="26">
        <f>AJ22+AJ23</f>
        <v>0</v>
      </c>
      <c r="AK21" s="26">
        <f t="shared" ref="AK21:AQ21" si="34">AK22+AK23</f>
        <v>33767</v>
      </c>
      <c r="AL21" s="26">
        <f>AL22+AL23</f>
        <v>15922.3</v>
      </c>
      <c r="AM21" s="26">
        <f t="shared" si="34"/>
        <v>50</v>
      </c>
      <c r="AN21" s="26">
        <v>0</v>
      </c>
      <c r="AO21" s="26">
        <v>0</v>
      </c>
      <c r="AP21" s="26">
        <v>0</v>
      </c>
      <c r="AQ21" s="26">
        <f t="shared" si="34"/>
        <v>0</v>
      </c>
      <c r="AR21" s="26">
        <f>AS21+AT21+AU21+AV21+BF21</f>
        <v>5182.5</v>
      </c>
      <c r="AS21" s="26">
        <f>AS22+AS23</f>
        <v>0</v>
      </c>
      <c r="AT21" s="26">
        <f t="shared" ref="AT21:AV21" si="35">AT22+AT23</f>
        <v>0</v>
      </c>
      <c r="AU21" s="26">
        <f t="shared" si="35"/>
        <v>5132.5</v>
      </c>
      <c r="AV21" s="26">
        <f t="shared" si="35"/>
        <v>50</v>
      </c>
      <c r="AW21" s="26">
        <f>AW22</f>
        <v>0</v>
      </c>
      <c r="AX21" s="26">
        <f t="shared" ref="AX21" si="36">AX22+AX23</f>
        <v>0</v>
      </c>
      <c r="AY21" s="26">
        <f>AZ21+BC21+BD21+BF21+BL21</f>
        <v>5182.5</v>
      </c>
      <c r="AZ21" s="26">
        <f>AZ22</f>
        <v>0</v>
      </c>
      <c r="BA21" s="26">
        <v>0</v>
      </c>
      <c r="BB21" s="26">
        <f t="shared" ref="BB21:BF21" si="37">BB22</f>
        <v>0</v>
      </c>
      <c r="BC21" s="26">
        <f t="shared" si="37"/>
        <v>5132.5</v>
      </c>
      <c r="BD21" s="26">
        <v>50</v>
      </c>
      <c r="BE21" s="26">
        <f t="shared" si="37"/>
        <v>0</v>
      </c>
      <c r="BF21" s="26">
        <f t="shared" si="37"/>
        <v>0</v>
      </c>
    </row>
    <row r="22" spans="1:59" ht="63.75" x14ac:dyDescent="0.2">
      <c r="A22" s="85"/>
      <c r="B22" s="48" t="s">
        <v>19</v>
      </c>
      <c r="C22" s="48" t="s">
        <v>7</v>
      </c>
      <c r="D22" s="26">
        <f t="shared" si="28"/>
        <v>58556</v>
      </c>
      <c r="E22" s="26">
        <v>3476.8</v>
      </c>
      <c r="F22" s="26">
        <f>298.5+3473.67</f>
        <v>3772.17</v>
      </c>
      <c r="G22" s="26">
        <v>13011.2</v>
      </c>
      <c r="H22" s="26"/>
      <c r="I22" s="26"/>
      <c r="J22" s="26"/>
      <c r="K22" s="26">
        <f t="shared" si="8"/>
        <v>8514.9</v>
      </c>
      <c r="L22" s="26">
        <v>0</v>
      </c>
      <c r="M22" s="26">
        <v>0</v>
      </c>
      <c r="N22" s="26">
        <v>8514.9</v>
      </c>
      <c r="O22" s="26">
        <v>0</v>
      </c>
      <c r="P22" s="26">
        <v>0</v>
      </c>
      <c r="Q22" s="26">
        <v>0</v>
      </c>
      <c r="R22" s="26">
        <f t="shared" si="25"/>
        <v>15040.4</v>
      </c>
      <c r="S22" s="26">
        <v>0</v>
      </c>
      <c r="T22" s="26">
        <v>0</v>
      </c>
      <c r="U22" s="26">
        <v>0</v>
      </c>
      <c r="V22" s="26">
        <v>14990.4</v>
      </c>
      <c r="W22" s="26">
        <v>50</v>
      </c>
      <c r="X22" s="26">
        <v>0</v>
      </c>
      <c r="Y22" s="26">
        <v>0</v>
      </c>
      <c r="Z22" s="26">
        <v>0</v>
      </c>
      <c r="AA22" s="26">
        <f t="shared" ref="AA22:AA38" si="38">AB22+AC22+AD22+AE22+AH22</f>
        <v>13526.4</v>
      </c>
      <c r="AB22" s="26">
        <v>0</v>
      </c>
      <c r="AC22" s="50">
        <v>0</v>
      </c>
      <c r="AD22" s="50">
        <v>13226.4</v>
      </c>
      <c r="AE22" s="50">
        <v>300</v>
      </c>
      <c r="AF22" s="26">
        <v>0</v>
      </c>
      <c r="AG22" s="26">
        <v>0</v>
      </c>
      <c r="AH22" s="26">
        <v>0</v>
      </c>
      <c r="AI22" s="26">
        <f t="shared" si="33"/>
        <v>11109.3</v>
      </c>
      <c r="AJ22" s="26">
        <v>0</v>
      </c>
      <c r="AK22" s="26">
        <v>0</v>
      </c>
      <c r="AL22" s="26">
        <v>11059.3</v>
      </c>
      <c r="AM22" s="26">
        <v>50</v>
      </c>
      <c r="AN22" s="26">
        <v>0</v>
      </c>
      <c r="AO22" s="26">
        <v>0</v>
      </c>
      <c r="AP22" s="26">
        <v>0</v>
      </c>
      <c r="AQ22" s="26">
        <v>0</v>
      </c>
      <c r="AR22" s="26">
        <f>AS22+AT22+AU22+AV22+BF22</f>
        <v>5182.5</v>
      </c>
      <c r="AS22" s="26">
        <v>0</v>
      </c>
      <c r="AT22" s="26">
        <v>0</v>
      </c>
      <c r="AU22" s="26">
        <v>5132.5</v>
      </c>
      <c r="AV22" s="26">
        <v>50</v>
      </c>
      <c r="AW22" s="26">
        <v>0</v>
      </c>
      <c r="AX22" s="26">
        <v>0</v>
      </c>
      <c r="AY22" s="26">
        <f t="shared" ref="AY22:AY25" si="39">AZ22+BC22+BD22+BF22+BL22</f>
        <v>5182.5</v>
      </c>
      <c r="AZ22" s="26">
        <v>0</v>
      </c>
      <c r="BA22" s="26">
        <v>0</v>
      </c>
      <c r="BB22" s="26">
        <v>0</v>
      </c>
      <c r="BC22" s="26">
        <v>5132.5</v>
      </c>
      <c r="BD22" s="26">
        <v>50</v>
      </c>
      <c r="BE22" s="26">
        <v>0</v>
      </c>
      <c r="BF22" s="26">
        <v>0</v>
      </c>
    </row>
    <row r="23" spans="1:59" ht="38.25" x14ac:dyDescent="0.2">
      <c r="A23" s="85"/>
      <c r="B23" s="48" t="s">
        <v>18</v>
      </c>
      <c r="C23" s="48" t="s">
        <v>18</v>
      </c>
      <c r="D23" s="26">
        <f t="shared" si="28"/>
        <v>53084.800000000003</v>
      </c>
      <c r="E23" s="26"/>
      <c r="F23" s="26"/>
      <c r="G23" s="26"/>
      <c r="H23" s="26"/>
      <c r="I23" s="26"/>
      <c r="J23" s="26"/>
      <c r="K23" s="26">
        <f t="shared" si="8"/>
        <v>2729.6</v>
      </c>
      <c r="L23" s="26">
        <v>0</v>
      </c>
      <c r="M23" s="26">
        <v>0</v>
      </c>
      <c r="N23" s="26">
        <v>2729.6</v>
      </c>
      <c r="O23" s="26">
        <v>0</v>
      </c>
      <c r="P23" s="26">
        <v>0</v>
      </c>
      <c r="Q23" s="26">
        <v>0</v>
      </c>
      <c r="R23" s="26">
        <f t="shared" si="25"/>
        <v>6149.4</v>
      </c>
      <c r="S23" s="26"/>
      <c r="T23" s="26">
        <v>0</v>
      </c>
      <c r="U23" s="26">
        <v>0</v>
      </c>
      <c r="V23" s="26">
        <v>6149.4</v>
      </c>
      <c r="W23" s="26">
        <v>0</v>
      </c>
      <c r="X23" s="26">
        <v>0</v>
      </c>
      <c r="Y23" s="26">
        <v>0</v>
      </c>
      <c r="Z23" s="26">
        <v>0</v>
      </c>
      <c r="AA23" s="26">
        <f t="shared" si="38"/>
        <v>5575.8</v>
      </c>
      <c r="AB23" s="26">
        <v>0</v>
      </c>
      <c r="AC23" s="50">
        <v>0</v>
      </c>
      <c r="AD23" s="50">
        <v>5575.8</v>
      </c>
      <c r="AE23" s="26">
        <v>0</v>
      </c>
      <c r="AF23" s="26">
        <v>0</v>
      </c>
      <c r="AG23" s="26">
        <v>0</v>
      </c>
      <c r="AH23" s="26">
        <v>0</v>
      </c>
      <c r="AI23" s="26">
        <f t="shared" si="33"/>
        <v>38630</v>
      </c>
      <c r="AJ23" s="26">
        <v>0</v>
      </c>
      <c r="AK23" s="26">
        <v>33767</v>
      </c>
      <c r="AL23" s="26">
        <v>4863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f>AS23+AT23+AU23+AV23+BF23</f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f t="shared" si="39"/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</row>
    <row r="24" spans="1:59" ht="51" x14ac:dyDescent="0.2">
      <c r="A24" s="54" t="s">
        <v>54</v>
      </c>
      <c r="B24" s="48" t="s">
        <v>18</v>
      </c>
      <c r="C24" s="48" t="s">
        <v>18</v>
      </c>
      <c r="D24" s="26">
        <f t="shared" si="28"/>
        <v>1143</v>
      </c>
      <c r="E24" s="26">
        <v>0</v>
      </c>
      <c r="F24" s="26">
        <v>0</v>
      </c>
      <c r="G24" s="26">
        <v>0</v>
      </c>
      <c r="H24" s="26"/>
      <c r="I24" s="26"/>
      <c r="J24" s="26"/>
      <c r="K24" s="26">
        <f t="shared" si="8"/>
        <v>94</v>
      </c>
      <c r="L24" s="26">
        <v>0</v>
      </c>
      <c r="M24" s="26">
        <v>0</v>
      </c>
      <c r="N24" s="26">
        <v>94</v>
      </c>
      <c r="O24" s="26">
        <v>0</v>
      </c>
      <c r="P24" s="26">
        <v>0</v>
      </c>
      <c r="Q24" s="26">
        <v>0</v>
      </c>
      <c r="R24" s="26">
        <f t="shared" si="25"/>
        <v>149.19999999999999</v>
      </c>
      <c r="S24" s="26">
        <v>0</v>
      </c>
      <c r="T24" s="26">
        <v>0</v>
      </c>
      <c r="U24" s="26">
        <v>0</v>
      </c>
      <c r="V24" s="26">
        <v>149.19999999999999</v>
      </c>
      <c r="W24" s="26">
        <v>0</v>
      </c>
      <c r="X24" s="26">
        <v>0</v>
      </c>
      <c r="Y24" s="26">
        <v>0</v>
      </c>
      <c r="Z24" s="26">
        <v>0</v>
      </c>
      <c r="AA24" s="26">
        <f t="shared" si="38"/>
        <v>219.9</v>
      </c>
      <c r="AB24" s="26">
        <v>0</v>
      </c>
      <c r="AC24" s="50">
        <v>0</v>
      </c>
      <c r="AD24" s="50">
        <v>219.9</v>
      </c>
      <c r="AE24" s="26">
        <v>0</v>
      </c>
      <c r="AF24" s="26">
        <v>0</v>
      </c>
      <c r="AG24" s="26">
        <v>0</v>
      </c>
      <c r="AH24" s="26">
        <v>0</v>
      </c>
      <c r="AI24" s="26">
        <f t="shared" si="33"/>
        <v>679.9</v>
      </c>
      <c r="AJ24" s="26">
        <v>0</v>
      </c>
      <c r="AK24" s="26">
        <v>0</v>
      </c>
      <c r="AL24" s="26">
        <v>679.9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f>AS24+AT24+AU24+AV24+BF24</f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f t="shared" si="39"/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</row>
    <row r="25" spans="1:59" ht="38.25" x14ac:dyDescent="0.2">
      <c r="A25" s="85" t="s">
        <v>39</v>
      </c>
      <c r="B25" s="48" t="s">
        <v>63</v>
      </c>
      <c r="C25" s="48" t="s">
        <v>7</v>
      </c>
      <c r="D25" s="26">
        <f t="shared" si="28"/>
        <v>19876.2</v>
      </c>
      <c r="E25" s="26">
        <v>0</v>
      </c>
      <c r="F25" s="26">
        <v>0</v>
      </c>
      <c r="G25" s="26">
        <v>91185.600000000006</v>
      </c>
      <c r="H25" s="26"/>
      <c r="I25" s="26"/>
      <c r="J25" s="26"/>
      <c r="K25" s="26">
        <f t="shared" si="8"/>
        <v>2590.6999999999998</v>
      </c>
      <c r="L25" s="26">
        <v>0</v>
      </c>
      <c r="M25" s="26">
        <v>0</v>
      </c>
      <c r="N25" s="26">
        <v>2590.6999999999998</v>
      </c>
      <c r="O25" s="26">
        <v>0</v>
      </c>
      <c r="P25" s="26">
        <v>0</v>
      </c>
      <c r="Q25" s="26">
        <v>0</v>
      </c>
      <c r="R25" s="26">
        <f t="shared" si="25"/>
        <v>6620.7</v>
      </c>
      <c r="S25" s="26">
        <v>0</v>
      </c>
      <c r="T25" s="26">
        <v>0</v>
      </c>
      <c r="U25" s="26">
        <v>0</v>
      </c>
      <c r="V25" s="26">
        <v>6620.7</v>
      </c>
      <c r="W25" s="26">
        <v>0</v>
      </c>
      <c r="X25" s="26">
        <v>0</v>
      </c>
      <c r="Y25" s="26">
        <v>0</v>
      </c>
      <c r="Z25" s="26">
        <v>0</v>
      </c>
      <c r="AA25" s="26">
        <f>AB25+AC25+AD25+AE25+AF25+AG25</f>
        <v>3460</v>
      </c>
      <c r="AB25" s="26">
        <v>0</v>
      </c>
      <c r="AC25" s="50">
        <v>0</v>
      </c>
      <c r="AD25" s="50">
        <v>3460</v>
      </c>
      <c r="AE25" s="26">
        <v>0</v>
      </c>
      <c r="AF25" s="26">
        <v>0</v>
      </c>
      <c r="AG25" s="26">
        <v>0</v>
      </c>
      <c r="AH25" s="26">
        <v>0</v>
      </c>
      <c r="AI25" s="26">
        <f t="shared" si="33"/>
        <v>7204.8</v>
      </c>
      <c r="AJ25" s="26">
        <v>0</v>
      </c>
      <c r="AK25" s="26">
        <v>0</v>
      </c>
      <c r="AL25" s="26">
        <v>7204.8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f>AS25+AT25+AU25+AV25+BF25</f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f t="shared" si="39"/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</row>
    <row r="26" spans="1:59" ht="38.25" x14ac:dyDescent="0.2">
      <c r="A26" s="86"/>
      <c r="B26" s="48" t="s">
        <v>18</v>
      </c>
      <c r="C26" s="48" t="s">
        <v>18</v>
      </c>
      <c r="D26" s="26">
        <f t="shared" si="28"/>
        <v>95647.7</v>
      </c>
      <c r="E26" s="26"/>
      <c r="F26" s="26"/>
      <c r="G26" s="26"/>
      <c r="H26" s="26"/>
      <c r="I26" s="26"/>
      <c r="J26" s="26"/>
      <c r="K26" s="26">
        <f t="shared" si="8"/>
        <v>7607.4</v>
      </c>
      <c r="L26" s="26">
        <v>0</v>
      </c>
      <c r="M26" s="26">
        <v>0</v>
      </c>
      <c r="N26" s="26">
        <v>7607.4</v>
      </c>
      <c r="O26" s="26">
        <v>0</v>
      </c>
      <c r="P26" s="26">
        <v>0</v>
      </c>
      <c r="Q26" s="26">
        <v>0</v>
      </c>
      <c r="R26" s="26">
        <f t="shared" si="25"/>
        <v>20349</v>
      </c>
      <c r="S26" s="26">
        <v>0</v>
      </c>
      <c r="T26" s="26">
        <v>0</v>
      </c>
      <c r="U26" s="26">
        <v>0</v>
      </c>
      <c r="V26" s="26">
        <v>20349</v>
      </c>
      <c r="W26" s="26">
        <v>0</v>
      </c>
      <c r="X26" s="26">
        <v>0</v>
      </c>
      <c r="Y26" s="26">
        <v>0</v>
      </c>
      <c r="Z26" s="26">
        <v>0</v>
      </c>
      <c r="AA26" s="26">
        <f>AB26+AC26+AD26+AE26+AF26+AG26</f>
        <v>19750.900000000001</v>
      </c>
      <c r="AB26" s="26">
        <v>0</v>
      </c>
      <c r="AC26" s="50">
        <v>0</v>
      </c>
      <c r="AD26" s="50">
        <v>19750.900000000001</v>
      </c>
      <c r="AE26" s="26">
        <v>0</v>
      </c>
      <c r="AF26" s="26">
        <v>0</v>
      </c>
      <c r="AG26" s="26">
        <v>0</v>
      </c>
      <c r="AH26" s="26">
        <v>0</v>
      </c>
      <c r="AI26" s="26">
        <f>AL26</f>
        <v>29792.7</v>
      </c>
      <c r="AJ26" s="26">
        <v>0</v>
      </c>
      <c r="AK26" s="26">
        <v>0</v>
      </c>
      <c r="AL26" s="26">
        <v>29792.7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f>AU26</f>
        <v>9800</v>
      </c>
      <c r="AS26" s="26">
        <v>0</v>
      </c>
      <c r="AT26" s="26">
        <v>0</v>
      </c>
      <c r="AU26" s="26">
        <v>9800</v>
      </c>
      <c r="AV26" s="26">
        <v>0</v>
      </c>
      <c r="AW26" s="26">
        <v>0</v>
      </c>
      <c r="AX26" s="26">
        <v>0</v>
      </c>
      <c r="AY26" s="26">
        <f>AZ26+BB26+BC26+BD26+BE26+BF26</f>
        <v>8347.7000000000007</v>
      </c>
      <c r="AZ26" s="26">
        <v>0</v>
      </c>
      <c r="BA26" s="26">
        <v>0</v>
      </c>
      <c r="BB26" s="26">
        <v>0</v>
      </c>
      <c r="BC26" s="26">
        <v>8347.7000000000007</v>
      </c>
      <c r="BD26" s="26">
        <v>0</v>
      </c>
      <c r="BE26" s="26">
        <v>0</v>
      </c>
      <c r="BF26" s="26">
        <v>0</v>
      </c>
    </row>
    <row r="27" spans="1:59" ht="72" customHeight="1" x14ac:dyDescent="0.2">
      <c r="A27" s="54" t="s">
        <v>67</v>
      </c>
      <c r="B27" s="48" t="s">
        <v>19</v>
      </c>
      <c r="C27" s="48" t="s">
        <v>7</v>
      </c>
      <c r="D27" s="26">
        <f t="shared" si="28"/>
        <v>51191.399999999994</v>
      </c>
      <c r="E27" s="26">
        <v>0</v>
      </c>
      <c r="F27" s="26">
        <f>5300-2300</f>
        <v>3000</v>
      </c>
      <c r="G27" s="26">
        <v>0</v>
      </c>
      <c r="H27" s="26"/>
      <c r="I27" s="26"/>
      <c r="J27" s="26"/>
      <c r="K27" s="26">
        <f t="shared" si="8"/>
        <v>2998</v>
      </c>
      <c r="L27" s="26">
        <v>0</v>
      </c>
      <c r="M27" s="26">
        <v>2998</v>
      </c>
      <c r="N27" s="26">
        <v>0</v>
      </c>
      <c r="O27" s="26">
        <v>0</v>
      </c>
      <c r="P27" s="26">
        <v>0</v>
      </c>
      <c r="Q27" s="26">
        <v>0</v>
      </c>
      <c r="R27" s="26">
        <f t="shared" si="25"/>
        <v>6258.2</v>
      </c>
      <c r="S27" s="26">
        <v>0</v>
      </c>
      <c r="T27" s="26">
        <v>0</v>
      </c>
      <c r="U27" s="26">
        <v>6258.2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f t="shared" si="38"/>
        <v>12769.3</v>
      </c>
      <c r="AB27" s="26">
        <v>0</v>
      </c>
      <c r="AC27" s="50">
        <v>12769.3</v>
      </c>
      <c r="AD27" s="50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f>AJ27+AK27+AL27+AM27+AQ27</f>
        <v>12752.5</v>
      </c>
      <c r="AJ27" s="26">
        <v>0</v>
      </c>
      <c r="AK27" s="26">
        <v>12752.5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f>AS27+AT27+AU27+AV27+BF27</f>
        <v>8206.7000000000007</v>
      </c>
      <c r="AS27" s="26">
        <v>0</v>
      </c>
      <c r="AT27" s="26">
        <v>8206.7000000000007</v>
      </c>
      <c r="AU27" s="26">
        <v>0</v>
      </c>
      <c r="AV27" s="26">
        <v>0</v>
      </c>
      <c r="AW27" s="26">
        <v>0</v>
      </c>
      <c r="AX27" s="26">
        <v>0</v>
      </c>
      <c r="AY27" s="26">
        <f>BB27</f>
        <v>8206.7000000000007</v>
      </c>
      <c r="AZ27" s="26">
        <v>0</v>
      </c>
      <c r="BA27" s="26">
        <v>0</v>
      </c>
      <c r="BB27" s="26">
        <v>8206.7000000000007</v>
      </c>
      <c r="BC27" s="26">
        <v>0</v>
      </c>
      <c r="BD27" s="26">
        <v>0</v>
      </c>
      <c r="BE27" s="26">
        <v>0</v>
      </c>
      <c r="BF27" s="26">
        <v>0</v>
      </c>
    </row>
    <row r="28" spans="1:59" x14ac:dyDescent="0.2">
      <c r="A28" s="85" t="s">
        <v>40</v>
      </c>
      <c r="B28" s="89" t="s">
        <v>19</v>
      </c>
      <c r="C28" s="89" t="s">
        <v>18</v>
      </c>
      <c r="D28" s="87">
        <f t="shared" ref="D28:D29" si="40">K28+R28+AA28+AI28+AR28+AY28</f>
        <v>3122.3</v>
      </c>
      <c r="E28" s="26"/>
      <c r="F28" s="26"/>
      <c r="G28" s="26"/>
      <c r="H28" s="26"/>
      <c r="I28" s="26"/>
      <c r="J28" s="26"/>
      <c r="K28" s="87">
        <f>N28</f>
        <v>0</v>
      </c>
      <c r="L28" s="87">
        <v>0</v>
      </c>
      <c r="M28" s="87">
        <v>0</v>
      </c>
      <c r="N28" s="87">
        <v>0</v>
      </c>
      <c r="O28" s="87">
        <v>0</v>
      </c>
      <c r="P28" s="87">
        <v>0</v>
      </c>
      <c r="Q28" s="87">
        <v>0</v>
      </c>
      <c r="R28" s="87">
        <f>S29+T29+U28+V28+W29+Y28+Z29</f>
        <v>0</v>
      </c>
      <c r="S28" s="87">
        <v>0</v>
      </c>
      <c r="T28" s="87">
        <v>0</v>
      </c>
      <c r="U28" s="87">
        <v>0</v>
      </c>
      <c r="V28" s="87">
        <v>0</v>
      </c>
      <c r="W28" s="87">
        <v>0</v>
      </c>
      <c r="X28" s="87">
        <v>0</v>
      </c>
      <c r="Y28" s="87">
        <v>0</v>
      </c>
      <c r="Z28" s="87"/>
      <c r="AA28" s="87">
        <f>AC28+AD28+AF28</f>
        <v>3122.3</v>
      </c>
      <c r="AB28" s="87">
        <v>0</v>
      </c>
      <c r="AC28" s="93">
        <v>2244.4</v>
      </c>
      <c r="AD28" s="93">
        <v>877.9</v>
      </c>
      <c r="AE28" s="87">
        <v>0</v>
      </c>
      <c r="AF28" s="87">
        <v>0</v>
      </c>
      <c r="AG28" s="87">
        <v>0</v>
      </c>
      <c r="AH28" s="87">
        <v>0</v>
      </c>
      <c r="AI28" s="87">
        <f>AJ28+AK28+AL28+AM28+AQ28+AN28</f>
        <v>0</v>
      </c>
      <c r="AJ28" s="87">
        <v>0</v>
      </c>
      <c r="AK28" s="87">
        <v>0</v>
      </c>
      <c r="AL28" s="87">
        <v>0</v>
      </c>
      <c r="AM28" s="87">
        <v>0</v>
      </c>
      <c r="AN28" s="87">
        <v>0</v>
      </c>
      <c r="AO28" s="87">
        <v>0</v>
      </c>
      <c r="AP28" s="87">
        <v>0</v>
      </c>
      <c r="AQ28" s="87">
        <v>0</v>
      </c>
      <c r="AR28" s="87">
        <f>AS28+AT28+AU28+AV28+BF28</f>
        <v>0</v>
      </c>
      <c r="AS28" s="87">
        <v>0</v>
      </c>
      <c r="AT28" s="87">
        <v>0</v>
      </c>
      <c r="AU28" s="87">
        <v>0</v>
      </c>
      <c r="AV28" s="87">
        <v>0</v>
      </c>
      <c r="AW28" s="87">
        <v>0</v>
      </c>
      <c r="AX28" s="87">
        <v>0</v>
      </c>
      <c r="AY28" s="87">
        <f>AZ28+BC28+BD28+BF28+BL29</f>
        <v>0</v>
      </c>
      <c r="AZ28" s="87">
        <v>0</v>
      </c>
      <c r="BA28" s="115">
        <v>0</v>
      </c>
      <c r="BB28" s="87">
        <v>0</v>
      </c>
      <c r="BC28" s="87">
        <v>0</v>
      </c>
      <c r="BD28" s="87">
        <v>0</v>
      </c>
      <c r="BE28" s="87">
        <v>0</v>
      </c>
      <c r="BF28" s="87">
        <v>0</v>
      </c>
    </row>
    <row r="29" spans="1:59" ht="55.5" customHeight="1" x14ac:dyDescent="0.2">
      <c r="A29" s="85"/>
      <c r="B29" s="88"/>
      <c r="C29" s="88"/>
      <c r="D29" s="88">
        <f t="shared" si="40"/>
        <v>0</v>
      </c>
      <c r="E29" s="26"/>
      <c r="F29" s="26"/>
      <c r="G29" s="26"/>
      <c r="H29" s="26"/>
      <c r="I29" s="26"/>
      <c r="J29" s="26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94"/>
      <c r="AD29" s="94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116"/>
      <c r="BB29" s="88"/>
      <c r="BC29" s="88"/>
      <c r="BD29" s="88"/>
      <c r="BE29" s="88"/>
      <c r="BF29" s="88"/>
    </row>
    <row r="30" spans="1:59" ht="63.75" x14ac:dyDescent="0.2">
      <c r="A30" s="55" t="s">
        <v>76</v>
      </c>
      <c r="B30" s="56" t="s">
        <v>19</v>
      </c>
      <c r="C30" s="56" t="s">
        <v>18</v>
      </c>
      <c r="D30" s="57">
        <f t="shared" ref="D30:D40" si="41">K30+R30+AA30+AI30+AR30+AY30</f>
        <v>5006.3999999999996</v>
      </c>
      <c r="E30" s="26"/>
      <c r="F30" s="26"/>
      <c r="G30" s="26"/>
      <c r="H30" s="26"/>
      <c r="I30" s="26"/>
      <c r="J30" s="26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8"/>
      <c r="AD30" s="58"/>
      <c r="AE30" s="57"/>
      <c r="AF30" s="57"/>
      <c r="AG30" s="57"/>
      <c r="AH30" s="57"/>
      <c r="AI30" s="57">
        <f>AJ30+AK30+AL30+AM30+AN30+AO30+AP30+AQ30</f>
        <v>5006.3999999999996</v>
      </c>
      <c r="AJ30" s="57"/>
      <c r="AK30" s="57"/>
      <c r="AL30" s="57">
        <v>5006.3999999999996</v>
      </c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9"/>
      <c r="BB30" s="57"/>
      <c r="BC30" s="57"/>
      <c r="BD30" s="57"/>
      <c r="BE30" s="57"/>
      <c r="BF30" s="57"/>
    </row>
    <row r="31" spans="1:59" ht="63.75" x14ac:dyDescent="0.2">
      <c r="A31" s="55" t="s">
        <v>77</v>
      </c>
      <c r="B31" s="56" t="s">
        <v>19</v>
      </c>
      <c r="C31" s="56" t="s">
        <v>19</v>
      </c>
      <c r="D31" s="57">
        <f t="shared" si="41"/>
        <v>13665</v>
      </c>
      <c r="E31" s="26"/>
      <c r="F31" s="26"/>
      <c r="G31" s="26"/>
      <c r="H31" s="26"/>
      <c r="I31" s="26"/>
      <c r="J31" s="26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8"/>
      <c r="AD31" s="58"/>
      <c r="AE31" s="57"/>
      <c r="AF31" s="57"/>
      <c r="AG31" s="57"/>
      <c r="AH31" s="57"/>
      <c r="AI31" s="57">
        <f>AJ31+AK31+AL31+AM31+AN31+AO31+AP31+AQ31</f>
        <v>13665</v>
      </c>
      <c r="AJ31" s="57"/>
      <c r="AK31" s="57"/>
      <c r="AL31" s="57">
        <v>13665</v>
      </c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9"/>
      <c r="BB31" s="57"/>
      <c r="BC31" s="57"/>
      <c r="BD31" s="57"/>
      <c r="BE31" s="57"/>
      <c r="BF31" s="57"/>
    </row>
    <row r="32" spans="1:59" ht="38.25" x14ac:dyDescent="0.2">
      <c r="A32" s="90" t="s">
        <v>64</v>
      </c>
      <c r="B32" s="48" t="s">
        <v>18</v>
      </c>
      <c r="C32" s="48" t="s">
        <v>18</v>
      </c>
      <c r="D32" s="57">
        <f>K32+R32+AA32+AI32+AR32+AY32</f>
        <v>59588</v>
      </c>
      <c r="E32" s="60"/>
      <c r="F32" s="60"/>
      <c r="G32" s="60"/>
      <c r="H32" s="60"/>
      <c r="I32" s="60"/>
      <c r="J32" s="60"/>
      <c r="K32" s="61">
        <f>N32</f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57">
        <f>U32+V32</f>
        <v>621.4</v>
      </c>
      <c r="S32" s="57">
        <v>0</v>
      </c>
      <c r="T32" s="57">
        <v>0</v>
      </c>
      <c r="U32" s="57">
        <v>0</v>
      </c>
      <c r="V32" s="57">
        <v>621.4</v>
      </c>
      <c r="W32" s="61">
        <v>0</v>
      </c>
      <c r="X32" s="61">
        <v>0</v>
      </c>
      <c r="Y32" s="61">
        <v>0</v>
      </c>
      <c r="Z32" s="61">
        <v>0</v>
      </c>
      <c r="AA32" s="57">
        <f>AC32+AD32+AF32</f>
        <v>29223.3</v>
      </c>
      <c r="AB32" s="57">
        <v>0</v>
      </c>
      <c r="AC32" s="58">
        <v>27762.1</v>
      </c>
      <c r="AD32" s="58">
        <v>1461.2</v>
      </c>
      <c r="AE32" s="61">
        <v>0</v>
      </c>
      <c r="AF32" s="61">
        <v>0</v>
      </c>
      <c r="AG32" s="61">
        <v>0</v>
      </c>
      <c r="AH32" s="61">
        <v>0</v>
      </c>
      <c r="AI32" s="61">
        <f>AJ32+AK32+AL32+AM32+AN32+AO32+AP32+AQ32</f>
        <v>29743.3</v>
      </c>
      <c r="AJ32" s="61">
        <v>0</v>
      </c>
      <c r="AK32" s="61">
        <v>27762.2</v>
      </c>
      <c r="AL32" s="61">
        <v>1981.1</v>
      </c>
      <c r="AM32" s="61">
        <v>0</v>
      </c>
      <c r="AN32" s="61">
        <v>0</v>
      </c>
      <c r="AO32" s="61">
        <v>0</v>
      </c>
      <c r="AP32" s="61">
        <v>0</v>
      </c>
      <c r="AQ32" s="61">
        <v>0</v>
      </c>
      <c r="AR32" s="61">
        <v>0</v>
      </c>
      <c r="AS32" s="61">
        <v>0</v>
      </c>
      <c r="AT32" s="61">
        <v>0</v>
      </c>
      <c r="AU32" s="61">
        <v>0</v>
      </c>
      <c r="AV32" s="61">
        <v>0</v>
      </c>
      <c r="AW32" s="61">
        <v>0</v>
      </c>
      <c r="AX32" s="61">
        <v>0</v>
      </c>
      <c r="AY32" s="61">
        <v>0</v>
      </c>
      <c r="AZ32" s="61">
        <v>0</v>
      </c>
      <c r="BA32" s="61">
        <v>0</v>
      </c>
      <c r="BB32" s="61">
        <v>0</v>
      </c>
      <c r="BC32" s="61">
        <v>0</v>
      </c>
      <c r="BD32" s="61">
        <v>0</v>
      </c>
      <c r="BE32" s="61">
        <v>0</v>
      </c>
      <c r="BF32" s="61">
        <v>0</v>
      </c>
    </row>
    <row r="33" spans="1:60" ht="63.75" x14ac:dyDescent="0.2">
      <c r="A33" s="92"/>
      <c r="B33" s="48" t="s">
        <v>19</v>
      </c>
      <c r="C33" s="48" t="s">
        <v>7</v>
      </c>
      <c r="D33" s="57">
        <f>K33+R33+AA33+AI33+AR33+AY33</f>
        <v>24374.799999999999</v>
      </c>
      <c r="E33" s="60"/>
      <c r="F33" s="60"/>
      <c r="G33" s="60"/>
      <c r="H33" s="60"/>
      <c r="I33" s="60"/>
      <c r="J33" s="60"/>
      <c r="K33" s="61"/>
      <c r="L33" s="61"/>
      <c r="M33" s="61"/>
      <c r="N33" s="61"/>
      <c r="O33" s="61"/>
      <c r="P33" s="61"/>
      <c r="Q33" s="61"/>
      <c r="R33" s="57">
        <f>U33+V33</f>
        <v>23968.399999999998</v>
      </c>
      <c r="S33" s="57"/>
      <c r="T33" s="57"/>
      <c r="U33" s="57">
        <v>22383.8</v>
      </c>
      <c r="V33" s="57">
        <v>1584.6</v>
      </c>
      <c r="W33" s="61"/>
      <c r="X33" s="61"/>
      <c r="Y33" s="61"/>
      <c r="Z33" s="61"/>
      <c r="AA33" s="61"/>
      <c r="AB33" s="61"/>
      <c r="AC33" s="62"/>
      <c r="AD33" s="62"/>
      <c r="AE33" s="61"/>
      <c r="AF33" s="61"/>
      <c r="AG33" s="61"/>
      <c r="AH33" s="61"/>
      <c r="AI33" s="61">
        <f>AL33</f>
        <v>406.4</v>
      </c>
      <c r="AJ33" s="61">
        <v>0</v>
      </c>
      <c r="AK33" s="61">
        <v>0</v>
      </c>
      <c r="AL33" s="61">
        <v>406.4</v>
      </c>
      <c r="AM33" s="61">
        <v>0</v>
      </c>
      <c r="AN33" s="61">
        <v>0</v>
      </c>
      <c r="AO33" s="61">
        <v>0</v>
      </c>
      <c r="AP33" s="61">
        <v>0</v>
      </c>
      <c r="AQ33" s="61">
        <v>0</v>
      </c>
      <c r="AR33" s="61">
        <v>0</v>
      </c>
      <c r="AS33" s="61">
        <v>0</v>
      </c>
      <c r="AT33" s="61">
        <v>0</v>
      </c>
      <c r="AU33" s="61">
        <v>0</v>
      </c>
      <c r="AV33" s="61">
        <v>0</v>
      </c>
      <c r="AW33" s="61">
        <v>0</v>
      </c>
      <c r="AX33" s="61">
        <v>0</v>
      </c>
      <c r="AY33" s="61">
        <v>0</v>
      </c>
      <c r="AZ33" s="61">
        <v>0</v>
      </c>
      <c r="BA33" s="61">
        <v>0</v>
      </c>
      <c r="BB33" s="61">
        <v>0</v>
      </c>
      <c r="BC33" s="61">
        <v>0</v>
      </c>
      <c r="BD33" s="61">
        <v>0</v>
      </c>
      <c r="BE33" s="61">
        <v>0</v>
      </c>
      <c r="BF33" s="61">
        <v>0</v>
      </c>
    </row>
    <row r="34" spans="1:60" ht="38.25" x14ac:dyDescent="0.2">
      <c r="A34" s="102" t="s">
        <v>73</v>
      </c>
      <c r="B34" s="48" t="s">
        <v>53</v>
      </c>
      <c r="C34" s="48" t="s">
        <v>53</v>
      </c>
      <c r="D34" s="57">
        <f t="shared" si="41"/>
        <v>34654.5</v>
      </c>
      <c r="E34" s="60"/>
      <c r="F34" s="60"/>
      <c r="G34" s="60"/>
      <c r="H34" s="60"/>
      <c r="I34" s="60"/>
      <c r="J34" s="60"/>
      <c r="K34" s="61"/>
      <c r="L34" s="61"/>
      <c r="M34" s="61"/>
      <c r="N34" s="61"/>
      <c r="O34" s="61"/>
      <c r="P34" s="61"/>
      <c r="Q34" s="61"/>
      <c r="R34" s="57">
        <f>U34+V34</f>
        <v>34572.6</v>
      </c>
      <c r="S34" s="57"/>
      <c r="T34" s="57"/>
      <c r="U34" s="57">
        <v>34538.1</v>
      </c>
      <c r="V34" s="57">
        <v>34.5</v>
      </c>
      <c r="W34" s="61"/>
      <c r="X34" s="61"/>
      <c r="Y34" s="61"/>
      <c r="Z34" s="61"/>
      <c r="AA34" s="61">
        <f>AB34++AD34+AE34++AG34+AH34+AC34</f>
        <v>81.899999999999991</v>
      </c>
      <c r="AB34" s="61"/>
      <c r="AC34" s="62">
        <v>81.8</v>
      </c>
      <c r="AD34" s="62">
        <v>0.1</v>
      </c>
      <c r="AE34" s="61"/>
      <c r="AF34" s="61"/>
      <c r="AG34" s="61"/>
      <c r="AH34" s="61"/>
      <c r="AI34" s="61">
        <v>0</v>
      </c>
      <c r="AJ34" s="61">
        <v>0</v>
      </c>
      <c r="AK34" s="61">
        <v>0</v>
      </c>
      <c r="AL34" s="61">
        <v>0</v>
      </c>
      <c r="AM34" s="61">
        <v>0</v>
      </c>
      <c r="AN34" s="61">
        <v>0</v>
      </c>
      <c r="AO34" s="61">
        <v>0</v>
      </c>
      <c r="AP34" s="61">
        <v>0</v>
      </c>
      <c r="AQ34" s="61">
        <v>0</v>
      </c>
      <c r="AR34" s="61">
        <v>0</v>
      </c>
      <c r="AS34" s="61">
        <v>0</v>
      </c>
      <c r="AT34" s="61">
        <v>0</v>
      </c>
      <c r="AU34" s="61">
        <v>0</v>
      </c>
      <c r="AV34" s="61">
        <v>0</v>
      </c>
      <c r="AW34" s="61">
        <v>0</v>
      </c>
      <c r="AX34" s="61">
        <v>0</v>
      </c>
      <c r="AY34" s="61">
        <v>0</v>
      </c>
      <c r="AZ34" s="61">
        <v>0</v>
      </c>
      <c r="BA34" s="61">
        <v>0</v>
      </c>
      <c r="BB34" s="61">
        <v>0</v>
      </c>
      <c r="BC34" s="61">
        <v>0</v>
      </c>
      <c r="BD34" s="61">
        <v>0</v>
      </c>
      <c r="BE34" s="61">
        <v>0</v>
      </c>
      <c r="BF34" s="61">
        <v>0</v>
      </c>
    </row>
    <row r="35" spans="1:60" ht="60" customHeight="1" x14ac:dyDescent="0.2">
      <c r="A35" s="92"/>
      <c r="B35" s="48" t="s">
        <v>7</v>
      </c>
      <c r="C35" s="48" t="s">
        <v>7</v>
      </c>
      <c r="D35" s="57">
        <f t="shared" si="41"/>
        <v>12743.5</v>
      </c>
      <c r="E35" s="60"/>
      <c r="F35" s="60"/>
      <c r="G35" s="60"/>
      <c r="H35" s="60"/>
      <c r="I35" s="60"/>
      <c r="J35" s="60"/>
      <c r="K35" s="61"/>
      <c r="L35" s="61"/>
      <c r="M35" s="61"/>
      <c r="N35" s="61"/>
      <c r="O35" s="61"/>
      <c r="P35" s="61"/>
      <c r="Q35" s="61"/>
      <c r="R35" s="57">
        <f>U35+V35</f>
        <v>6718.9</v>
      </c>
      <c r="S35" s="57"/>
      <c r="T35" s="57"/>
      <c r="U35" s="57">
        <v>6712.2</v>
      </c>
      <c r="V35" s="57">
        <v>6.7</v>
      </c>
      <c r="W35" s="61"/>
      <c r="X35" s="61"/>
      <c r="Y35" s="61"/>
      <c r="Z35" s="61"/>
      <c r="AA35" s="57">
        <f>AC35+AD35</f>
        <v>6024.6</v>
      </c>
      <c r="AB35" s="57"/>
      <c r="AC35" s="58">
        <v>6018.6</v>
      </c>
      <c r="AD35" s="58">
        <v>6</v>
      </c>
      <c r="AE35" s="57"/>
      <c r="AF35" s="57"/>
      <c r="AG35" s="57"/>
      <c r="AH35" s="57"/>
      <c r="AI35" s="61">
        <v>0</v>
      </c>
      <c r="AJ35" s="61">
        <v>0</v>
      </c>
      <c r="AK35" s="61">
        <v>0</v>
      </c>
      <c r="AL35" s="61">
        <v>0</v>
      </c>
      <c r="AM35" s="61">
        <v>0</v>
      </c>
      <c r="AN35" s="61">
        <v>0</v>
      </c>
      <c r="AO35" s="61">
        <v>0</v>
      </c>
      <c r="AP35" s="61">
        <v>0</v>
      </c>
      <c r="AQ35" s="61">
        <v>0</v>
      </c>
      <c r="AR35" s="61">
        <v>0</v>
      </c>
      <c r="AS35" s="61">
        <v>0</v>
      </c>
      <c r="AT35" s="61">
        <v>0</v>
      </c>
      <c r="AU35" s="61">
        <v>0</v>
      </c>
      <c r="AV35" s="61">
        <v>0</v>
      </c>
      <c r="AW35" s="61">
        <v>0</v>
      </c>
      <c r="AX35" s="61">
        <v>0</v>
      </c>
      <c r="AY35" s="61">
        <v>0</v>
      </c>
      <c r="AZ35" s="61">
        <v>0</v>
      </c>
      <c r="BA35" s="61">
        <v>0</v>
      </c>
      <c r="BB35" s="61">
        <v>0</v>
      </c>
      <c r="BC35" s="61">
        <v>0</v>
      </c>
      <c r="BD35" s="61">
        <v>0</v>
      </c>
      <c r="BE35" s="61">
        <v>0</v>
      </c>
      <c r="BF35" s="61">
        <v>0</v>
      </c>
    </row>
    <row r="36" spans="1:60" s="7" customFormat="1" ht="38.25" x14ac:dyDescent="0.2">
      <c r="A36" s="85" t="s">
        <v>43</v>
      </c>
      <c r="B36" s="48"/>
      <c r="C36" s="48" t="s">
        <v>6</v>
      </c>
      <c r="D36" s="26">
        <f t="shared" si="41"/>
        <v>598780.1</v>
      </c>
      <c r="E36" s="26" t="e">
        <f t="shared" ref="E36:G36" si="42">SUM(E37)</f>
        <v>#REF!</v>
      </c>
      <c r="F36" s="26" t="e">
        <f t="shared" si="42"/>
        <v>#REF!</v>
      </c>
      <c r="G36" s="26" t="e">
        <f t="shared" si="42"/>
        <v>#REF!</v>
      </c>
      <c r="H36" s="26" t="e">
        <f t="shared" ref="H36" si="43">SUM(H37)</f>
        <v>#REF!</v>
      </c>
      <c r="I36" s="26" t="e">
        <f t="shared" ref="I36" si="44">SUM(I37)</f>
        <v>#REF!</v>
      </c>
      <c r="J36" s="26" t="e">
        <f t="shared" ref="J36" si="45">SUM(J37)</f>
        <v>#REF!</v>
      </c>
      <c r="K36" s="26">
        <f>L36+M36+N36+O36+P36+Q36</f>
        <v>132230</v>
      </c>
      <c r="L36" s="26">
        <f>L37+L38</f>
        <v>32878</v>
      </c>
      <c r="M36" s="26">
        <f>M37+M38</f>
        <v>93352.8</v>
      </c>
      <c r="N36" s="26">
        <f>N37+N38</f>
        <v>5899.2000000000007</v>
      </c>
      <c r="O36" s="26">
        <f t="shared" ref="O36" si="46">SUM(O37)</f>
        <v>100</v>
      </c>
      <c r="P36" s="26">
        <f t="shared" ref="P36" si="47">SUM(P37)</f>
        <v>0</v>
      </c>
      <c r="Q36" s="26">
        <f t="shared" ref="Q36" si="48">SUM(Q37)</f>
        <v>0</v>
      </c>
      <c r="R36" s="26">
        <f>S36+T36+U36+V36+W36+Y36+Z36</f>
        <v>258514.39999999997</v>
      </c>
      <c r="S36" s="26">
        <f>S37+S38</f>
        <v>213299.09999999998</v>
      </c>
      <c r="T36" s="26">
        <f>T37+T38</f>
        <v>0</v>
      </c>
      <c r="U36" s="26">
        <f>SUM(U37:U38)+U39</f>
        <v>38277.000000000007</v>
      </c>
      <c r="V36" s="26">
        <f>V37+V38+V39</f>
        <v>6793</v>
      </c>
      <c r="W36" s="26">
        <f>SUM(W37:W38)</f>
        <v>128</v>
      </c>
      <c r="X36" s="26">
        <f>X37+X38</f>
        <v>0</v>
      </c>
      <c r="Y36" s="26">
        <f>SUM(Y37:Y38)</f>
        <v>17.3</v>
      </c>
      <c r="Z36" s="26">
        <f>SUM(Z37:Z38)</f>
        <v>0</v>
      </c>
      <c r="AA36" s="26">
        <f>AB36+AC36+AD36+AE36+AH36+AF36</f>
        <v>101886.3</v>
      </c>
      <c r="AB36" s="50">
        <f>SUM(AB37:AB38)</f>
        <v>57326.5</v>
      </c>
      <c r="AC36" s="50">
        <f>SUM(AC37:AC39)</f>
        <v>36656.6</v>
      </c>
      <c r="AD36" s="50">
        <f>AD38+AD39+AD37</f>
        <v>4965.2</v>
      </c>
      <c r="AE36" s="50">
        <f t="shared" ref="AE36:AH36" si="49">SUM(AE37:AE38)</f>
        <v>2920.7</v>
      </c>
      <c r="AF36" s="50">
        <f t="shared" si="49"/>
        <v>17.3</v>
      </c>
      <c r="AG36" s="26">
        <f t="shared" si="49"/>
        <v>0</v>
      </c>
      <c r="AH36" s="26">
        <f t="shared" si="49"/>
        <v>0</v>
      </c>
      <c r="AI36" s="26">
        <f>AJ36+AK36+AL36+AM36+AQ36+AN36</f>
        <v>102004.1</v>
      </c>
      <c r="AJ36" s="26">
        <f t="shared" ref="AJ36:AQ36" si="50">SUM(AJ37:AJ38)</f>
        <v>1960.4</v>
      </c>
      <c r="AK36" s="26">
        <f t="shared" si="50"/>
        <v>82371.5</v>
      </c>
      <c r="AL36" s="26">
        <f>SUM(AL37:AL38)+AL39</f>
        <v>15460.600000000002</v>
      </c>
      <c r="AM36" s="26">
        <f t="shared" si="50"/>
        <v>2194.3000000000002</v>
      </c>
      <c r="AN36" s="26">
        <f>SUM(AN37:AN38)</f>
        <v>17.3</v>
      </c>
      <c r="AO36" s="26">
        <f t="shared" si="50"/>
        <v>0</v>
      </c>
      <c r="AP36" s="26">
        <f t="shared" si="50"/>
        <v>0</v>
      </c>
      <c r="AQ36" s="26">
        <f t="shared" si="50"/>
        <v>0</v>
      </c>
      <c r="AR36" s="26">
        <f>AS36+AT36+AU36+AV36+BF36</f>
        <v>557.5</v>
      </c>
      <c r="AS36" s="26">
        <f t="shared" ref="AS36:AX36" si="51">SUM(AS37:AS38)</f>
        <v>0</v>
      </c>
      <c r="AT36" s="26">
        <f t="shared" si="51"/>
        <v>551.9</v>
      </c>
      <c r="AU36" s="26">
        <f t="shared" si="51"/>
        <v>5.6</v>
      </c>
      <c r="AV36" s="26">
        <f t="shared" si="51"/>
        <v>0</v>
      </c>
      <c r="AW36" s="26">
        <f t="shared" si="51"/>
        <v>0</v>
      </c>
      <c r="AX36" s="26">
        <f t="shared" si="51"/>
        <v>0</v>
      </c>
      <c r="AY36" s="26">
        <f>AY37+AY38+AY39</f>
        <v>3587.8</v>
      </c>
      <c r="AZ36" s="26">
        <f>AZ37+AZ38+AZ39</f>
        <v>0</v>
      </c>
      <c r="BA36" s="26">
        <f>BA37+BA38+BA39</f>
        <v>2735</v>
      </c>
      <c r="BB36" s="26">
        <f t="shared" ref="BB36:BF36" si="52">BB37+BB38+BB39</f>
        <v>816.9</v>
      </c>
      <c r="BC36" s="26">
        <f t="shared" si="52"/>
        <v>35.9</v>
      </c>
      <c r="BD36" s="26">
        <f t="shared" si="52"/>
        <v>0</v>
      </c>
      <c r="BE36" s="26">
        <f t="shared" si="52"/>
        <v>0</v>
      </c>
      <c r="BF36" s="26">
        <f t="shared" si="52"/>
        <v>0</v>
      </c>
    </row>
    <row r="37" spans="1:60" s="9" customFormat="1" ht="25.5" x14ac:dyDescent="0.2">
      <c r="A37" s="85"/>
      <c r="B37" s="48" t="s">
        <v>7</v>
      </c>
      <c r="C37" s="48" t="s">
        <v>7</v>
      </c>
      <c r="D37" s="26">
        <f t="shared" si="41"/>
        <v>252106.90000000002</v>
      </c>
      <c r="E37" s="26" t="e">
        <f>#REF!+#REF!+#REF!+#REF!+E45</f>
        <v>#REF!</v>
      </c>
      <c r="F37" s="26" t="e">
        <f>#REF!+#REF!+#REF!+#REF!+F45</f>
        <v>#REF!</v>
      </c>
      <c r="G37" s="26" t="e">
        <f>#REF!+#REF!+#REF!+#REF!+G45</f>
        <v>#REF!</v>
      </c>
      <c r="H37" s="26" t="e">
        <f>#REF!+#REF!+#REF!+#REF!+H45</f>
        <v>#REF!</v>
      </c>
      <c r="I37" s="26" t="e">
        <f>#REF!+#REF!+#REF!+#REF!+I45</f>
        <v>#REF!</v>
      </c>
      <c r="J37" s="26" t="e">
        <f>#REF!+#REF!+#REF!+#REF!+J45</f>
        <v>#REF!</v>
      </c>
      <c r="K37" s="26">
        <f>L37+M37+N37+O37+P37+Q37</f>
        <v>96133.5</v>
      </c>
      <c r="L37" s="26">
        <f t="shared" ref="L37" si="53">L40+L45+L46+L47</f>
        <v>13597.4</v>
      </c>
      <c r="M37" s="26">
        <f>M40+M45+M46+M47+M50+M43</f>
        <v>78024.3</v>
      </c>
      <c r="N37" s="26">
        <f>N40+N45+N46+N47+N50+N43</f>
        <v>4411.8</v>
      </c>
      <c r="O37" s="26">
        <f t="shared" ref="O37:Q37" si="54">O40+O45+O46+O47</f>
        <v>100</v>
      </c>
      <c r="P37" s="26">
        <f t="shared" si="54"/>
        <v>0</v>
      </c>
      <c r="Q37" s="26">
        <f t="shared" si="54"/>
        <v>0</v>
      </c>
      <c r="R37" s="26">
        <f t="shared" si="25"/>
        <v>112416.90000000001</v>
      </c>
      <c r="S37" s="26">
        <f t="shared" ref="S37:Z37" si="55">S40+S45+S46+S47</f>
        <v>77906.3</v>
      </c>
      <c r="T37" s="26">
        <f t="shared" si="55"/>
        <v>0</v>
      </c>
      <c r="U37" s="26">
        <f>U40+U45+U46+U47+U50</f>
        <v>29511.300000000003</v>
      </c>
      <c r="V37" s="26">
        <f>V40+V46+V47+V50+V45</f>
        <v>4854</v>
      </c>
      <c r="W37" s="26">
        <f>W40+W45+W46+W47+W48+W49</f>
        <v>128</v>
      </c>
      <c r="X37" s="26">
        <f t="shared" si="55"/>
        <v>0</v>
      </c>
      <c r="Y37" s="26">
        <f>Y46</f>
        <v>17.3</v>
      </c>
      <c r="Z37" s="26">
        <f t="shared" si="55"/>
        <v>0</v>
      </c>
      <c r="AA37" s="26">
        <f>AB37+AC37+AD37+AE37+AH37+AF37</f>
        <v>39402</v>
      </c>
      <c r="AB37" s="26">
        <f>AB40+AB45+AB46+AB47</f>
        <v>33158.199999999997</v>
      </c>
      <c r="AC37" s="50">
        <f>AC40+AC46</f>
        <v>2921.8</v>
      </c>
      <c r="AD37" s="50">
        <f>AD40+AD46</f>
        <v>384</v>
      </c>
      <c r="AE37" s="26">
        <f>AE49+AE46</f>
        <v>2920.7</v>
      </c>
      <c r="AF37" s="26">
        <f t="shared" ref="AF37:AH37" si="56">AF40+AF45+AF46+AF47</f>
        <v>17.3</v>
      </c>
      <c r="AG37" s="26">
        <f t="shared" si="56"/>
        <v>0</v>
      </c>
      <c r="AH37" s="26">
        <f t="shared" si="56"/>
        <v>0</v>
      </c>
      <c r="AI37" s="26">
        <f>AJ37+AK37+AL37+AM37+AQ37+AN37</f>
        <v>4154.5000000000009</v>
      </c>
      <c r="AJ37" s="26">
        <f>AJ40+AJ45+AJ46+AJ47</f>
        <v>1342.9</v>
      </c>
      <c r="AK37" s="26">
        <f>AK40+AK46</f>
        <v>385.90000000000003</v>
      </c>
      <c r="AL37" s="26">
        <f>AL40+AL46</f>
        <v>214.1</v>
      </c>
      <c r="AM37" s="26">
        <f>AM49+AM46</f>
        <v>2194.3000000000002</v>
      </c>
      <c r="AN37" s="26">
        <v>17.3</v>
      </c>
      <c r="AO37" s="26">
        <v>0</v>
      </c>
      <c r="AP37" s="26">
        <v>0</v>
      </c>
      <c r="AQ37" s="26">
        <v>0</v>
      </c>
      <c r="AR37" s="26">
        <f>AS37+AT37+AU37+AV37+BF37</f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f>AZ37+BA37+BB37+BD37+BC37+BE37+BF37</f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</row>
    <row r="38" spans="1:60" s="9" customFormat="1" ht="63.75" x14ac:dyDescent="0.2">
      <c r="A38" s="86"/>
      <c r="B38" s="48" t="s">
        <v>11</v>
      </c>
      <c r="C38" s="48" t="s">
        <v>11</v>
      </c>
      <c r="D38" s="26">
        <f t="shared" si="41"/>
        <v>339848.89999999997</v>
      </c>
      <c r="E38" s="26" t="e">
        <f>#REF!</f>
        <v>#REF!</v>
      </c>
      <c r="F38" s="26" t="e">
        <f>#REF!</f>
        <v>#REF!</v>
      </c>
      <c r="G38" s="26" t="e">
        <f>#REF!</f>
        <v>#REF!</v>
      </c>
      <c r="H38" s="26" t="e">
        <f>#REF!</f>
        <v>#REF!</v>
      </c>
      <c r="I38" s="26" t="e">
        <f>#REF!</f>
        <v>#REF!</v>
      </c>
      <c r="J38" s="26" t="e">
        <f>#REF!</f>
        <v>#REF!</v>
      </c>
      <c r="K38" s="26">
        <f t="shared" ref="K38:K72" si="57">L38+M38+N38+O38+P38+Q38</f>
        <v>36096.5</v>
      </c>
      <c r="L38" s="26">
        <f>L41</f>
        <v>19280.599999999999</v>
      </c>
      <c r="M38" s="26">
        <f>M41+M51</f>
        <v>15328.5</v>
      </c>
      <c r="N38" s="26">
        <f>N41+N51</f>
        <v>1487.4</v>
      </c>
      <c r="O38" s="26">
        <f t="shared" ref="O38:Q38" si="58">O41</f>
        <v>0</v>
      </c>
      <c r="P38" s="26">
        <f t="shared" si="58"/>
        <v>0</v>
      </c>
      <c r="Q38" s="26">
        <f t="shared" si="58"/>
        <v>0</v>
      </c>
      <c r="R38" s="26">
        <f t="shared" si="25"/>
        <v>143591.09999999998</v>
      </c>
      <c r="S38" s="26">
        <f t="shared" ref="S38:Z38" si="59">S41</f>
        <v>135392.79999999999</v>
      </c>
      <c r="T38" s="26">
        <f t="shared" si="59"/>
        <v>0</v>
      </c>
      <c r="U38" s="26">
        <f>U41+U51</f>
        <v>6390.9000000000005</v>
      </c>
      <c r="V38" s="26">
        <f>V41+V44+V51</f>
        <v>1807.3999999999999</v>
      </c>
      <c r="W38" s="26">
        <f t="shared" si="59"/>
        <v>0</v>
      </c>
      <c r="X38" s="26">
        <f t="shared" si="59"/>
        <v>0</v>
      </c>
      <c r="Y38" s="26">
        <f t="shared" si="59"/>
        <v>0</v>
      </c>
      <c r="Z38" s="26">
        <f t="shared" si="59"/>
        <v>0</v>
      </c>
      <c r="AA38" s="26">
        <f t="shared" si="38"/>
        <v>58887.1</v>
      </c>
      <c r="AB38" s="26">
        <f t="shared" ref="AB38:AH38" si="60">AB41</f>
        <v>24168.3</v>
      </c>
      <c r="AC38" s="50">
        <f>AC51+AC41</f>
        <v>30458.899999999998</v>
      </c>
      <c r="AD38" s="50">
        <f>AD41+AD51</f>
        <v>4259.8999999999996</v>
      </c>
      <c r="AE38" s="26">
        <f t="shared" si="60"/>
        <v>0</v>
      </c>
      <c r="AF38" s="26">
        <f t="shared" si="60"/>
        <v>0</v>
      </c>
      <c r="AG38" s="26">
        <f t="shared" si="60"/>
        <v>0</v>
      </c>
      <c r="AH38" s="26">
        <f t="shared" si="60"/>
        <v>0</v>
      </c>
      <c r="AI38" s="26">
        <f>AJ38+AK38+AL38+AM38+AQ38</f>
        <v>97128.900000000009</v>
      </c>
      <c r="AJ38" s="26">
        <f t="shared" ref="AJ38:AQ38" si="61">AJ41</f>
        <v>617.5</v>
      </c>
      <c r="AK38" s="26">
        <f>AK51+AK41+AK44</f>
        <v>81985.600000000006</v>
      </c>
      <c r="AL38" s="26">
        <f>AL41+AL51+AL44</f>
        <v>14525.800000000001</v>
      </c>
      <c r="AM38" s="26">
        <f t="shared" si="61"/>
        <v>0</v>
      </c>
      <c r="AN38" s="26">
        <f t="shared" si="61"/>
        <v>0</v>
      </c>
      <c r="AO38" s="26">
        <f t="shared" si="61"/>
        <v>0</v>
      </c>
      <c r="AP38" s="26">
        <f t="shared" si="61"/>
        <v>0</v>
      </c>
      <c r="AQ38" s="26">
        <f t="shared" si="61"/>
        <v>0</v>
      </c>
      <c r="AR38" s="26">
        <f>AS38+AT38+AU38+AV38+BF38</f>
        <v>557.5</v>
      </c>
      <c r="AS38" s="26">
        <f t="shared" ref="AS38:AX38" si="62">AS41</f>
        <v>0</v>
      </c>
      <c r="AT38" s="26">
        <v>551.9</v>
      </c>
      <c r="AU38" s="26">
        <v>5.6</v>
      </c>
      <c r="AV38" s="26">
        <f t="shared" si="62"/>
        <v>0</v>
      </c>
      <c r="AW38" s="26">
        <f t="shared" si="62"/>
        <v>0</v>
      </c>
      <c r="AX38" s="26">
        <f t="shared" si="62"/>
        <v>0</v>
      </c>
      <c r="AY38" s="26">
        <f>AZ38+BA38+BB38+BC38+BD38+BE38+BF38</f>
        <v>3587.8</v>
      </c>
      <c r="AZ38" s="26">
        <f t="shared" ref="AZ38:BF38" si="63">AZ41</f>
        <v>0</v>
      </c>
      <c r="BA38" s="26">
        <v>2735</v>
      </c>
      <c r="BB38" s="26">
        <v>816.9</v>
      </c>
      <c r="BC38" s="26">
        <v>35.9</v>
      </c>
      <c r="BD38" s="26">
        <f t="shared" si="63"/>
        <v>0</v>
      </c>
      <c r="BE38" s="26">
        <f t="shared" si="63"/>
        <v>0</v>
      </c>
      <c r="BF38" s="26">
        <f t="shared" si="63"/>
        <v>0</v>
      </c>
    </row>
    <row r="39" spans="1:60" s="9" customFormat="1" ht="38.25" x14ac:dyDescent="0.2">
      <c r="A39" s="86"/>
      <c r="B39" s="48" t="s">
        <v>18</v>
      </c>
      <c r="C39" s="48" t="s">
        <v>18</v>
      </c>
      <c r="D39" s="26">
        <f t="shared" si="41"/>
        <v>6824.3</v>
      </c>
      <c r="E39" s="26"/>
      <c r="F39" s="26"/>
      <c r="G39" s="26"/>
      <c r="H39" s="26"/>
      <c r="I39" s="26"/>
      <c r="J39" s="26"/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f>V39+U39</f>
        <v>2506.4</v>
      </c>
      <c r="S39" s="26">
        <v>0</v>
      </c>
      <c r="T39" s="26">
        <v>0</v>
      </c>
      <c r="U39" s="26">
        <f>U43</f>
        <v>2374.8000000000002</v>
      </c>
      <c r="V39" s="26">
        <f>V43</f>
        <v>131.6</v>
      </c>
      <c r="W39" s="26">
        <v>0</v>
      </c>
      <c r="X39" s="26">
        <v>0</v>
      </c>
      <c r="Y39" s="26">
        <v>0</v>
      </c>
      <c r="Z39" s="26">
        <v>0</v>
      </c>
      <c r="AA39" s="26">
        <f>AC39+AD39</f>
        <v>3597.2000000000003</v>
      </c>
      <c r="AB39" s="26">
        <v>0</v>
      </c>
      <c r="AC39" s="50">
        <f>AC43</f>
        <v>3275.9</v>
      </c>
      <c r="AD39" s="50">
        <f>AD43</f>
        <v>321.3</v>
      </c>
      <c r="AE39" s="26">
        <v>0</v>
      </c>
      <c r="AF39" s="26">
        <v>0</v>
      </c>
      <c r="AG39" s="26">
        <v>0</v>
      </c>
      <c r="AH39" s="26">
        <v>0</v>
      </c>
      <c r="AI39" s="26">
        <f>AJ39+AK39+AL39+AM39+AN39+AO39+AP39+AQ39</f>
        <v>720.7</v>
      </c>
      <c r="AJ39" s="26">
        <v>0</v>
      </c>
      <c r="AK39" s="26">
        <v>0</v>
      </c>
      <c r="AL39" s="26">
        <f>AL43</f>
        <v>720.7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</row>
    <row r="40" spans="1:60" ht="63.75" x14ac:dyDescent="0.2">
      <c r="A40" s="85" t="s">
        <v>55</v>
      </c>
      <c r="B40" s="48" t="s">
        <v>11</v>
      </c>
      <c r="C40" s="48" t="s">
        <v>7</v>
      </c>
      <c r="D40" s="26">
        <f t="shared" si="41"/>
        <v>135065.4</v>
      </c>
      <c r="E40" s="26"/>
      <c r="F40" s="26"/>
      <c r="G40" s="26"/>
      <c r="H40" s="63"/>
      <c r="I40" s="63"/>
      <c r="J40" s="63"/>
      <c r="K40" s="53">
        <f>M40+N40+L40</f>
        <v>14313</v>
      </c>
      <c r="L40" s="26">
        <v>13597.4</v>
      </c>
      <c r="M40" s="26">
        <v>572.5</v>
      </c>
      <c r="N40" s="26">
        <v>143.1</v>
      </c>
      <c r="O40" s="63">
        <v>0</v>
      </c>
      <c r="P40" s="63">
        <v>0</v>
      </c>
      <c r="Q40" s="63">
        <v>0</v>
      </c>
      <c r="R40" s="26">
        <f>S40+U40+V40</f>
        <v>84435.4</v>
      </c>
      <c r="S40" s="26">
        <v>77906.3</v>
      </c>
      <c r="T40" s="26">
        <v>0</v>
      </c>
      <c r="U40" s="26">
        <v>3308.9</v>
      </c>
      <c r="V40" s="26">
        <v>3220.2</v>
      </c>
      <c r="W40" s="53">
        <v>0</v>
      </c>
      <c r="X40" s="53">
        <v>0</v>
      </c>
      <c r="Y40" s="53">
        <v>0</v>
      </c>
      <c r="Z40" s="53">
        <v>0</v>
      </c>
      <c r="AA40" s="26">
        <f>AB40+AC40+AD40</f>
        <v>34903.399999999994</v>
      </c>
      <c r="AB40" s="26">
        <v>33158.199999999997</v>
      </c>
      <c r="AC40" s="50">
        <v>1396.2</v>
      </c>
      <c r="AD40" s="50">
        <v>349</v>
      </c>
      <c r="AE40" s="53">
        <v>0</v>
      </c>
      <c r="AF40" s="53">
        <v>0</v>
      </c>
      <c r="AG40" s="53">
        <v>0</v>
      </c>
      <c r="AH40" s="53">
        <v>0</v>
      </c>
      <c r="AI40" s="26">
        <f>AJ40+AK40+AL40</f>
        <v>1413.6</v>
      </c>
      <c r="AJ40" s="26">
        <v>1342.9</v>
      </c>
      <c r="AK40" s="26">
        <v>56.6</v>
      </c>
      <c r="AL40" s="26">
        <v>14.1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f>AT40</f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f>BB40</f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17"/>
      <c r="BH40" s="17"/>
    </row>
    <row r="41" spans="1:60" x14ac:dyDescent="0.2">
      <c r="A41" s="86"/>
      <c r="B41" s="89" t="s">
        <v>11</v>
      </c>
      <c r="C41" s="89" t="s">
        <v>11</v>
      </c>
      <c r="D41" s="87">
        <f t="shared" ref="D41:D42" si="64">K41+R41+AA41+AI41+AR41+AY41</f>
        <v>193043.39999999997</v>
      </c>
      <c r="E41" s="26"/>
      <c r="F41" s="26"/>
      <c r="G41" s="26"/>
      <c r="H41" s="63"/>
      <c r="I41" s="63"/>
      <c r="J41" s="63"/>
      <c r="K41" s="87">
        <f>M41+N41+L41</f>
        <v>20816.099999999999</v>
      </c>
      <c r="L41" s="87">
        <v>19280.599999999999</v>
      </c>
      <c r="M41" s="87">
        <v>865.3</v>
      </c>
      <c r="N41" s="87">
        <v>670.2</v>
      </c>
      <c r="O41" s="106">
        <v>0</v>
      </c>
      <c r="P41" s="106">
        <v>0</v>
      </c>
      <c r="Q41" s="106">
        <v>0</v>
      </c>
      <c r="R41" s="87">
        <f>S41+U41+V41</f>
        <v>142723.69999999998</v>
      </c>
      <c r="S41" s="87">
        <v>135392.79999999999</v>
      </c>
      <c r="T41" s="87">
        <v>0</v>
      </c>
      <c r="U41" s="87">
        <v>5567.6</v>
      </c>
      <c r="V41" s="87">
        <v>1763.3</v>
      </c>
      <c r="W41" s="87">
        <v>0</v>
      </c>
      <c r="X41" s="87">
        <v>0</v>
      </c>
      <c r="Y41" s="87">
        <v>0</v>
      </c>
      <c r="Z41" s="87">
        <v>0</v>
      </c>
      <c r="AA41" s="87">
        <f>AD41+AC41+AB41</f>
        <v>27896.3</v>
      </c>
      <c r="AB41" s="87">
        <v>24168.3</v>
      </c>
      <c r="AC41" s="93">
        <v>1017.6</v>
      </c>
      <c r="AD41" s="93">
        <v>2710.4</v>
      </c>
      <c r="AE41" s="87">
        <v>0</v>
      </c>
      <c r="AF41" s="87">
        <v>0</v>
      </c>
      <c r="AG41" s="87">
        <v>0</v>
      </c>
      <c r="AH41" s="87">
        <v>0</v>
      </c>
      <c r="AI41" s="87">
        <f>AJ41+AK41+AL41</f>
        <v>1607.3</v>
      </c>
      <c r="AJ41" s="87">
        <v>617.5</v>
      </c>
      <c r="AK41" s="87">
        <v>26</v>
      </c>
      <c r="AL41" s="87">
        <v>963.8</v>
      </c>
      <c r="AM41" s="87">
        <v>0</v>
      </c>
      <c r="AN41" s="87">
        <v>0</v>
      </c>
      <c r="AO41" s="87">
        <v>0</v>
      </c>
      <c r="AP41" s="87">
        <v>0</v>
      </c>
      <c r="AQ41" s="87">
        <v>0</v>
      </c>
      <c r="AR41" s="87">
        <f>AT41</f>
        <v>0</v>
      </c>
      <c r="AS41" s="87">
        <v>0</v>
      </c>
      <c r="AT41" s="87">
        <v>0</v>
      </c>
      <c r="AU41" s="87">
        <v>0</v>
      </c>
      <c r="AV41" s="87">
        <v>0</v>
      </c>
      <c r="AW41" s="87">
        <v>0</v>
      </c>
      <c r="AX41" s="87">
        <v>0</v>
      </c>
      <c r="AY41" s="87">
        <f>BB41</f>
        <v>0</v>
      </c>
      <c r="AZ41" s="87">
        <v>0</v>
      </c>
      <c r="BA41" s="115">
        <v>0</v>
      </c>
      <c r="BB41" s="87">
        <v>0</v>
      </c>
      <c r="BC41" s="87">
        <v>0</v>
      </c>
      <c r="BD41" s="87">
        <v>0</v>
      </c>
      <c r="BE41" s="87">
        <v>0</v>
      </c>
      <c r="BF41" s="87">
        <v>0</v>
      </c>
      <c r="BG41" s="17"/>
      <c r="BH41" s="17"/>
    </row>
    <row r="42" spans="1:60" ht="53.25" customHeight="1" x14ac:dyDescent="0.2">
      <c r="A42" s="86"/>
      <c r="B42" s="88"/>
      <c r="C42" s="88"/>
      <c r="D42" s="88">
        <f t="shared" si="64"/>
        <v>0</v>
      </c>
      <c r="E42" s="26"/>
      <c r="F42" s="26"/>
      <c r="G42" s="26"/>
      <c r="H42" s="63"/>
      <c r="I42" s="63"/>
      <c r="J42" s="63"/>
      <c r="K42" s="88"/>
      <c r="L42" s="88"/>
      <c r="M42" s="88"/>
      <c r="N42" s="88"/>
      <c r="O42" s="107"/>
      <c r="P42" s="107"/>
      <c r="Q42" s="107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94"/>
      <c r="AD42" s="94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116"/>
      <c r="BB42" s="88"/>
      <c r="BC42" s="88"/>
      <c r="BD42" s="88"/>
      <c r="BE42" s="88"/>
      <c r="BF42" s="88"/>
      <c r="BG42" s="17"/>
      <c r="BH42" s="17"/>
    </row>
    <row r="43" spans="1:60" ht="38.25" x14ac:dyDescent="0.2">
      <c r="A43" s="100" t="s">
        <v>60</v>
      </c>
      <c r="B43" s="48" t="s">
        <v>18</v>
      </c>
      <c r="C43" s="56" t="s">
        <v>18</v>
      </c>
      <c r="D43" s="57">
        <f t="shared" ref="D43:D69" si="65">K43+R43+AA43+AI43+AR43+AY43</f>
        <v>10051.500000000002</v>
      </c>
      <c r="E43" s="26"/>
      <c r="F43" s="26"/>
      <c r="G43" s="26"/>
      <c r="H43" s="64"/>
      <c r="I43" s="64"/>
      <c r="J43" s="64"/>
      <c r="K43" s="57">
        <f>L43+M43+N43+O43+P43+Q43</f>
        <v>3227.2000000000003</v>
      </c>
      <c r="L43" s="57">
        <v>0</v>
      </c>
      <c r="M43" s="57">
        <v>3065.8</v>
      </c>
      <c r="N43" s="57">
        <v>161.4</v>
      </c>
      <c r="O43" s="65">
        <v>0</v>
      </c>
      <c r="P43" s="65">
        <v>0</v>
      </c>
      <c r="Q43" s="65">
        <v>0</v>
      </c>
      <c r="R43" s="57">
        <f>S43+T43+U43+V43+W43+X43+Y43+Z43</f>
        <v>2506.4</v>
      </c>
      <c r="S43" s="57">
        <v>0</v>
      </c>
      <c r="T43" s="57">
        <v>0</v>
      </c>
      <c r="U43" s="57">
        <v>2374.8000000000002</v>
      </c>
      <c r="V43" s="57">
        <v>131.6</v>
      </c>
      <c r="W43" s="57">
        <v>0</v>
      </c>
      <c r="X43" s="57">
        <v>0</v>
      </c>
      <c r="Y43" s="57">
        <v>0</v>
      </c>
      <c r="Z43" s="57">
        <v>0</v>
      </c>
      <c r="AA43" s="57">
        <f>AB43+AC43+AD43+AE43+AF43+AG43+AH43</f>
        <v>3597.2000000000003</v>
      </c>
      <c r="AB43" s="57">
        <v>0</v>
      </c>
      <c r="AC43" s="58">
        <v>3275.9</v>
      </c>
      <c r="AD43" s="58">
        <v>321.3</v>
      </c>
      <c r="AE43" s="57">
        <v>0</v>
      </c>
      <c r="AF43" s="57">
        <v>0</v>
      </c>
      <c r="AG43" s="57">
        <v>0</v>
      </c>
      <c r="AH43" s="57">
        <v>0</v>
      </c>
      <c r="AI43" s="57">
        <f>AJ43+AK43+AL43+AM43+AN43+AO43+AP43</f>
        <v>720.7</v>
      </c>
      <c r="AJ43" s="57">
        <v>0</v>
      </c>
      <c r="AK43" s="57">
        <v>0</v>
      </c>
      <c r="AL43" s="57">
        <v>720.7</v>
      </c>
      <c r="AM43" s="57">
        <v>0</v>
      </c>
      <c r="AN43" s="57">
        <v>0</v>
      </c>
      <c r="AO43" s="57">
        <v>0</v>
      </c>
      <c r="AP43" s="57">
        <v>0</v>
      </c>
      <c r="AQ43" s="57">
        <v>0</v>
      </c>
      <c r="AR43" s="57"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57">
        <v>0</v>
      </c>
      <c r="AZ43" s="57">
        <v>0</v>
      </c>
      <c r="BA43" s="57">
        <v>0</v>
      </c>
      <c r="BB43" s="57">
        <v>0</v>
      </c>
      <c r="BC43" s="57">
        <v>0</v>
      </c>
      <c r="BD43" s="57">
        <v>0</v>
      </c>
      <c r="BE43" s="57">
        <v>0</v>
      </c>
      <c r="BF43" s="57">
        <v>0</v>
      </c>
      <c r="BG43" s="17"/>
      <c r="BH43" s="17"/>
    </row>
    <row r="44" spans="1:60" ht="63.75" x14ac:dyDescent="0.2">
      <c r="A44" s="101"/>
      <c r="B44" s="48" t="s">
        <v>11</v>
      </c>
      <c r="C44" s="56" t="s">
        <v>11</v>
      </c>
      <c r="D44" s="57">
        <f t="shared" si="65"/>
        <v>71689</v>
      </c>
      <c r="E44" s="26"/>
      <c r="F44" s="26"/>
      <c r="G44" s="26"/>
      <c r="H44" s="64"/>
      <c r="I44" s="64"/>
      <c r="J44" s="64"/>
      <c r="K44" s="57">
        <v>0</v>
      </c>
      <c r="L44" s="57">
        <v>0</v>
      </c>
      <c r="M44" s="57">
        <v>0</v>
      </c>
      <c r="N44" s="57">
        <v>0</v>
      </c>
      <c r="O44" s="65">
        <v>0</v>
      </c>
      <c r="P44" s="65">
        <v>0</v>
      </c>
      <c r="Q44" s="65">
        <v>0</v>
      </c>
      <c r="R44" s="57">
        <f>S44+T44+U44+V44+W44+X44+Y44+Z44</f>
        <v>0.8</v>
      </c>
      <c r="S44" s="57">
        <v>0</v>
      </c>
      <c r="T44" s="57">
        <v>0</v>
      </c>
      <c r="U44" s="57">
        <v>0</v>
      </c>
      <c r="V44" s="57">
        <v>0.8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57">
        <v>0</v>
      </c>
      <c r="AC44" s="58">
        <v>0</v>
      </c>
      <c r="AD44" s="58">
        <v>0</v>
      </c>
      <c r="AE44" s="57">
        <v>0</v>
      </c>
      <c r="AF44" s="57">
        <v>0</v>
      </c>
      <c r="AG44" s="57">
        <v>0</v>
      </c>
      <c r="AH44" s="57">
        <v>0</v>
      </c>
      <c r="AI44" s="57">
        <f>AJ44+AK44+AL44+AM44+AN44+AO44+AP44+AQ44</f>
        <v>71688.2</v>
      </c>
      <c r="AJ44" s="57">
        <v>0</v>
      </c>
      <c r="AK44" s="57">
        <v>59382.5</v>
      </c>
      <c r="AL44" s="57">
        <v>12305.7</v>
      </c>
      <c r="AM44" s="57">
        <v>0</v>
      </c>
      <c r="AN44" s="57">
        <v>0</v>
      </c>
      <c r="AO44" s="57">
        <v>0</v>
      </c>
      <c r="AP44" s="57">
        <v>0</v>
      </c>
      <c r="AQ44" s="57">
        <v>0</v>
      </c>
      <c r="AR44" s="57">
        <v>0</v>
      </c>
      <c r="AS44" s="57">
        <v>0</v>
      </c>
      <c r="AT44" s="57">
        <v>0</v>
      </c>
      <c r="AU44" s="57">
        <v>0</v>
      </c>
      <c r="AV44" s="57">
        <v>0</v>
      </c>
      <c r="AW44" s="57">
        <v>0</v>
      </c>
      <c r="AX44" s="57">
        <v>0</v>
      </c>
      <c r="AY44" s="57">
        <v>0</v>
      </c>
      <c r="AZ44" s="57">
        <v>0</v>
      </c>
      <c r="BA44" s="57">
        <v>0</v>
      </c>
      <c r="BB44" s="57">
        <v>0</v>
      </c>
      <c r="BC44" s="57">
        <v>0</v>
      </c>
      <c r="BD44" s="57">
        <v>0</v>
      </c>
      <c r="BE44" s="57">
        <v>0</v>
      </c>
      <c r="BF44" s="57">
        <v>0</v>
      </c>
      <c r="BG44" s="17"/>
      <c r="BH44" s="17"/>
    </row>
    <row r="45" spans="1:60" ht="63.75" x14ac:dyDescent="0.2">
      <c r="A45" s="54" t="s">
        <v>41</v>
      </c>
      <c r="B45" s="48" t="s">
        <v>11</v>
      </c>
      <c r="C45" s="48" t="s">
        <v>7</v>
      </c>
      <c r="D45" s="26">
        <f t="shared" si="65"/>
        <v>400</v>
      </c>
      <c r="E45" s="26">
        <v>0</v>
      </c>
      <c r="F45" s="26">
        <v>0</v>
      </c>
      <c r="G45" s="26">
        <v>0</v>
      </c>
      <c r="H45" s="53"/>
      <c r="I45" s="53"/>
      <c r="J45" s="53"/>
      <c r="K45" s="53">
        <f t="shared" si="57"/>
        <v>200</v>
      </c>
      <c r="L45" s="26">
        <v>0</v>
      </c>
      <c r="M45" s="26">
        <v>0</v>
      </c>
      <c r="N45" s="26">
        <v>100</v>
      </c>
      <c r="O45" s="53">
        <v>100</v>
      </c>
      <c r="P45" s="53">
        <v>0</v>
      </c>
      <c r="Q45" s="53">
        <v>0</v>
      </c>
      <c r="R45" s="53">
        <f t="shared" ref="R45:R70" si="66">S45+T45+U45+V45+W45+Y45+Z45</f>
        <v>200</v>
      </c>
      <c r="S45" s="26">
        <v>0</v>
      </c>
      <c r="T45" s="26">
        <v>0</v>
      </c>
      <c r="U45" s="26">
        <v>0</v>
      </c>
      <c r="V45" s="26">
        <v>100</v>
      </c>
      <c r="W45" s="53">
        <v>100</v>
      </c>
      <c r="X45" s="53">
        <v>0</v>
      </c>
      <c r="Y45" s="53">
        <v>0</v>
      </c>
      <c r="Z45" s="53">
        <v>0</v>
      </c>
      <c r="AA45" s="26">
        <f t="shared" ref="AA45:AA70" si="67">AB45+AC45+AD45+AE45+AH45</f>
        <v>0</v>
      </c>
      <c r="AB45" s="26">
        <v>0</v>
      </c>
      <c r="AC45" s="50">
        <v>0</v>
      </c>
      <c r="AD45" s="50">
        <v>0</v>
      </c>
      <c r="AE45" s="53">
        <v>0</v>
      </c>
      <c r="AF45" s="53">
        <v>0</v>
      </c>
      <c r="AG45" s="53">
        <v>0</v>
      </c>
      <c r="AH45" s="53">
        <v>0</v>
      </c>
      <c r="AI45" s="26">
        <f t="shared" ref="AI45" si="68">AJ45+AK45+AL45+AM45+AQ45</f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f>AS45+AT45+AU45+AV45+BF45</f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f>AZ45+BC45+BD45+BF45+BL45</f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</row>
    <row r="46" spans="1:60" ht="81" customHeight="1" x14ac:dyDescent="0.2">
      <c r="A46" s="54" t="s">
        <v>52</v>
      </c>
      <c r="B46" s="48" t="s">
        <v>62</v>
      </c>
      <c r="C46" s="48" t="s">
        <v>7</v>
      </c>
      <c r="D46" s="26">
        <f t="shared" si="65"/>
        <v>3915.6</v>
      </c>
      <c r="E46" s="26"/>
      <c r="F46" s="26"/>
      <c r="G46" s="26"/>
      <c r="H46" s="63"/>
      <c r="I46" s="63"/>
      <c r="J46" s="63"/>
      <c r="K46" s="53">
        <f>L46+M46+N46+O46+P46+Q46</f>
        <v>157.1</v>
      </c>
      <c r="L46" s="26">
        <v>0</v>
      </c>
      <c r="M46" s="26">
        <v>149.19999999999999</v>
      </c>
      <c r="N46" s="26">
        <v>7.9</v>
      </c>
      <c r="O46" s="53">
        <v>0</v>
      </c>
      <c r="P46" s="53">
        <v>0</v>
      </c>
      <c r="Q46" s="53">
        <v>0</v>
      </c>
      <c r="R46" s="53">
        <f>U46+V46+W46+Y46+Z46</f>
        <v>1606</v>
      </c>
      <c r="S46" s="26">
        <v>0</v>
      </c>
      <c r="T46" s="26">
        <v>0</v>
      </c>
      <c r="U46" s="26">
        <v>1525.7</v>
      </c>
      <c r="V46" s="26">
        <v>35</v>
      </c>
      <c r="W46" s="53">
        <v>28</v>
      </c>
      <c r="X46" s="53"/>
      <c r="Y46" s="53">
        <v>17.3</v>
      </c>
      <c r="Z46" s="53">
        <v>0</v>
      </c>
      <c r="AA46" s="26">
        <f>AC46+AD46+AE46+AF46</f>
        <v>1605.8999999999999</v>
      </c>
      <c r="AB46" s="26">
        <v>0</v>
      </c>
      <c r="AC46" s="50">
        <v>1525.6</v>
      </c>
      <c r="AD46" s="50">
        <v>35</v>
      </c>
      <c r="AE46" s="53">
        <v>28</v>
      </c>
      <c r="AF46" s="53">
        <v>17.3</v>
      </c>
      <c r="AG46" s="53">
        <v>0</v>
      </c>
      <c r="AH46" s="53">
        <v>0</v>
      </c>
      <c r="AI46" s="26">
        <f>AK46+AL46+AN46</f>
        <v>546.59999999999991</v>
      </c>
      <c r="AJ46" s="26">
        <v>0</v>
      </c>
      <c r="AK46" s="26">
        <v>329.3</v>
      </c>
      <c r="AL46" s="26">
        <v>200</v>
      </c>
      <c r="AM46" s="26">
        <v>0</v>
      </c>
      <c r="AN46" s="26">
        <v>17.3</v>
      </c>
      <c r="AO46" s="26">
        <v>0</v>
      </c>
      <c r="AP46" s="26">
        <v>0</v>
      </c>
      <c r="AQ46" s="26">
        <v>0</v>
      </c>
      <c r="AR46" s="26">
        <f>AS46+AU46+AV46+AX46+BE46</f>
        <v>0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f>AZ46+BC46+BD46+BF46+BL46</f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</row>
    <row r="47" spans="1:60" ht="63.75" x14ac:dyDescent="0.2">
      <c r="A47" s="54" t="s">
        <v>42</v>
      </c>
      <c r="B47" s="48" t="s">
        <v>11</v>
      </c>
      <c r="C47" s="48" t="s">
        <v>7</v>
      </c>
      <c r="D47" s="26">
        <f t="shared" si="65"/>
        <v>4437.4000000000005</v>
      </c>
      <c r="E47" s="26"/>
      <c r="F47" s="26"/>
      <c r="G47" s="26"/>
      <c r="H47" s="63"/>
      <c r="I47" s="63"/>
      <c r="J47" s="63"/>
      <c r="K47" s="53">
        <f>N47</f>
        <v>92.1</v>
      </c>
      <c r="L47" s="26">
        <v>0</v>
      </c>
      <c r="M47" s="26">
        <v>0</v>
      </c>
      <c r="N47" s="26">
        <v>92.1</v>
      </c>
      <c r="O47" s="63">
        <v>0</v>
      </c>
      <c r="P47" s="63">
        <v>0</v>
      </c>
      <c r="Q47" s="63">
        <v>0</v>
      </c>
      <c r="R47" s="53">
        <f>V47+W47</f>
        <v>200</v>
      </c>
      <c r="S47" s="26">
        <v>0</v>
      </c>
      <c r="T47" s="26">
        <v>0</v>
      </c>
      <c r="U47" s="26">
        <v>0</v>
      </c>
      <c r="V47" s="26">
        <v>200</v>
      </c>
      <c r="W47" s="63">
        <v>0</v>
      </c>
      <c r="X47" s="63">
        <v>0</v>
      </c>
      <c r="Y47" s="63">
        <v>0</v>
      </c>
      <c r="Z47" s="63">
        <v>0</v>
      </c>
      <c r="AA47" s="26">
        <f>AB47+AC47+AD47+AE47+AF47+AH47</f>
        <v>0</v>
      </c>
      <c r="AB47" s="26">
        <v>0</v>
      </c>
      <c r="AC47" s="50">
        <v>0</v>
      </c>
      <c r="AD47" s="50">
        <v>0</v>
      </c>
      <c r="AE47" s="53">
        <v>0</v>
      </c>
      <c r="AF47" s="53">
        <v>0</v>
      </c>
      <c r="AG47" s="53">
        <v>0</v>
      </c>
      <c r="AH47" s="53">
        <v>0</v>
      </c>
      <c r="AI47" s="26">
        <f>AJ47+AK47+AL47+AM47+AN47+AO47+AP47+AQ47</f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f>AS47+AT47+AU47+AV47+AW47+AX47</f>
        <v>557.5</v>
      </c>
      <c r="AS47" s="26">
        <v>0</v>
      </c>
      <c r="AT47" s="26">
        <v>551.9</v>
      </c>
      <c r="AU47" s="26">
        <v>5.6</v>
      </c>
      <c r="AV47" s="26">
        <v>0</v>
      </c>
      <c r="AW47" s="26">
        <v>0</v>
      </c>
      <c r="AX47" s="26">
        <v>0</v>
      </c>
      <c r="AY47" s="26">
        <f>AZ47+BB47+BC47+BD47+BE47+BF47</f>
        <v>3587.8</v>
      </c>
      <c r="AZ47" s="26">
        <v>2735</v>
      </c>
      <c r="BA47" s="26">
        <v>0</v>
      </c>
      <c r="BB47" s="26">
        <v>816.9</v>
      </c>
      <c r="BC47" s="26">
        <v>35.9</v>
      </c>
      <c r="BD47" s="26">
        <v>0</v>
      </c>
      <c r="BE47" s="26">
        <v>0</v>
      </c>
      <c r="BF47" s="26">
        <v>0</v>
      </c>
    </row>
    <row r="48" spans="1:60" ht="63.75" x14ac:dyDescent="0.2">
      <c r="A48" s="54" t="s">
        <v>65</v>
      </c>
      <c r="B48" s="48" t="s">
        <v>11</v>
      </c>
      <c r="C48" s="48" t="s">
        <v>7</v>
      </c>
      <c r="D48" s="26">
        <f t="shared" si="65"/>
        <v>0</v>
      </c>
      <c r="E48" s="26"/>
      <c r="F48" s="26"/>
      <c r="G48" s="26"/>
      <c r="H48" s="53"/>
      <c r="I48" s="53"/>
      <c r="J48" s="53"/>
      <c r="K48" s="53">
        <f>N48</f>
        <v>0</v>
      </c>
      <c r="L48" s="26">
        <v>0</v>
      </c>
      <c r="M48" s="26">
        <v>0</v>
      </c>
      <c r="N48" s="26">
        <v>0</v>
      </c>
      <c r="O48" s="53">
        <v>0</v>
      </c>
      <c r="P48" s="53">
        <v>0</v>
      </c>
      <c r="Q48" s="53">
        <v>0</v>
      </c>
      <c r="R48" s="53">
        <f>S48+T48+U48+V48+W48+X48+Y48+Z48</f>
        <v>0</v>
      </c>
      <c r="S48" s="26">
        <v>0</v>
      </c>
      <c r="T48" s="26">
        <v>0</v>
      </c>
      <c r="U48" s="26">
        <v>0</v>
      </c>
      <c r="V48" s="26">
        <v>0</v>
      </c>
      <c r="W48" s="53">
        <v>0</v>
      </c>
      <c r="X48" s="53">
        <v>0</v>
      </c>
      <c r="Y48" s="53">
        <v>0</v>
      </c>
      <c r="Z48" s="53">
        <v>0</v>
      </c>
      <c r="AA48" s="26">
        <v>0</v>
      </c>
      <c r="AB48" s="26">
        <v>0</v>
      </c>
      <c r="AC48" s="50">
        <v>0</v>
      </c>
      <c r="AD48" s="50">
        <v>0</v>
      </c>
      <c r="AE48" s="53">
        <v>0</v>
      </c>
      <c r="AF48" s="53">
        <v>0</v>
      </c>
      <c r="AG48" s="53">
        <v>0</v>
      </c>
      <c r="AH48" s="53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</row>
    <row r="49" spans="1:60" ht="50.25" customHeight="1" x14ac:dyDescent="0.2">
      <c r="A49" s="54" t="s">
        <v>61</v>
      </c>
      <c r="B49" s="48" t="s">
        <v>62</v>
      </c>
      <c r="C49" s="48" t="s">
        <v>7</v>
      </c>
      <c r="D49" s="26">
        <f t="shared" si="65"/>
        <v>5087</v>
      </c>
      <c r="E49" s="26"/>
      <c r="F49" s="26"/>
      <c r="G49" s="26"/>
      <c r="H49" s="53"/>
      <c r="I49" s="53"/>
      <c r="J49" s="53"/>
      <c r="K49" s="53">
        <f>N49</f>
        <v>0</v>
      </c>
      <c r="L49" s="26">
        <v>0</v>
      </c>
      <c r="M49" s="26">
        <v>0</v>
      </c>
      <c r="N49" s="26">
        <v>0</v>
      </c>
      <c r="O49" s="53">
        <v>0</v>
      </c>
      <c r="P49" s="53">
        <v>0</v>
      </c>
      <c r="Q49" s="53">
        <v>0</v>
      </c>
      <c r="R49" s="53">
        <f>S49+T49+U49+V49+W49+X49+Y49+Z49</f>
        <v>0</v>
      </c>
      <c r="S49" s="26">
        <v>0</v>
      </c>
      <c r="T49" s="26">
        <v>0</v>
      </c>
      <c r="U49" s="26">
        <v>0</v>
      </c>
      <c r="V49" s="26">
        <v>0</v>
      </c>
      <c r="W49" s="53">
        <v>0</v>
      </c>
      <c r="X49" s="53">
        <v>0</v>
      </c>
      <c r="Y49" s="53">
        <v>0</v>
      </c>
      <c r="Z49" s="53">
        <v>0</v>
      </c>
      <c r="AA49" s="26">
        <f>AE49</f>
        <v>2892.7</v>
      </c>
      <c r="AB49" s="26">
        <v>0</v>
      </c>
      <c r="AC49" s="50">
        <v>0</v>
      </c>
      <c r="AD49" s="50">
        <v>0</v>
      </c>
      <c r="AE49" s="53">
        <v>2892.7</v>
      </c>
      <c r="AF49" s="53">
        <v>0</v>
      </c>
      <c r="AG49" s="53">
        <v>0</v>
      </c>
      <c r="AH49" s="53">
        <v>0</v>
      </c>
      <c r="AI49" s="26">
        <f>AJ49+AK49+AL49+AM49+AN49+AO49+AP49+AQ49</f>
        <v>2194.3000000000002</v>
      </c>
      <c r="AJ49" s="26">
        <v>0</v>
      </c>
      <c r="AK49" s="26">
        <v>0</v>
      </c>
      <c r="AL49" s="26">
        <v>0</v>
      </c>
      <c r="AM49" s="26">
        <v>2194.3000000000002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</row>
    <row r="50" spans="1:60" ht="63.75" x14ac:dyDescent="0.2">
      <c r="A50" s="85" t="s">
        <v>44</v>
      </c>
      <c r="B50" s="48" t="s">
        <v>11</v>
      </c>
      <c r="C50" s="48" t="s">
        <v>7</v>
      </c>
      <c r="D50" s="26">
        <f t="shared" si="65"/>
        <v>104119.6</v>
      </c>
      <c r="E50" s="26"/>
      <c r="F50" s="26"/>
      <c r="G50" s="26"/>
      <c r="H50" s="63"/>
      <c r="I50" s="63"/>
      <c r="J50" s="63"/>
      <c r="K50" s="53">
        <f>M50+N50</f>
        <v>78144.100000000006</v>
      </c>
      <c r="L50" s="26">
        <v>0</v>
      </c>
      <c r="M50" s="26">
        <v>74236.800000000003</v>
      </c>
      <c r="N50" s="26">
        <v>3907.3</v>
      </c>
      <c r="O50" s="63">
        <v>0</v>
      </c>
      <c r="P50" s="63"/>
      <c r="Q50" s="63"/>
      <c r="R50" s="53">
        <f>U50+V50</f>
        <v>25975.5</v>
      </c>
      <c r="S50" s="26">
        <v>0</v>
      </c>
      <c r="T50" s="26">
        <v>0</v>
      </c>
      <c r="U50" s="26">
        <v>24676.7</v>
      </c>
      <c r="V50" s="26">
        <v>1298.8</v>
      </c>
      <c r="W50" s="53">
        <v>0</v>
      </c>
      <c r="X50" s="53">
        <v>0</v>
      </c>
      <c r="Y50" s="53">
        <v>0</v>
      </c>
      <c r="Z50" s="53">
        <v>0</v>
      </c>
      <c r="AA50" s="26">
        <v>0</v>
      </c>
      <c r="AB50" s="26">
        <v>0</v>
      </c>
      <c r="AC50" s="50">
        <v>0</v>
      </c>
      <c r="AD50" s="50">
        <v>0</v>
      </c>
      <c r="AE50" s="53">
        <v>0</v>
      </c>
      <c r="AF50" s="53">
        <v>0</v>
      </c>
      <c r="AG50" s="53">
        <v>0</v>
      </c>
      <c r="AH50" s="53">
        <v>0</v>
      </c>
      <c r="AI50" s="66">
        <f>AJ50+AK50+AL50+AM50+AN50+AO50+AP50+AQ50</f>
        <v>0</v>
      </c>
      <c r="AJ50" s="53">
        <v>0</v>
      </c>
      <c r="AK50" s="53">
        <v>0</v>
      </c>
      <c r="AL50" s="53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</row>
    <row r="51" spans="1:60" ht="63.75" x14ac:dyDescent="0.2">
      <c r="A51" s="86"/>
      <c r="B51" s="48" t="s">
        <v>11</v>
      </c>
      <c r="C51" s="48" t="s">
        <v>11</v>
      </c>
      <c r="D51" s="26">
        <f t="shared" si="65"/>
        <v>70971.199999999997</v>
      </c>
      <c r="E51" s="26"/>
      <c r="F51" s="26"/>
      <c r="G51" s="26"/>
      <c r="H51" s="63"/>
      <c r="I51" s="63"/>
      <c r="J51" s="63"/>
      <c r="K51" s="53">
        <f>M51+N51</f>
        <v>15280.400000000001</v>
      </c>
      <c r="L51" s="26">
        <v>0</v>
      </c>
      <c r="M51" s="26">
        <v>14463.2</v>
      </c>
      <c r="N51" s="26">
        <v>817.2</v>
      </c>
      <c r="O51" s="63">
        <v>0</v>
      </c>
      <c r="P51" s="63">
        <v>0</v>
      </c>
      <c r="Q51" s="63">
        <v>0</v>
      </c>
      <c r="R51" s="53">
        <f>S51+T51+U51+V51+W51+X51+Y51+Z51</f>
        <v>866.59999999999991</v>
      </c>
      <c r="S51" s="26">
        <v>0</v>
      </c>
      <c r="T51" s="26">
        <v>0</v>
      </c>
      <c r="U51" s="26">
        <v>823.3</v>
      </c>
      <c r="V51" s="26">
        <v>43.3</v>
      </c>
      <c r="W51" s="63">
        <v>0</v>
      </c>
      <c r="X51" s="63">
        <v>0</v>
      </c>
      <c r="Y51" s="63">
        <v>0</v>
      </c>
      <c r="Z51" s="63">
        <v>0</v>
      </c>
      <c r="AA51" s="26">
        <f>AB51+AC51+AD51</f>
        <v>30990.799999999999</v>
      </c>
      <c r="AB51" s="26">
        <v>0</v>
      </c>
      <c r="AC51" s="50">
        <v>29441.3</v>
      </c>
      <c r="AD51" s="50">
        <v>1549.5</v>
      </c>
      <c r="AE51" s="53">
        <v>0</v>
      </c>
      <c r="AF51" s="53">
        <v>0</v>
      </c>
      <c r="AG51" s="53">
        <v>0</v>
      </c>
      <c r="AH51" s="53">
        <v>0</v>
      </c>
      <c r="AI51" s="26">
        <f>AK51+AL51</f>
        <v>23833.399999999998</v>
      </c>
      <c r="AJ51" s="26">
        <v>0</v>
      </c>
      <c r="AK51" s="26">
        <v>22577.1</v>
      </c>
      <c r="AL51" s="26">
        <v>1256.3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f>AS51+AT51+AU51+AV51+AW51+AX51</f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</row>
    <row r="52" spans="1:60" s="5" customFormat="1" ht="38.25" x14ac:dyDescent="0.2">
      <c r="A52" s="103" t="s">
        <v>32</v>
      </c>
      <c r="B52" s="48"/>
      <c r="C52" s="48" t="s">
        <v>6</v>
      </c>
      <c r="D52" s="26">
        <f t="shared" si="65"/>
        <v>441374.4</v>
      </c>
      <c r="E52" s="26">
        <f t="shared" ref="E52:J52" si="69">SUM(E55:E59)</f>
        <v>0</v>
      </c>
      <c r="F52" s="26">
        <f t="shared" si="69"/>
        <v>59064.11</v>
      </c>
      <c r="G52" s="26">
        <f t="shared" si="69"/>
        <v>2681.6</v>
      </c>
      <c r="H52" s="26">
        <f t="shared" si="69"/>
        <v>261.42900000000003</v>
      </c>
      <c r="I52" s="26">
        <f t="shared" si="69"/>
        <v>76.899999999999991</v>
      </c>
      <c r="J52" s="26">
        <f t="shared" si="69"/>
        <v>6.3</v>
      </c>
      <c r="K52" s="26">
        <f>L52+M52+N52+O52+P52+Q52</f>
        <v>69656.899999999994</v>
      </c>
      <c r="L52" s="26">
        <f t="shared" ref="L52:M52" si="70">L55+L56+L57+L58+L59</f>
        <v>0</v>
      </c>
      <c r="M52" s="26">
        <f t="shared" si="70"/>
        <v>17644.2</v>
      </c>
      <c r="N52" s="26">
        <f>N55+N56+N57+N58+N59</f>
        <v>21487.600000000002</v>
      </c>
      <c r="O52" s="26">
        <f>O55+O56+O57+O58+O59</f>
        <v>30292.2</v>
      </c>
      <c r="P52" s="26">
        <f>SUM(P55:P59)</f>
        <v>65.900000000000006</v>
      </c>
      <c r="Q52" s="26">
        <f>SUM(Q55:Q59)</f>
        <v>167</v>
      </c>
      <c r="R52" s="26">
        <f>S52+T52+U52+V52+W52+Y52+Z52</f>
        <v>82971.199999999997</v>
      </c>
      <c r="S52" s="26">
        <f t="shared" ref="S52:Z52" si="71">S55+S56+S57+S58+S59</f>
        <v>0</v>
      </c>
      <c r="T52" s="26">
        <f t="shared" si="71"/>
        <v>0</v>
      </c>
      <c r="U52" s="26">
        <f t="shared" si="71"/>
        <v>19068</v>
      </c>
      <c r="V52" s="26">
        <f>V55+V56+V57+V58+V59</f>
        <v>23246.799999999999</v>
      </c>
      <c r="W52" s="26">
        <f>W55+W56+W57+W58+W59</f>
        <v>40412.300000000003</v>
      </c>
      <c r="X52" s="26">
        <f t="shared" si="71"/>
        <v>0</v>
      </c>
      <c r="Y52" s="26">
        <f t="shared" si="71"/>
        <v>81.2</v>
      </c>
      <c r="Z52" s="26">
        <f t="shared" si="71"/>
        <v>162.9</v>
      </c>
      <c r="AA52" s="26">
        <f>AB52+AC52+AD52+AE52+AF52+AH52</f>
        <v>136123.99999999997</v>
      </c>
      <c r="AB52" s="26">
        <f t="shared" ref="AB52" si="72">AB55+AB56+AB57+AB58+AB59</f>
        <v>0</v>
      </c>
      <c r="AC52" s="50">
        <f t="shared" ref="AC52:AH52" si="73">AC53+AC54</f>
        <v>109232.7</v>
      </c>
      <c r="AD52" s="50">
        <f>AD53+AD54</f>
        <v>22798.6</v>
      </c>
      <c r="AE52" s="26">
        <f t="shared" si="73"/>
        <v>3812.9</v>
      </c>
      <c r="AF52" s="26">
        <f t="shared" si="73"/>
        <v>97.9</v>
      </c>
      <c r="AG52" s="26">
        <f t="shared" si="73"/>
        <v>0</v>
      </c>
      <c r="AH52" s="26">
        <f t="shared" si="73"/>
        <v>181.9</v>
      </c>
      <c r="AI52" s="26">
        <f>AJ52+AK52+AL52+AM52+AN52+AQ52</f>
        <v>51544</v>
      </c>
      <c r="AJ52" s="26">
        <f t="shared" ref="AJ52:AQ52" si="74">AJ55+AJ56+AJ57+AJ58+AJ59</f>
        <v>0</v>
      </c>
      <c r="AK52" s="26">
        <f t="shared" si="74"/>
        <v>18998.3</v>
      </c>
      <c r="AL52" s="26">
        <f>AL55+AL56+AL57+AL58+AL59+AL63</f>
        <v>26364.899999999998</v>
      </c>
      <c r="AM52" s="26">
        <f t="shared" si="74"/>
        <v>5891</v>
      </c>
      <c r="AN52" s="26">
        <f t="shared" si="74"/>
        <v>97.9</v>
      </c>
      <c r="AO52" s="26">
        <f t="shared" si="74"/>
        <v>0</v>
      </c>
      <c r="AP52" s="26">
        <f t="shared" si="74"/>
        <v>0</v>
      </c>
      <c r="AQ52" s="26">
        <f t="shared" si="74"/>
        <v>191.9</v>
      </c>
      <c r="AR52" s="26">
        <f>AS52+AT52+AU52+AV52+AW52+AX52</f>
        <v>49410.400000000001</v>
      </c>
      <c r="AS52" s="26">
        <f t="shared" ref="AS52:AX52" si="75">AS55+AS56+AS57+AS58+AS59</f>
        <v>0</v>
      </c>
      <c r="AT52" s="26">
        <f t="shared" si="75"/>
        <v>18172.099999999999</v>
      </c>
      <c r="AU52" s="26">
        <f t="shared" si="75"/>
        <v>27159</v>
      </c>
      <c r="AV52" s="26">
        <f t="shared" si="75"/>
        <v>3890.5</v>
      </c>
      <c r="AW52" s="26">
        <f t="shared" si="75"/>
        <v>6.9</v>
      </c>
      <c r="AX52" s="26">
        <f t="shared" si="75"/>
        <v>181.9</v>
      </c>
      <c r="AY52" s="26">
        <f>AY55+AY56+AY57+AY58+AY59</f>
        <v>51667.9</v>
      </c>
      <c r="AZ52" s="26">
        <f t="shared" ref="AZ52:BF52" si="76">AZ55+AZ56+AZ57+AZ58+AZ59</f>
        <v>0</v>
      </c>
      <c r="BA52" s="26">
        <v>0</v>
      </c>
      <c r="BB52" s="26">
        <f>BB55+BB56+BB57+BB58+BB59</f>
        <v>18121.400000000001</v>
      </c>
      <c r="BC52" s="26">
        <f t="shared" si="76"/>
        <v>29149</v>
      </c>
      <c r="BD52" s="26">
        <f t="shared" si="76"/>
        <v>4208.7</v>
      </c>
      <c r="BE52" s="26">
        <f t="shared" si="76"/>
        <v>6.9</v>
      </c>
      <c r="BF52" s="26">
        <f t="shared" si="76"/>
        <v>181.9</v>
      </c>
      <c r="BH52" s="67"/>
    </row>
    <row r="53" spans="1:60" s="5" customFormat="1" ht="76.5" x14ac:dyDescent="0.2">
      <c r="A53" s="104"/>
      <c r="B53" s="48" t="s">
        <v>66</v>
      </c>
      <c r="C53" s="48" t="s">
        <v>7</v>
      </c>
      <c r="D53" s="26">
        <f>K53+R53+AA53+AI53+AR53+AY53</f>
        <v>440769.80000000005</v>
      </c>
      <c r="E53" s="26"/>
      <c r="F53" s="26"/>
      <c r="G53" s="26"/>
      <c r="H53" s="26"/>
      <c r="I53" s="26"/>
      <c r="J53" s="26"/>
      <c r="K53" s="26">
        <f>L53+M53+N53+O53+P53+Q53</f>
        <v>69656.899999999994</v>
      </c>
      <c r="L53" s="26">
        <f>L55+L56+L57+L58+L59+L60+L61</f>
        <v>0</v>
      </c>
      <c r="M53" s="26">
        <f>M55+M56+M57+M58+M59+M60+M61</f>
        <v>17644.2</v>
      </c>
      <c r="N53" s="26">
        <f t="shared" ref="N53:Q53" si="77">N55+N56+N57+N58+N59+N60+N61</f>
        <v>21487.600000000002</v>
      </c>
      <c r="O53" s="26">
        <f t="shared" si="77"/>
        <v>30292.2</v>
      </c>
      <c r="P53" s="26">
        <f t="shared" si="77"/>
        <v>65.900000000000006</v>
      </c>
      <c r="Q53" s="26">
        <f t="shared" si="77"/>
        <v>167</v>
      </c>
      <c r="R53" s="26">
        <f>S53+T53+U53+V53+W53+X53+Y53+Z53</f>
        <v>82971.199999999997</v>
      </c>
      <c r="S53" s="26">
        <f t="shared" ref="S53:Z53" si="78">S55+S56+S57+S58+S59+S60+S61</f>
        <v>0</v>
      </c>
      <c r="T53" s="26">
        <f t="shared" si="78"/>
        <v>0</v>
      </c>
      <c r="U53" s="26">
        <f t="shared" si="78"/>
        <v>19068</v>
      </c>
      <c r="V53" s="26">
        <f t="shared" si="78"/>
        <v>23246.799999999999</v>
      </c>
      <c r="W53" s="26">
        <f t="shared" si="78"/>
        <v>40412.300000000003</v>
      </c>
      <c r="X53" s="26">
        <f t="shared" si="78"/>
        <v>0</v>
      </c>
      <c r="Y53" s="26">
        <f t="shared" si="78"/>
        <v>81.2</v>
      </c>
      <c r="Z53" s="26">
        <f t="shared" si="78"/>
        <v>162.9</v>
      </c>
      <c r="AA53" s="26">
        <f>AB53+AC53+AD53+AE53+AF53+AG53+AH53</f>
        <v>135519.4</v>
      </c>
      <c r="AB53" s="26">
        <f t="shared" ref="AB53:AH53" si="79">AB55+AB56+AB57+AB58+AB59+AB60+AB61</f>
        <v>0</v>
      </c>
      <c r="AC53" s="26">
        <f t="shared" si="79"/>
        <v>109232.7</v>
      </c>
      <c r="AD53" s="26">
        <f>AD55+AD56+AD57+AD58+AD59+AD60+AD61</f>
        <v>22194</v>
      </c>
      <c r="AE53" s="26">
        <f>AE56+AE58</f>
        <v>3812.9</v>
      </c>
      <c r="AF53" s="26">
        <f t="shared" si="79"/>
        <v>97.9</v>
      </c>
      <c r="AG53" s="26">
        <f t="shared" si="79"/>
        <v>0</v>
      </c>
      <c r="AH53" s="26">
        <f t="shared" si="79"/>
        <v>181.9</v>
      </c>
      <c r="AI53" s="26">
        <f>AJ53+AK53+AL53+AM53+AN53+AO53+AP53+AQ53</f>
        <v>51544</v>
      </c>
      <c r="AJ53" s="26">
        <f t="shared" ref="AJ53:AQ53" si="80">AJ55+AJ56+AJ57+AJ58+AJ59+AJ60+AJ61</f>
        <v>0</v>
      </c>
      <c r="AK53" s="26">
        <f t="shared" si="80"/>
        <v>18998.3</v>
      </c>
      <c r="AL53" s="26">
        <f>AL55+AL56+AL57+AL58+AL59+AL60+AL61+AL63</f>
        <v>26364.899999999998</v>
      </c>
      <c r="AM53" s="26">
        <f t="shared" si="80"/>
        <v>5891</v>
      </c>
      <c r="AN53" s="26">
        <f t="shared" si="80"/>
        <v>97.9</v>
      </c>
      <c r="AO53" s="26">
        <f t="shared" si="80"/>
        <v>0</v>
      </c>
      <c r="AP53" s="26">
        <f t="shared" si="80"/>
        <v>0</v>
      </c>
      <c r="AQ53" s="26">
        <f t="shared" si="80"/>
        <v>191.9</v>
      </c>
      <c r="AR53" s="26">
        <f>AS53+AT53+AU53+AV53+AW53+AX53</f>
        <v>49410.400000000001</v>
      </c>
      <c r="AS53" s="26">
        <f t="shared" ref="AS53:AX53" si="81">AS55+AS56+AS57+AS58+AS59+AS60+AS61</f>
        <v>0</v>
      </c>
      <c r="AT53" s="26">
        <f t="shared" si="81"/>
        <v>18172.099999999999</v>
      </c>
      <c r="AU53" s="26">
        <f t="shared" si="81"/>
        <v>27159</v>
      </c>
      <c r="AV53" s="26">
        <f t="shared" si="81"/>
        <v>3890.5</v>
      </c>
      <c r="AW53" s="26">
        <f t="shared" si="81"/>
        <v>6.9</v>
      </c>
      <c r="AX53" s="26">
        <f t="shared" si="81"/>
        <v>181.9</v>
      </c>
      <c r="AY53" s="26">
        <f>AY55+AY56+AY57+AY58+AY59+AY60+AY61</f>
        <v>51667.9</v>
      </c>
      <c r="AZ53" s="26">
        <f t="shared" ref="AZ53:BF53" si="82">AZ55+AZ56+AZ57+AZ58+AZ59+AZ60+AZ61</f>
        <v>0</v>
      </c>
      <c r="BA53" s="26">
        <v>0</v>
      </c>
      <c r="BB53" s="26">
        <f>BB55+BB56+BB57+BB58+BB59+BB60+BB61</f>
        <v>18121.400000000001</v>
      </c>
      <c r="BC53" s="26">
        <f t="shared" si="82"/>
        <v>29149</v>
      </c>
      <c r="BD53" s="26">
        <f t="shared" si="82"/>
        <v>4208.7</v>
      </c>
      <c r="BE53" s="26">
        <f t="shared" si="82"/>
        <v>6.9</v>
      </c>
      <c r="BF53" s="26">
        <f t="shared" si="82"/>
        <v>181.9</v>
      </c>
    </row>
    <row r="54" spans="1:60" s="5" customFormat="1" ht="38.25" x14ac:dyDescent="0.2">
      <c r="A54" s="105"/>
      <c r="B54" s="48" t="s">
        <v>18</v>
      </c>
      <c r="C54" s="48" t="s">
        <v>18</v>
      </c>
      <c r="D54" s="26">
        <f t="shared" si="65"/>
        <v>604.6</v>
      </c>
      <c r="E54" s="26"/>
      <c r="F54" s="26"/>
      <c r="G54" s="26"/>
      <c r="H54" s="26"/>
      <c r="I54" s="26"/>
      <c r="J54" s="26"/>
      <c r="K54" s="26">
        <f>L54+M54+N54+O54+P54+Q54</f>
        <v>0</v>
      </c>
      <c r="L54" s="26">
        <f>L62</f>
        <v>0</v>
      </c>
      <c r="M54" s="26">
        <f t="shared" ref="M54:Q54" si="83">M62</f>
        <v>0</v>
      </c>
      <c r="N54" s="26">
        <f t="shared" si="83"/>
        <v>0</v>
      </c>
      <c r="O54" s="26">
        <f t="shared" si="83"/>
        <v>0</v>
      </c>
      <c r="P54" s="26">
        <f t="shared" si="83"/>
        <v>0</v>
      </c>
      <c r="Q54" s="26">
        <f t="shared" si="83"/>
        <v>0</v>
      </c>
      <c r="R54" s="26">
        <f>S54+T54+U54+V54+W54+X54+Y54+Z54</f>
        <v>0</v>
      </c>
      <c r="S54" s="26">
        <f t="shared" ref="S54:Z54" si="84">S62</f>
        <v>0</v>
      </c>
      <c r="T54" s="26">
        <f t="shared" si="84"/>
        <v>0</v>
      </c>
      <c r="U54" s="26">
        <f t="shared" si="84"/>
        <v>0</v>
      </c>
      <c r="V54" s="26">
        <f t="shared" si="84"/>
        <v>0</v>
      </c>
      <c r="W54" s="26">
        <f t="shared" si="84"/>
        <v>0</v>
      </c>
      <c r="X54" s="26">
        <f t="shared" si="84"/>
        <v>0</v>
      </c>
      <c r="Y54" s="26">
        <f t="shared" si="84"/>
        <v>0</v>
      </c>
      <c r="Z54" s="26">
        <f t="shared" si="84"/>
        <v>0</v>
      </c>
      <c r="AA54" s="26">
        <f>AB54+AC54+AD54+AE54+AF54+AG54+AH54</f>
        <v>604.6</v>
      </c>
      <c r="AB54" s="26">
        <f>AB62</f>
        <v>0</v>
      </c>
      <c r="AC54" s="26">
        <f t="shared" ref="AC54:AH54" si="85">AC62</f>
        <v>0</v>
      </c>
      <c r="AD54" s="26">
        <f t="shared" si="85"/>
        <v>604.6</v>
      </c>
      <c r="AE54" s="26">
        <f t="shared" si="85"/>
        <v>0</v>
      </c>
      <c r="AF54" s="26">
        <f t="shared" si="85"/>
        <v>0</v>
      </c>
      <c r="AG54" s="26">
        <f t="shared" si="85"/>
        <v>0</v>
      </c>
      <c r="AH54" s="26">
        <f t="shared" si="85"/>
        <v>0</v>
      </c>
      <c r="AI54" s="26">
        <f>AJ54+AK54+AL54+AM54+AN54+AO54+AP54+AQ54</f>
        <v>0</v>
      </c>
      <c r="AJ54" s="26">
        <f t="shared" ref="AJ54:AQ54" si="86">AJ62</f>
        <v>0</v>
      </c>
      <c r="AK54" s="26">
        <f t="shared" si="86"/>
        <v>0</v>
      </c>
      <c r="AL54" s="26">
        <f t="shared" si="86"/>
        <v>0</v>
      </c>
      <c r="AM54" s="26">
        <f t="shared" si="86"/>
        <v>0</v>
      </c>
      <c r="AN54" s="26">
        <f t="shared" si="86"/>
        <v>0</v>
      </c>
      <c r="AO54" s="26">
        <f t="shared" si="86"/>
        <v>0</v>
      </c>
      <c r="AP54" s="26">
        <f t="shared" si="86"/>
        <v>0</v>
      </c>
      <c r="AQ54" s="26">
        <f t="shared" si="86"/>
        <v>0</v>
      </c>
      <c r="AR54" s="26">
        <f>AS54+AT54+AU54+AV54+AW54+AX54</f>
        <v>0</v>
      </c>
      <c r="AS54" s="26">
        <f t="shared" ref="AS54:AX54" si="87">AS62</f>
        <v>0</v>
      </c>
      <c r="AT54" s="26">
        <f t="shared" si="87"/>
        <v>0</v>
      </c>
      <c r="AU54" s="26">
        <f t="shared" si="87"/>
        <v>0</v>
      </c>
      <c r="AV54" s="26">
        <f t="shared" si="87"/>
        <v>0</v>
      </c>
      <c r="AW54" s="26">
        <f t="shared" si="87"/>
        <v>0</v>
      </c>
      <c r="AX54" s="26">
        <f t="shared" si="87"/>
        <v>0</v>
      </c>
      <c r="AY54" s="26">
        <f>AZ54+BB54+BC54+BD54+BE54+BF54</f>
        <v>0</v>
      </c>
      <c r="AZ54" s="26">
        <f t="shared" ref="AZ54:BF54" si="88">AZ62</f>
        <v>0</v>
      </c>
      <c r="BA54" s="26">
        <v>0</v>
      </c>
      <c r="BB54" s="26">
        <f t="shared" si="88"/>
        <v>0</v>
      </c>
      <c r="BC54" s="26">
        <f t="shared" si="88"/>
        <v>0</v>
      </c>
      <c r="BD54" s="26">
        <f t="shared" si="88"/>
        <v>0</v>
      </c>
      <c r="BE54" s="26">
        <f t="shared" si="88"/>
        <v>0</v>
      </c>
      <c r="BF54" s="26">
        <f t="shared" si="88"/>
        <v>0</v>
      </c>
    </row>
    <row r="55" spans="1:60" ht="76.5" x14ac:dyDescent="0.2">
      <c r="A55" s="47" t="s">
        <v>45</v>
      </c>
      <c r="B55" s="48" t="s">
        <v>66</v>
      </c>
      <c r="C55" s="48" t="s">
        <v>7</v>
      </c>
      <c r="D55" s="26">
        <f t="shared" si="65"/>
        <v>44006.899999999994</v>
      </c>
      <c r="E55" s="26">
        <v>0</v>
      </c>
      <c r="F55" s="26">
        <v>2396.9</v>
      </c>
      <c r="G55" s="26">
        <v>1521.6</v>
      </c>
      <c r="H55" s="26"/>
      <c r="I55" s="26"/>
      <c r="J55" s="26"/>
      <c r="K55" s="26">
        <f t="shared" si="57"/>
        <v>6316.5</v>
      </c>
      <c r="L55" s="26">
        <v>0</v>
      </c>
      <c r="M55" s="26">
        <v>1167.9000000000001</v>
      </c>
      <c r="N55" s="26">
        <v>5148.6000000000004</v>
      </c>
      <c r="O55" s="26">
        <v>0</v>
      </c>
      <c r="P55" s="26">
        <v>0</v>
      </c>
      <c r="Q55" s="26">
        <v>0</v>
      </c>
      <c r="R55" s="26">
        <f t="shared" si="66"/>
        <v>7011.9</v>
      </c>
      <c r="S55" s="26">
        <v>0</v>
      </c>
      <c r="T55" s="26">
        <v>0</v>
      </c>
      <c r="U55" s="26">
        <v>1849.9</v>
      </c>
      <c r="V55" s="26">
        <v>5162</v>
      </c>
      <c r="W55" s="26">
        <v>0</v>
      </c>
      <c r="X55" s="26"/>
      <c r="Y55" s="26">
        <v>0</v>
      </c>
      <c r="Z55" s="26">
        <v>0</v>
      </c>
      <c r="AA55" s="26">
        <f t="shared" si="67"/>
        <v>7689.7999999999993</v>
      </c>
      <c r="AB55" s="26">
        <v>0</v>
      </c>
      <c r="AC55" s="50">
        <v>1926.6</v>
      </c>
      <c r="AD55" s="50">
        <v>5763.2</v>
      </c>
      <c r="AE55" s="26">
        <v>0</v>
      </c>
      <c r="AF55" s="26">
        <v>0</v>
      </c>
      <c r="AG55" s="26">
        <v>0</v>
      </c>
      <c r="AH55" s="26">
        <v>0</v>
      </c>
      <c r="AI55" s="26">
        <f>AJ55+AK55+AL55+AM55+AQ55</f>
        <v>6812.2</v>
      </c>
      <c r="AJ55" s="26">
        <v>0</v>
      </c>
      <c r="AK55" s="26">
        <v>1229.2</v>
      </c>
      <c r="AL55" s="26">
        <v>5583</v>
      </c>
      <c r="AM55" s="26">
        <v>0</v>
      </c>
      <c r="AN55" s="26">
        <v>0</v>
      </c>
      <c r="AO55" s="26"/>
      <c r="AP55" s="26"/>
      <c r="AQ55" s="26">
        <v>0</v>
      </c>
      <c r="AR55" s="26">
        <f>AS55+AT55+AU55+AV55+BF55</f>
        <v>7975.8</v>
      </c>
      <c r="AS55" s="26">
        <v>0</v>
      </c>
      <c r="AT55" s="26">
        <v>1229.2</v>
      </c>
      <c r="AU55" s="26">
        <v>6746.6</v>
      </c>
      <c r="AV55" s="26">
        <v>0</v>
      </c>
      <c r="AW55" s="26">
        <v>0</v>
      </c>
      <c r="AX55" s="26">
        <v>0</v>
      </c>
      <c r="AY55" s="26">
        <f>BB55+BC55</f>
        <v>8200.7000000000007</v>
      </c>
      <c r="AZ55" s="26">
        <v>0</v>
      </c>
      <c r="BA55" s="26">
        <v>0</v>
      </c>
      <c r="BB55" s="26">
        <v>1229.2</v>
      </c>
      <c r="BC55" s="26">
        <v>6971.5</v>
      </c>
      <c r="BD55" s="26">
        <v>0</v>
      </c>
      <c r="BE55" s="26">
        <v>0</v>
      </c>
      <c r="BF55" s="26">
        <v>0</v>
      </c>
    </row>
    <row r="56" spans="1:60" s="3" customFormat="1" ht="76.5" x14ac:dyDescent="0.2">
      <c r="A56" s="47" t="s">
        <v>46</v>
      </c>
      <c r="B56" s="48" t="s">
        <v>66</v>
      </c>
      <c r="C56" s="48" t="s">
        <v>7</v>
      </c>
      <c r="D56" s="26">
        <f t="shared" si="65"/>
        <v>174369.30000000002</v>
      </c>
      <c r="E56" s="26"/>
      <c r="F56" s="26">
        <v>13504.3</v>
      </c>
      <c r="G56" s="26">
        <v>550</v>
      </c>
      <c r="H56" s="26">
        <f>11.4+51.3</f>
        <v>62.699999999999996</v>
      </c>
      <c r="I56" s="26">
        <f>3.6+73.3</f>
        <v>76.899999999999991</v>
      </c>
      <c r="J56" s="26">
        <v>6.3</v>
      </c>
      <c r="K56" s="26">
        <f t="shared" si="57"/>
        <v>26547.3</v>
      </c>
      <c r="L56" s="26">
        <v>0</v>
      </c>
      <c r="M56" s="26">
        <v>14292.4</v>
      </c>
      <c r="N56" s="26">
        <v>8979.7999999999993</v>
      </c>
      <c r="O56" s="26">
        <v>3042.2</v>
      </c>
      <c r="P56" s="26">
        <v>65.900000000000006</v>
      </c>
      <c r="Q56" s="26">
        <v>167</v>
      </c>
      <c r="R56" s="26">
        <f t="shared" si="66"/>
        <v>26548.7</v>
      </c>
      <c r="S56" s="26">
        <v>0</v>
      </c>
      <c r="T56" s="26">
        <v>0</v>
      </c>
      <c r="U56" s="26">
        <v>14401.2</v>
      </c>
      <c r="V56" s="26">
        <v>8849.2999999999993</v>
      </c>
      <c r="W56" s="26">
        <v>3054.1</v>
      </c>
      <c r="X56" s="26"/>
      <c r="Y56" s="26">
        <v>81.2</v>
      </c>
      <c r="Z56" s="26">
        <v>162.9</v>
      </c>
      <c r="AA56" s="26">
        <f>AB56+AC56+AD56+AE56+AF56+AH56</f>
        <v>27634.1</v>
      </c>
      <c r="AB56" s="26">
        <v>0</v>
      </c>
      <c r="AC56" s="50">
        <v>13628.8</v>
      </c>
      <c r="AD56" s="50">
        <v>10258.4</v>
      </c>
      <c r="AE56" s="26">
        <v>3467.1</v>
      </c>
      <c r="AF56" s="26">
        <v>97.9</v>
      </c>
      <c r="AG56" s="26">
        <v>0</v>
      </c>
      <c r="AH56" s="26">
        <v>181.9</v>
      </c>
      <c r="AI56" s="26">
        <f>AJ56+AK56+AL56+AM56+AN56+AQ56</f>
        <v>31439.600000000002</v>
      </c>
      <c r="AJ56" s="26">
        <v>0</v>
      </c>
      <c r="AK56" s="26">
        <v>13628.8</v>
      </c>
      <c r="AL56" s="26">
        <v>11930</v>
      </c>
      <c r="AM56" s="26">
        <v>5591</v>
      </c>
      <c r="AN56" s="26">
        <v>97.9</v>
      </c>
      <c r="AO56" s="26"/>
      <c r="AP56" s="26"/>
      <c r="AQ56" s="26">
        <v>191.9</v>
      </c>
      <c r="AR56" s="26">
        <f>AS56+AT56+AU56+AV56+AW56+AX56</f>
        <v>30084.600000000002</v>
      </c>
      <c r="AS56" s="26">
        <v>0</v>
      </c>
      <c r="AT56" s="26">
        <v>13628.8</v>
      </c>
      <c r="AU56" s="26">
        <v>12676.5</v>
      </c>
      <c r="AV56" s="26">
        <v>3590.5</v>
      </c>
      <c r="AW56" s="26">
        <v>6.9</v>
      </c>
      <c r="AX56" s="26">
        <v>181.9</v>
      </c>
      <c r="AY56" s="26">
        <f>AZ56+BB56+BC56+BD56+BE56+BF56</f>
        <v>32115.000000000004</v>
      </c>
      <c r="AZ56" s="26">
        <v>0</v>
      </c>
      <c r="BA56" s="26">
        <v>0</v>
      </c>
      <c r="BB56" s="26">
        <v>13628.8</v>
      </c>
      <c r="BC56" s="26">
        <v>14388.7</v>
      </c>
      <c r="BD56" s="26">
        <v>3908.7</v>
      </c>
      <c r="BE56" s="26">
        <v>6.9</v>
      </c>
      <c r="BF56" s="26">
        <v>181.9</v>
      </c>
    </row>
    <row r="57" spans="1:60" s="3" customFormat="1" ht="76.5" x14ac:dyDescent="0.2">
      <c r="A57" s="47" t="s">
        <v>47</v>
      </c>
      <c r="B57" s="48" t="s">
        <v>66</v>
      </c>
      <c r="C57" s="48" t="s">
        <v>7</v>
      </c>
      <c r="D57" s="26">
        <f t="shared" si="65"/>
        <v>97182.9</v>
      </c>
      <c r="E57" s="26">
        <v>0</v>
      </c>
      <c r="F57" s="26">
        <v>41066.01</v>
      </c>
      <c r="G57" s="26">
        <v>0</v>
      </c>
      <c r="H57" s="26">
        <v>198.72900000000001</v>
      </c>
      <c r="I57" s="26">
        <v>0</v>
      </c>
      <c r="J57" s="26">
        <v>0</v>
      </c>
      <c r="K57" s="26">
        <f t="shared" si="57"/>
        <v>33096.5</v>
      </c>
      <c r="L57" s="26">
        <v>0</v>
      </c>
      <c r="M57" s="26">
        <v>0</v>
      </c>
      <c r="N57" s="26">
        <v>6596.5</v>
      </c>
      <c r="O57" s="26">
        <v>26500</v>
      </c>
      <c r="P57" s="26">
        <v>0</v>
      </c>
      <c r="Q57" s="26">
        <v>0</v>
      </c>
      <c r="R57" s="26">
        <f t="shared" si="66"/>
        <v>45056.5</v>
      </c>
      <c r="S57" s="26">
        <v>0</v>
      </c>
      <c r="T57" s="26">
        <v>0</v>
      </c>
      <c r="U57" s="26">
        <v>0</v>
      </c>
      <c r="V57" s="26">
        <v>8201.7000000000007</v>
      </c>
      <c r="W57" s="26">
        <v>36854.800000000003</v>
      </c>
      <c r="X57" s="26"/>
      <c r="Y57" s="26"/>
      <c r="Z57" s="26"/>
      <c r="AA57" s="26">
        <f t="shared" si="67"/>
        <v>4029.9</v>
      </c>
      <c r="AB57" s="26">
        <v>0</v>
      </c>
      <c r="AC57" s="50">
        <v>0</v>
      </c>
      <c r="AD57" s="50">
        <v>4029.9</v>
      </c>
      <c r="AE57" s="26">
        <v>0</v>
      </c>
      <c r="AF57" s="26">
        <v>0</v>
      </c>
      <c r="AG57" s="26">
        <v>0</v>
      </c>
      <c r="AH57" s="26">
        <v>0</v>
      </c>
      <c r="AI57" s="26">
        <f>AJ57+AK57+AL57+AM57+AQ57</f>
        <v>5000</v>
      </c>
      <c r="AJ57" s="26">
        <v>0</v>
      </c>
      <c r="AK57" s="26">
        <v>0</v>
      </c>
      <c r="AL57" s="26">
        <v>5000</v>
      </c>
      <c r="AM57" s="26">
        <v>0</v>
      </c>
      <c r="AN57" s="26">
        <v>0</v>
      </c>
      <c r="AO57" s="26"/>
      <c r="AP57" s="26"/>
      <c r="AQ57" s="26">
        <v>0</v>
      </c>
      <c r="AR57" s="26">
        <f>AS57+AT57+AU57+AV57+BF57</f>
        <v>5000</v>
      </c>
      <c r="AS57" s="26">
        <v>0</v>
      </c>
      <c r="AT57" s="26">
        <v>0</v>
      </c>
      <c r="AU57" s="26">
        <v>5000</v>
      </c>
      <c r="AV57" s="26">
        <v>0</v>
      </c>
      <c r="AW57" s="26">
        <v>0</v>
      </c>
      <c r="AX57" s="26"/>
      <c r="AY57" s="26">
        <f>AZ57+BC57+BD57+BF57+BL57</f>
        <v>5000</v>
      </c>
      <c r="AZ57" s="26">
        <v>0</v>
      </c>
      <c r="BA57" s="26">
        <v>0</v>
      </c>
      <c r="BB57" s="26">
        <v>0</v>
      </c>
      <c r="BC57" s="26">
        <v>5000</v>
      </c>
      <c r="BD57" s="26">
        <v>0</v>
      </c>
      <c r="BE57" s="26">
        <v>0</v>
      </c>
      <c r="BF57" s="26">
        <v>0</v>
      </c>
    </row>
    <row r="58" spans="1:60" ht="76.5" x14ac:dyDescent="0.2">
      <c r="A58" s="47" t="s">
        <v>48</v>
      </c>
      <c r="B58" s="48" t="s">
        <v>66</v>
      </c>
      <c r="C58" s="48" t="s">
        <v>7</v>
      </c>
      <c r="D58" s="26">
        <f t="shared" si="65"/>
        <v>15491.399999999998</v>
      </c>
      <c r="E58" s="26">
        <v>0</v>
      </c>
      <c r="F58" s="26">
        <v>0</v>
      </c>
      <c r="G58" s="26">
        <v>310</v>
      </c>
      <c r="H58" s="26">
        <v>0</v>
      </c>
      <c r="I58" s="26">
        <v>0</v>
      </c>
      <c r="J58" s="26">
        <v>0</v>
      </c>
      <c r="K58" s="26">
        <f t="shared" si="57"/>
        <v>1223</v>
      </c>
      <c r="L58" s="26">
        <v>0</v>
      </c>
      <c r="M58" s="26">
        <v>0</v>
      </c>
      <c r="N58" s="26">
        <v>473</v>
      </c>
      <c r="O58" s="26">
        <v>750</v>
      </c>
      <c r="P58" s="26">
        <v>0</v>
      </c>
      <c r="Q58" s="26">
        <v>0</v>
      </c>
      <c r="R58" s="26">
        <f t="shared" si="66"/>
        <v>1153.1999999999998</v>
      </c>
      <c r="S58" s="26">
        <v>0</v>
      </c>
      <c r="T58" s="26">
        <v>0</v>
      </c>
      <c r="U58" s="26">
        <v>0</v>
      </c>
      <c r="V58" s="26">
        <v>649.79999999999995</v>
      </c>
      <c r="W58" s="26">
        <v>503.4</v>
      </c>
      <c r="X58" s="26"/>
      <c r="Y58" s="26"/>
      <c r="Z58" s="26"/>
      <c r="AA58" s="26">
        <f t="shared" si="67"/>
        <v>1272.4000000000001</v>
      </c>
      <c r="AB58" s="26">
        <v>0</v>
      </c>
      <c r="AC58" s="50">
        <v>0</v>
      </c>
      <c r="AD58" s="50">
        <v>926.6</v>
      </c>
      <c r="AE58" s="26">
        <v>345.8</v>
      </c>
      <c r="AF58" s="26">
        <v>0</v>
      </c>
      <c r="AG58" s="26">
        <v>0</v>
      </c>
      <c r="AH58" s="26">
        <v>0</v>
      </c>
      <c r="AI58" s="26">
        <f>AJ58+AK58+AL58+AM58+AQ58</f>
        <v>3910.7</v>
      </c>
      <c r="AJ58" s="26">
        <v>0</v>
      </c>
      <c r="AK58" s="26">
        <v>1351.6</v>
      </c>
      <c r="AL58" s="26">
        <v>2259.1</v>
      </c>
      <c r="AM58" s="26">
        <v>300</v>
      </c>
      <c r="AN58" s="26">
        <v>0</v>
      </c>
      <c r="AO58" s="26"/>
      <c r="AP58" s="26"/>
      <c r="AQ58" s="26">
        <v>0</v>
      </c>
      <c r="AR58" s="26">
        <f>AS58+AT58+AU58+AV58+BF58</f>
        <v>3962.9</v>
      </c>
      <c r="AS58" s="26">
        <v>0</v>
      </c>
      <c r="AT58" s="26">
        <v>1331.4</v>
      </c>
      <c r="AU58" s="26">
        <v>2331.5</v>
      </c>
      <c r="AV58" s="26">
        <v>300</v>
      </c>
      <c r="AW58" s="26">
        <v>0</v>
      </c>
      <c r="AX58" s="26">
        <v>0</v>
      </c>
      <c r="AY58" s="26">
        <f>AZ58+BB58+BC58+BD58+BE58+BF58</f>
        <v>3969.2</v>
      </c>
      <c r="AZ58" s="26">
        <v>0</v>
      </c>
      <c r="BA58" s="26">
        <v>0</v>
      </c>
      <c r="BB58" s="26">
        <v>1284.5999999999999</v>
      </c>
      <c r="BC58" s="26">
        <v>2384.6</v>
      </c>
      <c r="BD58" s="26">
        <v>300</v>
      </c>
      <c r="BE58" s="26">
        <v>0</v>
      </c>
      <c r="BF58" s="26">
        <v>0</v>
      </c>
    </row>
    <row r="59" spans="1:60" s="3" customFormat="1" ht="92.25" customHeight="1" x14ac:dyDescent="0.2">
      <c r="A59" s="47" t="s">
        <v>49</v>
      </c>
      <c r="B59" s="48" t="s">
        <v>66</v>
      </c>
      <c r="C59" s="48" t="s">
        <v>7</v>
      </c>
      <c r="D59" s="26">
        <f t="shared" si="65"/>
        <v>16948.400000000001</v>
      </c>
      <c r="E59" s="26">
        <v>0</v>
      </c>
      <c r="F59" s="26">
        <v>2096.9</v>
      </c>
      <c r="G59" s="26">
        <v>300</v>
      </c>
      <c r="H59" s="26">
        <v>0</v>
      </c>
      <c r="I59" s="26">
        <v>0</v>
      </c>
      <c r="J59" s="26">
        <v>0</v>
      </c>
      <c r="K59" s="26">
        <f t="shared" si="57"/>
        <v>2473.6</v>
      </c>
      <c r="L59" s="26">
        <v>0</v>
      </c>
      <c r="M59" s="26">
        <v>2183.9</v>
      </c>
      <c r="N59" s="26">
        <v>289.7</v>
      </c>
      <c r="O59" s="26">
        <v>0</v>
      </c>
      <c r="P59" s="26">
        <v>0</v>
      </c>
      <c r="Q59" s="26">
        <v>0</v>
      </c>
      <c r="R59" s="26">
        <f t="shared" si="66"/>
        <v>3200.9</v>
      </c>
      <c r="S59" s="26">
        <v>0</v>
      </c>
      <c r="T59" s="26">
        <v>0</v>
      </c>
      <c r="U59" s="26">
        <v>2816.9</v>
      </c>
      <c r="V59" s="26">
        <v>384</v>
      </c>
      <c r="W59" s="26"/>
      <c r="X59" s="26"/>
      <c r="Y59" s="26"/>
      <c r="Z59" s="26"/>
      <c r="AA59" s="26">
        <f t="shared" si="67"/>
        <v>3302.3</v>
      </c>
      <c r="AB59" s="26">
        <v>0</v>
      </c>
      <c r="AC59" s="50">
        <v>3002.3</v>
      </c>
      <c r="AD59" s="50">
        <v>300</v>
      </c>
      <c r="AE59" s="26">
        <v>0</v>
      </c>
      <c r="AF59" s="26">
        <v>0</v>
      </c>
      <c r="AG59" s="26">
        <v>0</v>
      </c>
      <c r="AH59" s="26">
        <v>0</v>
      </c>
      <c r="AI59" s="26">
        <f>AJ59+AK59+AL59+AM59+AQ59</f>
        <v>3201.5</v>
      </c>
      <c r="AJ59" s="26">
        <v>0</v>
      </c>
      <c r="AK59" s="26">
        <v>2788.7</v>
      </c>
      <c r="AL59" s="26">
        <v>412.8</v>
      </c>
      <c r="AM59" s="26">
        <v>0</v>
      </c>
      <c r="AN59" s="26">
        <v>0</v>
      </c>
      <c r="AO59" s="26"/>
      <c r="AP59" s="26"/>
      <c r="AQ59" s="26">
        <v>0</v>
      </c>
      <c r="AR59" s="26">
        <f>AS59+AT59+AU59+AV59+BF59</f>
        <v>2387.1</v>
      </c>
      <c r="AS59" s="26">
        <v>0</v>
      </c>
      <c r="AT59" s="26">
        <v>1982.7</v>
      </c>
      <c r="AU59" s="26">
        <v>404.4</v>
      </c>
      <c r="AV59" s="26">
        <v>0</v>
      </c>
      <c r="AW59" s="26">
        <v>0</v>
      </c>
      <c r="AX59" s="26">
        <v>0</v>
      </c>
      <c r="AY59" s="26">
        <f>AZ59+BB59+BC59+BD59+BE59+BF59</f>
        <v>2383</v>
      </c>
      <c r="AZ59" s="26">
        <v>0</v>
      </c>
      <c r="BA59" s="26">
        <v>0</v>
      </c>
      <c r="BB59" s="26">
        <v>1978.8</v>
      </c>
      <c r="BC59" s="26">
        <v>404.2</v>
      </c>
      <c r="BD59" s="26">
        <v>0</v>
      </c>
      <c r="BE59" s="26">
        <v>0</v>
      </c>
      <c r="BF59" s="26">
        <v>0</v>
      </c>
    </row>
    <row r="60" spans="1:60" s="3" customFormat="1" ht="76.5" x14ac:dyDescent="0.2">
      <c r="A60" s="47" t="s">
        <v>68</v>
      </c>
      <c r="B60" s="48" t="s">
        <v>66</v>
      </c>
      <c r="C60" s="48" t="s">
        <v>7</v>
      </c>
      <c r="D60" s="26">
        <f t="shared" si="65"/>
        <v>0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>
        <f>AD60</f>
        <v>0</v>
      </c>
      <c r="AB60" s="26"/>
      <c r="AC60" s="50"/>
      <c r="AD60" s="50">
        <v>0</v>
      </c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</row>
    <row r="61" spans="1:60" s="3" customFormat="1" ht="84.75" customHeight="1" x14ac:dyDescent="0.2">
      <c r="A61" s="47" t="s">
        <v>72</v>
      </c>
      <c r="B61" s="48" t="s">
        <v>66</v>
      </c>
      <c r="C61" s="48" t="s">
        <v>7</v>
      </c>
      <c r="D61" s="26">
        <f t="shared" si="65"/>
        <v>91590.9</v>
      </c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>
        <f>AC61+AD61</f>
        <v>91590.9</v>
      </c>
      <c r="AB61" s="26"/>
      <c r="AC61" s="50">
        <v>90675</v>
      </c>
      <c r="AD61" s="50">
        <v>915.9</v>
      </c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</row>
    <row r="62" spans="1:60" s="3" customFormat="1" ht="69" customHeight="1" x14ac:dyDescent="0.2">
      <c r="A62" s="47" t="s">
        <v>69</v>
      </c>
      <c r="B62" s="48" t="s">
        <v>18</v>
      </c>
      <c r="C62" s="48" t="s">
        <v>18</v>
      </c>
      <c r="D62" s="26">
        <f t="shared" si="65"/>
        <v>604.6</v>
      </c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>
        <f>AD62</f>
        <v>604.6</v>
      </c>
      <c r="AB62" s="26"/>
      <c r="AC62" s="50"/>
      <c r="AD62" s="50">
        <v>604.6</v>
      </c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</row>
    <row r="63" spans="1:60" s="3" customFormat="1" ht="87" customHeight="1" x14ac:dyDescent="0.2">
      <c r="A63" s="47" t="s">
        <v>80</v>
      </c>
      <c r="B63" s="83" t="s">
        <v>66</v>
      </c>
      <c r="C63" s="83" t="s">
        <v>7</v>
      </c>
      <c r="D63" s="82">
        <f>K63+R63+AA63+AI63+AR63+AY63</f>
        <v>1180</v>
      </c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4"/>
      <c r="AD63" s="84"/>
      <c r="AE63" s="82"/>
      <c r="AF63" s="82"/>
      <c r="AG63" s="82"/>
      <c r="AH63" s="82"/>
      <c r="AI63" s="82">
        <f>AL63</f>
        <v>1180</v>
      </c>
      <c r="AJ63" s="82"/>
      <c r="AK63" s="82"/>
      <c r="AL63" s="82">
        <v>1180</v>
      </c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</row>
    <row r="64" spans="1:60" s="7" customFormat="1" ht="63.75" x14ac:dyDescent="0.2">
      <c r="A64" s="54" t="s">
        <v>33</v>
      </c>
      <c r="B64" s="48" t="s">
        <v>20</v>
      </c>
      <c r="C64" s="48" t="s">
        <v>6</v>
      </c>
      <c r="D64" s="26">
        <f t="shared" si="65"/>
        <v>0</v>
      </c>
      <c r="E64" s="26">
        <v>0</v>
      </c>
      <c r="F64" s="26">
        <v>0</v>
      </c>
      <c r="G64" s="26">
        <v>0</v>
      </c>
      <c r="H64" s="26"/>
      <c r="I64" s="26"/>
      <c r="J64" s="26"/>
      <c r="K64" s="26">
        <f t="shared" si="57"/>
        <v>0</v>
      </c>
      <c r="L64" s="26">
        <v>0</v>
      </c>
      <c r="M64" s="26">
        <v>0</v>
      </c>
      <c r="N64" s="26">
        <v>0</v>
      </c>
      <c r="O64" s="26"/>
      <c r="P64" s="26"/>
      <c r="Q64" s="26"/>
      <c r="R64" s="26">
        <f t="shared" si="66"/>
        <v>0</v>
      </c>
      <c r="S64" s="26">
        <v>0</v>
      </c>
      <c r="T64" s="26">
        <v>0</v>
      </c>
      <c r="U64" s="26">
        <v>0</v>
      </c>
      <c r="V64" s="26">
        <v>0</v>
      </c>
      <c r="W64" s="26"/>
      <c r="X64" s="26"/>
      <c r="Y64" s="26"/>
      <c r="Z64" s="26"/>
      <c r="AA64" s="26">
        <f t="shared" si="67"/>
        <v>0</v>
      </c>
      <c r="AB64" s="26">
        <v>0</v>
      </c>
      <c r="AC64" s="50">
        <v>0</v>
      </c>
      <c r="AD64" s="50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f t="shared" ref="AI64:AI69" si="89">AJ64+AK64+AL64+AM64+AQ64</f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/>
      <c r="AP64" s="26"/>
      <c r="AQ64" s="26">
        <v>0</v>
      </c>
      <c r="AR64" s="26">
        <f>AS64+AT64+AU64+AV64+BF64</f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f t="shared" ref="AY64:AY69" si="90">AZ64+BC64+BD64+BF64+BL64</f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</row>
    <row r="65" spans="1:59" s="10" customFormat="1" ht="38.25" x14ac:dyDescent="0.2">
      <c r="A65" s="85" t="s">
        <v>34</v>
      </c>
      <c r="B65" s="48"/>
      <c r="C65" s="48" t="s">
        <v>6</v>
      </c>
      <c r="D65" s="26">
        <f t="shared" si="65"/>
        <v>4804.7000000000007</v>
      </c>
      <c r="E65" s="53" t="e">
        <f>E66+#REF!+#REF!</f>
        <v>#REF!</v>
      </c>
      <c r="F65" s="53" t="e">
        <f>F66+#REF!+#REF!</f>
        <v>#REF!</v>
      </c>
      <c r="G65" s="53" t="e">
        <f>G66+#REF!+#REF!</f>
        <v>#REF!</v>
      </c>
      <c r="H65" s="53"/>
      <c r="I65" s="53"/>
      <c r="J65" s="53"/>
      <c r="K65" s="26">
        <f>K66+K67</f>
        <v>875.5</v>
      </c>
      <c r="L65" s="26">
        <f t="shared" ref="L65:BF65" si="91">L66</f>
        <v>0</v>
      </c>
      <c r="M65" s="26">
        <f t="shared" si="91"/>
        <v>0</v>
      </c>
      <c r="N65" s="26">
        <f>N66+N67</f>
        <v>875.5</v>
      </c>
      <c r="O65" s="26">
        <f t="shared" si="91"/>
        <v>0</v>
      </c>
      <c r="P65" s="26">
        <f t="shared" si="91"/>
        <v>0</v>
      </c>
      <c r="Q65" s="26">
        <f t="shared" si="91"/>
        <v>0</v>
      </c>
      <c r="R65" s="26">
        <f>V65+W65</f>
        <v>378.2</v>
      </c>
      <c r="S65" s="26">
        <f t="shared" si="91"/>
        <v>0</v>
      </c>
      <c r="T65" s="26">
        <f t="shared" si="91"/>
        <v>0</v>
      </c>
      <c r="U65" s="26">
        <f t="shared" si="91"/>
        <v>0</v>
      </c>
      <c r="V65" s="26">
        <f>V66+V68</f>
        <v>348.2</v>
      </c>
      <c r="W65" s="26">
        <f t="shared" si="91"/>
        <v>30</v>
      </c>
      <c r="X65" s="26">
        <f t="shared" si="91"/>
        <v>0</v>
      </c>
      <c r="Y65" s="26">
        <f t="shared" si="91"/>
        <v>0</v>
      </c>
      <c r="Z65" s="26">
        <f t="shared" si="91"/>
        <v>0</v>
      </c>
      <c r="AA65" s="26">
        <f>AD65</f>
        <v>260.7</v>
      </c>
      <c r="AB65" s="26">
        <f t="shared" si="91"/>
        <v>0</v>
      </c>
      <c r="AC65" s="50">
        <f t="shared" si="91"/>
        <v>0</v>
      </c>
      <c r="AD65" s="50">
        <f>AD66+AD68</f>
        <v>260.7</v>
      </c>
      <c r="AE65" s="26">
        <f t="shared" si="91"/>
        <v>0</v>
      </c>
      <c r="AF65" s="26">
        <f t="shared" si="91"/>
        <v>0</v>
      </c>
      <c r="AG65" s="26">
        <f t="shared" si="91"/>
        <v>0</v>
      </c>
      <c r="AH65" s="26">
        <f t="shared" si="91"/>
        <v>0</v>
      </c>
      <c r="AI65" s="26">
        <f>AL65+AM65</f>
        <v>267</v>
      </c>
      <c r="AJ65" s="26">
        <f t="shared" si="91"/>
        <v>0</v>
      </c>
      <c r="AK65" s="26">
        <f t="shared" si="91"/>
        <v>0</v>
      </c>
      <c r="AL65" s="26">
        <f>AL66+AL68</f>
        <v>257</v>
      </c>
      <c r="AM65" s="26">
        <f t="shared" si="91"/>
        <v>10</v>
      </c>
      <c r="AN65" s="26">
        <f t="shared" si="91"/>
        <v>0</v>
      </c>
      <c r="AO65" s="26">
        <f t="shared" si="91"/>
        <v>0</v>
      </c>
      <c r="AP65" s="26">
        <f t="shared" si="91"/>
        <v>0</v>
      </c>
      <c r="AQ65" s="26">
        <f t="shared" si="91"/>
        <v>0</v>
      </c>
      <c r="AR65" s="26">
        <f t="shared" si="91"/>
        <v>2786.3</v>
      </c>
      <c r="AS65" s="26">
        <f t="shared" si="91"/>
        <v>0</v>
      </c>
      <c r="AT65" s="26">
        <f t="shared" si="91"/>
        <v>0</v>
      </c>
      <c r="AU65" s="26">
        <f t="shared" si="91"/>
        <v>2786.3</v>
      </c>
      <c r="AV65" s="26">
        <f t="shared" si="91"/>
        <v>0</v>
      </c>
      <c r="AW65" s="26">
        <f t="shared" si="91"/>
        <v>0</v>
      </c>
      <c r="AX65" s="26">
        <f t="shared" si="91"/>
        <v>0</v>
      </c>
      <c r="AY65" s="26">
        <f t="shared" si="91"/>
        <v>237</v>
      </c>
      <c r="AZ65" s="26">
        <f t="shared" si="91"/>
        <v>0</v>
      </c>
      <c r="BA65" s="26">
        <v>0</v>
      </c>
      <c r="BB65" s="26">
        <f t="shared" si="91"/>
        <v>0</v>
      </c>
      <c r="BC65" s="26">
        <f t="shared" si="91"/>
        <v>237</v>
      </c>
      <c r="BD65" s="26">
        <f t="shared" si="91"/>
        <v>0</v>
      </c>
      <c r="BE65" s="26">
        <f t="shared" si="91"/>
        <v>0</v>
      </c>
      <c r="BF65" s="26">
        <f t="shared" si="91"/>
        <v>0</v>
      </c>
      <c r="BG65" s="68"/>
    </row>
    <row r="66" spans="1:59" s="9" customFormat="1" ht="25.5" x14ac:dyDescent="0.2">
      <c r="A66" s="85"/>
      <c r="B66" s="48" t="s">
        <v>12</v>
      </c>
      <c r="C66" s="48" t="s">
        <v>12</v>
      </c>
      <c r="D66" s="26">
        <f t="shared" si="65"/>
        <v>4049.7000000000003</v>
      </c>
      <c r="E66" s="53" t="e">
        <f>#REF!+E69+E71</f>
        <v>#REF!</v>
      </c>
      <c r="F66" s="53" t="e">
        <f>#REF!+F69+F71</f>
        <v>#REF!</v>
      </c>
      <c r="G66" s="53" t="e">
        <f>#REF!+G69+G71</f>
        <v>#REF!</v>
      </c>
      <c r="H66" s="53"/>
      <c r="I66" s="53"/>
      <c r="J66" s="53"/>
      <c r="K66" s="26">
        <f t="shared" si="57"/>
        <v>270.5</v>
      </c>
      <c r="L66" s="53">
        <f t="shared" ref="L66:M66" si="92">L69+L70</f>
        <v>0</v>
      </c>
      <c r="M66" s="53">
        <f t="shared" si="92"/>
        <v>0</v>
      </c>
      <c r="N66" s="53">
        <f>N69+N70</f>
        <v>270.5</v>
      </c>
      <c r="O66" s="53"/>
      <c r="P66" s="53"/>
      <c r="Q66" s="53"/>
      <c r="R66" s="26">
        <f t="shared" si="66"/>
        <v>228.2</v>
      </c>
      <c r="S66" s="53">
        <f t="shared" ref="S66:Z66" si="93">S69+S70</f>
        <v>0</v>
      </c>
      <c r="T66" s="53">
        <f t="shared" si="93"/>
        <v>0</v>
      </c>
      <c r="U66" s="53">
        <f t="shared" si="93"/>
        <v>0</v>
      </c>
      <c r="V66" s="53">
        <f t="shared" si="93"/>
        <v>198.2</v>
      </c>
      <c r="W66" s="53">
        <f t="shared" si="93"/>
        <v>30</v>
      </c>
      <c r="X66" s="53">
        <f t="shared" si="93"/>
        <v>0</v>
      </c>
      <c r="Y66" s="53">
        <f t="shared" si="93"/>
        <v>0</v>
      </c>
      <c r="Z66" s="53">
        <f t="shared" si="93"/>
        <v>0</v>
      </c>
      <c r="AA66" s="26">
        <f t="shared" si="67"/>
        <v>260.7</v>
      </c>
      <c r="AB66" s="53">
        <f t="shared" ref="AB66:AH66" si="94">AB69+AB70</f>
        <v>0</v>
      </c>
      <c r="AC66" s="66">
        <f t="shared" si="94"/>
        <v>0</v>
      </c>
      <c r="AD66" s="66">
        <f t="shared" si="94"/>
        <v>260.7</v>
      </c>
      <c r="AE66" s="53">
        <f t="shared" si="94"/>
        <v>0</v>
      </c>
      <c r="AF66" s="53">
        <f t="shared" si="94"/>
        <v>0</v>
      </c>
      <c r="AG66" s="53">
        <f t="shared" si="94"/>
        <v>0</v>
      </c>
      <c r="AH66" s="53">
        <f t="shared" si="94"/>
        <v>0</v>
      </c>
      <c r="AI66" s="26">
        <f t="shared" si="89"/>
        <v>267</v>
      </c>
      <c r="AJ66" s="53">
        <f t="shared" ref="AJ66:AQ66" si="95">AJ69+AJ70</f>
        <v>0</v>
      </c>
      <c r="AK66" s="53">
        <f t="shared" si="95"/>
        <v>0</v>
      </c>
      <c r="AL66" s="53">
        <f t="shared" si="95"/>
        <v>257</v>
      </c>
      <c r="AM66" s="53">
        <f t="shared" si="95"/>
        <v>10</v>
      </c>
      <c r="AN66" s="53">
        <f t="shared" si="95"/>
        <v>0</v>
      </c>
      <c r="AO66" s="53">
        <f t="shared" si="95"/>
        <v>0</v>
      </c>
      <c r="AP66" s="53">
        <f t="shared" si="95"/>
        <v>0</v>
      </c>
      <c r="AQ66" s="53">
        <f t="shared" si="95"/>
        <v>0</v>
      </c>
      <c r="AR66" s="26">
        <f>AS66+AT66+AU66+AV66+AW66+AX66</f>
        <v>2786.3</v>
      </c>
      <c r="AS66" s="53">
        <f t="shared" ref="AS66:AX66" si="96">AS69+AS70</f>
        <v>0</v>
      </c>
      <c r="AT66" s="53">
        <f t="shared" si="96"/>
        <v>0</v>
      </c>
      <c r="AU66" s="53">
        <f t="shared" si="96"/>
        <v>2786.3</v>
      </c>
      <c r="AV66" s="53">
        <f t="shared" si="96"/>
        <v>0</v>
      </c>
      <c r="AW66" s="53">
        <f t="shared" si="96"/>
        <v>0</v>
      </c>
      <c r="AX66" s="53">
        <f t="shared" si="96"/>
        <v>0</v>
      </c>
      <c r="AY66" s="26">
        <f t="shared" si="90"/>
        <v>237</v>
      </c>
      <c r="AZ66" s="53">
        <f t="shared" ref="AZ66" si="97">AZ69+AZ70</f>
        <v>0</v>
      </c>
      <c r="BA66" s="53">
        <v>0</v>
      </c>
      <c r="BB66" s="53">
        <f t="shared" ref="BB66" si="98">BB69+BB70</f>
        <v>0</v>
      </c>
      <c r="BC66" s="53">
        <f t="shared" ref="BC66" si="99">BC69+BC70</f>
        <v>237</v>
      </c>
      <c r="BD66" s="53">
        <f t="shared" ref="BD66" si="100">BD69+BD70</f>
        <v>0</v>
      </c>
      <c r="BE66" s="53">
        <f t="shared" ref="BE66" si="101">BE69+BE70</f>
        <v>0</v>
      </c>
      <c r="BF66" s="53">
        <f t="shared" ref="BF66" si="102">BF69+BF70</f>
        <v>0</v>
      </c>
    </row>
    <row r="67" spans="1:59" s="9" customFormat="1" ht="38.25" x14ac:dyDescent="0.2">
      <c r="A67" s="54"/>
      <c r="B67" s="56" t="s">
        <v>53</v>
      </c>
      <c r="C67" s="56" t="s">
        <v>53</v>
      </c>
      <c r="D67" s="26">
        <f t="shared" si="65"/>
        <v>605</v>
      </c>
      <c r="E67" s="53"/>
      <c r="F67" s="53"/>
      <c r="G67" s="53"/>
      <c r="H67" s="53"/>
      <c r="I67" s="53"/>
      <c r="J67" s="53"/>
      <c r="K67" s="26">
        <f>N67</f>
        <v>605</v>
      </c>
      <c r="L67" s="53"/>
      <c r="M67" s="53"/>
      <c r="N67" s="53">
        <f>N72</f>
        <v>605</v>
      </c>
      <c r="O67" s="53"/>
      <c r="P67" s="53"/>
      <c r="Q67" s="53"/>
      <c r="R67" s="26"/>
      <c r="S67" s="53"/>
      <c r="T67" s="53"/>
      <c r="U67" s="53"/>
      <c r="V67" s="53"/>
      <c r="W67" s="53"/>
      <c r="X67" s="53"/>
      <c r="Y67" s="53"/>
      <c r="Z67" s="53"/>
      <c r="AA67" s="26"/>
      <c r="AB67" s="53"/>
      <c r="AC67" s="66"/>
      <c r="AD67" s="66"/>
      <c r="AE67" s="53"/>
      <c r="AF67" s="53"/>
      <c r="AG67" s="53"/>
      <c r="AH67" s="53"/>
      <c r="AI67" s="26"/>
      <c r="AJ67" s="53"/>
      <c r="AK67" s="53"/>
      <c r="AL67" s="53"/>
      <c r="AM67" s="53"/>
      <c r="AN67" s="53"/>
      <c r="AO67" s="53"/>
      <c r="AP67" s="53"/>
      <c r="AQ67" s="53"/>
      <c r="AR67" s="26"/>
      <c r="AS67" s="53"/>
      <c r="AT67" s="53"/>
      <c r="AU67" s="53"/>
      <c r="AV67" s="53"/>
      <c r="AW67" s="53"/>
      <c r="AX67" s="53"/>
      <c r="AY67" s="26"/>
      <c r="AZ67" s="53"/>
      <c r="BA67" s="53"/>
      <c r="BB67" s="53"/>
      <c r="BC67" s="53"/>
      <c r="BD67" s="53"/>
      <c r="BE67" s="53"/>
      <c r="BF67" s="53"/>
    </row>
    <row r="68" spans="1:59" s="9" customFormat="1" ht="63.75" x14ac:dyDescent="0.2">
      <c r="A68" s="54"/>
      <c r="B68" s="56" t="s">
        <v>11</v>
      </c>
      <c r="C68" s="56" t="s">
        <v>11</v>
      </c>
      <c r="D68" s="26">
        <f t="shared" si="65"/>
        <v>150</v>
      </c>
      <c r="E68" s="53"/>
      <c r="F68" s="53"/>
      <c r="G68" s="53"/>
      <c r="H68" s="53"/>
      <c r="I68" s="53"/>
      <c r="J68" s="53"/>
      <c r="K68" s="26">
        <f>L68+M68+N68+O68+P68+Q68</f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26">
        <f>V68</f>
        <v>150</v>
      </c>
      <c r="S68" s="53">
        <v>0</v>
      </c>
      <c r="T68" s="53">
        <v>0</v>
      </c>
      <c r="U68" s="53">
        <v>0</v>
      </c>
      <c r="V68" s="53">
        <f>V73</f>
        <v>150</v>
      </c>
      <c r="W68" s="53">
        <v>0</v>
      </c>
      <c r="X68" s="53">
        <v>0</v>
      </c>
      <c r="Y68" s="53">
        <v>0</v>
      </c>
      <c r="Z68" s="53">
        <v>0</v>
      </c>
      <c r="AA68" s="26">
        <f>AD68</f>
        <v>0</v>
      </c>
      <c r="AB68" s="53">
        <v>0</v>
      </c>
      <c r="AC68" s="66">
        <v>0</v>
      </c>
      <c r="AD68" s="66">
        <f>AD73</f>
        <v>0</v>
      </c>
      <c r="AE68" s="53">
        <v>0</v>
      </c>
      <c r="AF68" s="53">
        <v>0</v>
      </c>
      <c r="AG68" s="53">
        <v>0</v>
      </c>
      <c r="AH68" s="53">
        <v>0</v>
      </c>
      <c r="AI68" s="26">
        <f>AL68</f>
        <v>0</v>
      </c>
      <c r="AJ68" s="53">
        <v>0</v>
      </c>
      <c r="AK68" s="53">
        <v>0</v>
      </c>
      <c r="AL68" s="53">
        <f>AL73</f>
        <v>0</v>
      </c>
      <c r="AM68" s="53">
        <v>0</v>
      </c>
      <c r="AN68" s="53">
        <v>0</v>
      </c>
      <c r="AO68" s="53">
        <v>0</v>
      </c>
      <c r="AP68" s="53">
        <v>0</v>
      </c>
      <c r="AQ68" s="53">
        <v>0</v>
      </c>
      <c r="AR68" s="26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26">
        <f>AZ68+BB68+BC68+BD68+BE68</f>
        <v>0</v>
      </c>
      <c r="AZ68" s="53">
        <v>0</v>
      </c>
      <c r="BA68" s="53">
        <v>0</v>
      </c>
      <c r="BB68" s="53">
        <v>0</v>
      </c>
      <c r="BC68" s="53">
        <v>0</v>
      </c>
      <c r="BD68" s="53">
        <v>0</v>
      </c>
      <c r="BE68" s="53">
        <v>0</v>
      </c>
      <c r="BF68" s="53">
        <v>0</v>
      </c>
    </row>
    <row r="69" spans="1:59" ht="63.75" x14ac:dyDescent="0.2">
      <c r="A69" s="54" t="s">
        <v>50</v>
      </c>
      <c r="B69" s="48" t="s">
        <v>19</v>
      </c>
      <c r="C69" s="48" t="s">
        <v>7</v>
      </c>
      <c r="D69" s="26">
        <f t="shared" si="65"/>
        <v>340</v>
      </c>
      <c r="E69" s="53">
        <v>0</v>
      </c>
      <c r="F69" s="53">
        <v>0</v>
      </c>
      <c r="G69" s="53">
        <v>201.4</v>
      </c>
      <c r="H69" s="53"/>
      <c r="I69" s="53"/>
      <c r="J69" s="53"/>
      <c r="K69" s="53">
        <f t="shared" si="57"/>
        <v>50</v>
      </c>
      <c r="L69" s="53">
        <v>0</v>
      </c>
      <c r="M69" s="53">
        <v>0</v>
      </c>
      <c r="N69" s="53">
        <v>50</v>
      </c>
      <c r="O69" s="53">
        <v>0</v>
      </c>
      <c r="P69" s="53">
        <v>0</v>
      </c>
      <c r="Q69" s="53">
        <v>0</v>
      </c>
      <c r="R69" s="26">
        <f t="shared" si="66"/>
        <v>80</v>
      </c>
      <c r="S69" s="53">
        <v>0</v>
      </c>
      <c r="T69" s="53">
        <v>0</v>
      </c>
      <c r="U69" s="53">
        <v>0</v>
      </c>
      <c r="V69" s="53">
        <v>50</v>
      </c>
      <c r="W69" s="53">
        <v>30</v>
      </c>
      <c r="X69" s="53">
        <v>0</v>
      </c>
      <c r="Y69" s="53">
        <v>0</v>
      </c>
      <c r="Z69" s="53">
        <v>0</v>
      </c>
      <c r="AA69" s="26">
        <f t="shared" si="67"/>
        <v>50</v>
      </c>
      <c r="AB69" s="53">
        <v>0</v>
      </c>
      <c r="AC69" s="66">
        <v>0</v>
      </c>
      <c r="AD69" s="66">
        <v>50</v>
      </c>
      <c r="AE69" s="53">
        <v>0</v>
      </c>
      <c r="AF69" s="53">
        <v>0</v>
      </c>
      <c r="AG69" s="53">
        <v>0</v>
      </c>
      <c r="AH69" s="53">
        <v>0</v>
      </c>
      <c r="AI69" s="26">
        <f t="shared" si="89"/>
        <v>60</v>
      </c>
      <c r="AJ69" s="53">
        <v>0</v>
      </c>
      <c r="AK69" s="53">
        <v>0</v>
      </c>
      <c r="AL69" s="53">
        <v>50</v>
      </c>
      <c r="AM69" s="53">
        <v>10</v>
      </c>
      <c r="AN69" s="53">
        <v>0</v>
      </c>
      <c r="AO69" s="53">
        <v>0</v>
      </c>
      <c r="AP69" s="53">
        <v>0</v>
      </c>
      <c r="AQ69" s="53">
        <v>0</v>
      </c>
      <c r="AR69" s="26">
        <f>AS69+AT69+AU69+AV69+BF69</f>
        <v>50</v>
      </c>
      <c r="AS69" s="53">
        <v>0</v>
      </c>
      <c r="AT69" s="53">
        <v>0</v>
      </c>
      <c r="AU69" s="53">
        <v>50</v>
      </c>
      <c r="AV69" s="53">
        <v>0</v>
      </c>
      <c r="AW69" s="53">
        <v>0</v>
      </c>
      <c r="AX69" s="53">
        <v>0</v>
      </c>
      <c r="AY69" s="26">
        <f t="shared" si="90"/>
        <v>50</v>
      </c>
      <c r="AZ69" s="53">
        <v>0</v>
      </c>
      <c r="BA69" s="53">
        <v>0</v>
      </c>
      <c r="BB69" s="53">
        <v>0</v>
      </c>
      <c r="BC69" s="53">
        <v>50</v>
      </c>
      <c r="BD69" s="53">
        <v>0</v>
      </c>
      <c r="BE69" s="53">
        <v>0</v>
      </c>
      <c r="BF69" s="53">
        <v>0</v>
      </c>
    </row>
    <row r="70" spans="1:59" x14ac:dyDescent="0.2">
      <c r="A70" s="85" t="s">
        <v>51</v>
      </c>
      <c r="B70" s="89" t="s">
        <v>19</v>
      </c>
      <c r="C70" s="89" t="s">
        <v>12</v>
      </c>
      <c r="D70" s="87">
        <f t="shared" ref="D70:D71" si="103">K70+R70+AA70+AI70+AR70+AY70</f>
        <v>3709.7000000000003</v>
      </c>
      <c r="E70" s="26">
        <v>0</v>
      </c>
      <c r="F70" s="26">
        <v>0</v>
      </c>
      <c r="G70" s="26">
        <v>1060</v>
      </c>
      <c r="H70" s="53"/>
      <c r="I70" s="53"/>
      <c r="J70" s="53"/>
      <c r="K70" s="87">
        <f t="shared" si="57"/>
        <v>220.5</v>
      </c>
      <c r="L70" s="87">
        <v>0</v>
      </c>
      <c r="M70" s="87">
        <v>0</v>
      </c>
      <c r="N70" s="87">
        <v>220.5</v>
      </c>
      <c r="O70" s="87">
        <v>0</v>
      </c>
      <c r="P70" s="87">
        <v>0</v>
      </c>
      <c r="Q70" s="87">
        <v>0</v>
      </c>
      <c r="R70" s="87">
        <f t="shared" si="66"/>
        <v>148.19999999999999</v>
      </c>
      <c r="S70" s="87">
        <v>0</v>
      </c>
      <c r="T70" s="87">
        <v>0</v>
      </c>
      <c r="U70" s="87">
        <v>0</v>
      </c>
      <c r="V70" s="87">
        <v>148.19999999999999</v>
      </c>
      <c r="W70" s="87">
        <v>0</v>
      </c>
      <c r="X70" s="87">
        <v>0</v>
      </c>
      <c r="Y70" s="87">
        <v>0</v>
      </c>
      <c r="Z70" s="87">
        <v>0</v>
      </c>
      <c r="AA70" s="87">
        <f t="shared" si="67"/>
        <v>210.7</v>
      </c>
      <c r="AB70" s="87">
        <v>0</v>
      </c>
      <c r="AC70" s="93">
        <v>0</v>
      </c>
      <c r="AD70" s="93">
        <v>210.7</v>
      </c>
      <c r="AE70" s="87">
        <v>0</v>
      </c>
      <c r="AF70" s="87">
        <v>0</v>
      </c>
      <c r="AG70" s="87">
        <v>0</v>
      </c>
      <c r="AH70" s="87">
        <v>0</v>
      </c>
      <c r="AI70" s="87">
        <v>207</v>
      </c>
      <c r="AJ70" s="87">
        <v>0</v>
      </c>
      <c r="AK70" s="87">
        <v>0</v>
      </c>
      <c r="AL70" s="87">
        <v>207</v>
      </c>
      <c r="AM70" s="87">
        <v>0</v>
      </c>
      <c r="AN70" s="87">
        <v>0</v>
      </c>
      <c r="AO70" s="87">
        <v>0</v>
      </c>
      <c r="AP70" s="87">
        <v>0</v>
      </c>
      <c r="AQ70" s="87">
        <v>0</v>
      </c>
      <c r="AR70" s="87">
        <f>AS70+AT70+AU70+AV70+BF70</f>
        <v>2736.3</v>
      </c>
      <c r="AS70" s="87">
        <v>0</v>
      </c>
      <c r="AT70" s="87">
        <v>0</v>
      </c>
      <c r="AU70" s="87">
        <v>2736.3</v>
      </c>
      <c r="AV70" s="87">
        <v>0</v>
      </c>
      <c r="AW70" s="87">
        <v>0</v>
      </c>
      <c r="AX70" s="87">
        <v>0</v>
      </c>
      <c r="AY70" s="87">
        <f>AZ70+BC70+BD70+BF70+BL70</f>
        <v>187</v>
      </c>
      <c r="AZ70" s="87">
        <v>0</v>
      </c>
      <c r="BA70" s="115">
        <v>0</v>
      </c>
      <c r="BB70" s="87">
        <v>0</v>
      </c>
      <c r="BC70" s="87">
        <v>187</v>
      </c>
      <c r="BD70" s="87">
        <v>0</v>
      </c>
      <c r="BE70" s="87">
        <v>0</v>
      </c>
      <c r="BF70" s="87">
        <v>0</v>
      </c>
    </row>
    <row r="71" spans="1:59" s="6" customFormat="1" ht="54.75" customHeight="1" x14ac:dyDescent="0.2">
      <c r="A71" s="85"/>
      <c r="B71" s="88"/>
      <c r="C71" s="88"/>
      <c r="D71" s="88">
        <f t="shared" si="103"/>
        <v>0</v>
      </c>
      <c r="E71" s="53"/>
      <c r="F71" s="53"/>
      <c r="G71" s="53"/>
      <c r="H71" s="53"/>
      <c r="I71" s="53"/>
      <c r="J71" s="53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94"/>
      <c r="AD71" s="94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116"/>
      <c r="BB71" s="88"/>
      <c r="BC71" s="88"/>
      <c r="BD71" s="88"/>
      <c r="BE71" s="88"/>
      <c r="BF71" s="88"/>
    </row>
    <row r="72" spans="1:59" s="6" customFormat="1" ht="38.25" x14ac:dyDescent="0.2">
      <c r="A72" s="86"/>
      <c r="B72" s="56" t="s">
        <v>53</v>
      </c>
      <c r="C72" s="56" t="s">
        <v>53</v>
      </c>
      <c r="D72" s="57">
        <f t="shared" ref="D72:D78" si="104">K72+R72+AA72+AI72+AR72+AY72</f>
        <v>605</v>
      </c>
      <c r="E72" s="53"/>
      <c r="F72" s="53"/>
      <c r="G72" s="53"/>
      <c r="H72" s="53"/>
      <c r="I72" s="53"/>
      <c r="J72" s="53"/>
      <c r="K72" s="57">
        <f t="shared" si="57"/>
        <v>605</v>
      </c>
      <c r="L72" s="57">
        <v>0</v>
      </c>
      <c r="M72" s="57">
        <v>0</v>
      </c>
      <c r="N72" s="57">
        <v>605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57">
        <v>0</v>
      </c>
      <c r="U72" s="57">
        <v>0</v>
      </c>
      <c r="V72" s="57">
        <v>0</v>
      </c>
      <c r="W72" s="57">
        <v>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58">
        <v>0</v>
      </c>
      <c r="AD72" s="58">
        <v>0</v>
      </c>
      <c r="AE72" s="57">
        <v>0</v>
      </c>
      <c r="AF72" s="57">
        <v>0</v>
      </c>
      <c r="AG72" s="57">
        <v>0</v>
      </c>
      <c r="AH72" s="57">
        <v>0</v>
      </c>
      <c r="AI72" s="57">
        <v>0</v>
      </c>
      <c r="AJ72" s="57">
        <v>0</v>
      </c>
      <c r="AK72" s="57">
        <v>0</v>
      </c>
      <c r="AL72" s="57">
        <v>0</v>
      </c>
      <c r="AM72" s="57">
        <v>0</v>
      </c>
      <c r="AN72" s="57">
        <v>0</v>
      </c>
      <c r="AO72" s="57">
        <v>0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57">
        <v>0</v>
      </c>
      <c r="AV72" s="57">
        <v>0</v>
      </c>
      <c r="AW72" s="57">
        <v>0</v>
      </c>
      <c r="AX72" s="57">
        <v>0</v>
      </c>
      <c r="AY72" s="57">
        <v>0</v>
      </c>
      <c r="AZ72" s="57">
        <v>0</v>
      </c>
      <c r="BA72" s="57">
        <v>0</v>
      </c>
      <c r="BB72" s="57">
        <v>0</v>
      </c>
      <c r="BC72" s="57">
        <v>0</v>
      </c>
      <c r="BD72" s="57">
        <v>0</v>
      </c>
      <c r="BE72" s="57">
        <v>0</v>
      </c>
      <c r="BF72" s="57">
        <v>0</v>
      </c>
    </row>
    <row r="73" spans="1:59" s="6" customFormat="1" ht="63.75" x14ac:dyDescent="0.2">
      <c r="A73" s="86"/>
      <c r="B73" s="56" t="s">
        <v>11</v>
      </c>
      <c r="C73" s="56" t="s">
        <v>11</v>
      </c>
      <c r="D73" s="57">
        <f t="shared" si="104"/>
        <v>150</v>
      </c>
      <c r="E73" s="53"/>
      <c r="F73" s="53"/>
      <c r="G73" s="53"/>
      <c r="H73" s="53"/>
      <c r="I73" s="53"/>
      <c r="J73" s="53"/>
      <c r="K73" s="57">
        <f>L73+M73+N73+O73+P73+Q73</f>
        <v>0</v>
      </c>
      <c r="L73" s="57">
        <v>0</v>
      </c>
      <c r="M73" s="57">
        <v>0</v>
      </c>
      <c r="N73" s="57">
        <v>0</v>
      </c>
      <c r="O73" s="57">
        <v>0</v>
      </c>
      <c r="P73" s="57">
        <v>0</v>
      </c>
      <c r="Q73" s="57">
        <v>0</v>
      </c>
      <c r="R73" s="57">
        <f>V73</f>
        <v>150</v>
      </c>
      <c r="S73" s="57">
        <v>0</v>
      </c>
      <c r="T73" s="57">
        <v>0</v>
      </c>
      <c r="U73" s="57">
        <v>0</v>
      </c>
      <c r="V73" s="57">
        <v>150</v>
      </c>
      <c r="W73" s="57">
        <v>0</v>
      </c>
      <c r="X73" s="57">
        <v>0</v>
      </c>
      <c r="Y73" s="57">
        <v>0</v>
      </c>
      <c r="Z73" s="57">
        <v>0</v>
      </c>
      <c r="AA73" s="57">
        <f>AD73</f>
        <v>0</v>
      </c>
      <c r="AB73" s="57">
        <v>0</v>
      </c>
      <c r="AC73" s="58">
        <v>0</v>
      </c>
      <c r="AD73" s="58">
        <v>0</v>
      </c>
      <c r="AE73" s="57">
        <v>0</v>
      </c>
      <c r="AF73" s="57">
        <v>0</v>
      </c>
      <c r="AG73" s="57">
        <v>0</v>
      </c>
      <c r="AH73" s="57">
        <v>0</v>
      </c>
      <c r="AI73" s="57">
        <f>AL73</f>
        <v>0</v>
      </c>
      <c r="AJ73" s="57">
        <v>0</v>
      </c>
      <c r="AK73" s="57">
        <v>0</v>
      </c>
      <c r="AL73" s="57">
        <v>0</v>
      </c>
      <c r="AM73" s="57">
        <v>0</v>
      </c>
      <c r="AN73" s="57">
        <v>0</v>
      </c>
      <c r="AO73" s="57">
        <v>0</v>
      </c>
      <c r="AP73" s="57">
        <v>0</v>
      </c>
      <c r="AQ73" s="57">
        <v>0</v>
      </c>
      <c r="AR73" s="57">
        <f>AS73+AT73+AU73+AV73+AW73+AX73</f>
        <v>0</v>
      </c>
      <c r="AS73" s="57">
        <v>0</v>
      </c>
      <c r="AT73" s="57">
        <v>0</v>
      </c>
      <c r="AU73" s="57">
        <v>0</v>
      </c>
      <c r="AV73" s="57">
        <v>0</v>
      </c>
      <c r="AW73" s="57">
        <v>0</v>
      </c>
      <c r="AX73" s="57">
        <v>0</v>
      </c>
      <c r="AY73" s="57">
        <f>AZ73+BB73+BC73+BD73+BE73+BF73</f>
        <v>0</v>
      </c>
      <c r="AZ73" s="57">
        <v>0</v>
      </c>
      <c r="BA73" s="57">
        <v>0</v>
      </c>
      <c r="BB73" s="57">
        <v>0</v>
      </c>
      <c r="BC73" s="57">
        <v>0</v>
      </c>
      <c r="BD73" s="57">
        <v>0</v>
      </c>
      <c r="BE73" s="57">
        <v>0</v>
      </c>
      <c r="BF73" s="57">
        <v>0</v>
      </c>
    </row>
    <row r="74" spans="1:59" s="18" customFormat="1" ht="38.25" x14ac:dyDescent="0.2">
      <c r="A74" s="90" t="s">
        <v>35</v>
      </c>
      <c r="B74" s="48" t="s">
        <v>22</v>
      </c>
      <c r="C74" s="48" t="s">
        <v>6</v>
      </c>
      <c r="D74" s="26">
        <f t="shared" si="104"/>
        <v>20839.499999999996</v>
      </c>
      <c r="E74" s="53" t="e">
        <f>E78+#REF!</f>
        <v>#REF!</v>
      </c>
      <c r="F74" s="53" t="e">
        <f>F78+#REF!</f>
        <v>#REF!</v>
      </c>
      <c r="G74" s="53" t="e">
        <f>G78+#REF!</f>
        <v>#REF!</v>
      </c>
      <c r="H74" s="53" t="e">
        <f>H78+#REF!</f>
        <v>#REF!</v>
      </c>
      <c r="I74" s="53" t="e">
        <f>I78+#REF!</f>
        <v>#REF!</v>
      </c>
      <c r="J74" s="53" t="e">
        <f>J78+#REF!</f>
        <v>#REF!</v>
      </c>
      <c r="K74" s="53">
        <f>M74+O74+N74</f>
        <v>2287.5</v>
      </c>
      <c r="L74" s="53">
        <f t="shared" ref="L74" si="105">L78</f>
        <v>0</v>
      </c>
      <c r="M74" s="53">
        <f>M78+M82</f>
        <v>1212.2</v>
      </c>
      <c r="N74" s="53">
        <f>N80+N81+N82</f>
        <v>25.3</v>
      </c>
      <c r="O74" s="53">
        <f>O78</f>
        <v>1050</v>
      </c>
      <c r="P74" s="53">
        <f t="shared" ref="P74:Q74" si="106">P78</f>
        <v>0</v>
      </c>
      <c r="Q74" s="53">
        <f t="shared" si="106"/>
        <v>0</v>
      </c>
      <c r="R74" s="53">
        <f>U74+W74+V74</f>
        <v>4880.7000000000007</v>
      </c>
      <c r="S74" s="53">
        <f t="shared" ref="S74:Z74" si="107">S78</f>
        <v>0</v>
      </c>
      <c r="T74" s="53">
        <f t="shared" si="107"/>
        <v>0</v>
      </c>
      <c r="U74" s="53">
        <f t="shared" si="107"/>
        <v>2830.6</v>
      </c>
      <c r="V74" s="53">
        <f>V77</f>
        <v>550.1</v>
      </c>
      <c r="W74" s="53">
        <f t="shared" si="107"/>
        <v>1500</v>
      </c>
      <c r="X74" s="53">
        <f t="shared" si="107"/>
        <v>0</v>
      </c>
      <c r="Y74" s="53">
        <f t="shared" si="107"/>
        <v>0</v>
      </c>
      <c r="Z74" s="53">
        <f t="shared" si="107"/>
        <v>0</v>
      </c>
      <c r="AA74" s="53">
        <f>AB74+AC74+AD74+AE74+AF74+AG74+AH74</f>
        <v>6886.8</v>
      </c>
      <c r="AB74" s="53">
        <f t="shared" ref="AB74:AH74" si="108">AB78</f>
        <v>0</v>
      </c>
      <c r="AC74" s="66">
        <f>AC78+AC83</f>
        <v>4378.3</v>
      </c>
      <c r="AD74" s="66">
        <f>AD76</f>
        <v>1908.5</v>
      </c>
      <c r="AE74" s="53">
        <f t="shared" si="108"/>
        <v>600</v>
      </c>
      <c r="AF74" s="53">
        <f t="shared" si="108"/>
        <v>0</v>
      </c>
      <c r="AG74" s="53">
        <f t="shared" si="108"/>
        <v>0</v>
      </c>
      <c r="AH74" s="53">
        <f t="shared" si="108"/>
        <v>0</v>
      </c>
      <c r="AI74" s="53">
        <f>AK74+AL74+AM74+AN74+AO74+AP74</f>
        <v>2511.3000000000002</v>
      </c>
      <c r="AJ74" s="53">
        <f t="shared" ref="AJ74:AQ74" si="109">AJ78</f>
        <v>0</v>
      </c>
      <c r="AK74" s="53">
        <f t="shared" si="109"/>
        <v>2318.9</v>
      </c>
      <c r="AL74" s="53">
        <f>AL76</f>
        <v>192.4</v>
      </c>
      <c r="AM74" s="53">
        <f t="shared" si="109"/>
        <v>0</v>
      </c>
      <c r="AN74" s="53">
        <f t="shared" si="109"/>
        <v>0</v>
      </c>
      <c r="AO74" s="53">
        <f t="shared" si="109"/>
        <v>0</v>
      </c>
      <c r="AP74" s="53">
        <f t="shared" si="109"/>
        <v>0</v>
      </c>
      <c r="AQ74" s="53">
        <f t="shared" si="109"/>
        <v>0</v>
      </c>
      <c r="AR74" s="53">
        <f>AS74+AT74+AU74+AV74+AW74+BF74</f>
        <v>2136.6</v>
      </c>
      <c r="AS74" s="53">
        <f t="shared" ref="AS74:AX74" si="110">AS78</f>
        <v>0</v>
      </c>
      <c r="AT74" s="53">
        <f t="shared" si="110"/>
        <v>2136.6</v>
      </c>
      <c r="AU74" s="53">
        <f t="shared" si="110"/>
        <v>0</v>
      </c>
      <c r="AV74" s="53">
        <f t="shared" si="110"/>
        <v>0</v>
      </c>
      <c r="AW74" s="53">
        <f t="shared" si="110"/>
        <v>0</v>
      </c>
      <c r="AX74" s="53">
        <f t="shared" si="110"/>
        <v>0</v>
      </c>
      <c r="AY74" s="53">
        <f>AY76</f>
        <v>2136.6</v>
      </c>
      <c r="AZ74" s="53">
        <f t="shared" ref="AZ74:BF74" si="111">AZ78</f>
        <v>0</v>
      </c>
      <c r="BA74" s="53">
        <v>0</v>
      </c>
      <c r="BB74" s="53">
        <f t="shared" si="111"/>
        <v>2136.6</v>
      </c>
      <c r="BC74" s="53">
        <f t="shared" si="111"/>
        <v>0</v>
      </c>
      <c r="BD74" s="53">
        <f t="shared" si="111"/>
        <v>0</v>
      </c>
      <c r="BE74" s="53">
        <f t="shared" si="111"/>
        <v>0</v>
      </c>
      <c r="BF74" s="53">
        <f t="shared" si="111"/>
        <v>0</v>
      </c>
    </row>
    <row r="75" spans="1:59" s="18" customFormat="1" ht="38.25" x14ac:dyDescent="0.2">
      <c r="A75" s="91"/>
      <c r="B75" s="48" t="s">
        <v>53</v>
      </c>
      <c r="C75" s="56" t="s">
        <v>53</v>
      </c>
      <c r="D75" s="26">
        <f t="shared" si="104"/>
        <v>187.60000000000002</v>
      </c>
      <c r="E75" s="53"/>
      <c r="F75" s="53"/>
      <c r="G75" s="53"/>
      <c r="H75" s="53"/>
      <c r="I75" s="53"/>
      <c r="J75" s="53"/>
      <c r="K75" s="53">
        <f>K82</f>
        <v>187.60000000000002</v>
      </c>
      <c r="L75" s="53">
        <v>0</v>
      </c>
      <c r="M75" s="53">
        <f>M82</f>
        <v>162.30000000000001</v>
      </c>
      <c r="N75" s="53">
        <f>N82</f>
        <v>25.3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0</v>
      </c>
      <c r="AB75" s="53">
        <v>0</v>
      </c>
      <c r="AC75" s="66">
        <v>0</v>
      </c>
      <c r="AD75" s="66">
        <v>0</v>
      </c>
      <c r="AE75" s="53">
        <v>0</v>
      </c>
      <c r="AF75" s="53">
        <v>0</v>
      </c>
      <c r="AG75" s="53">
        <v>0</v>
      </c>
      <c r="AH75" s="53">
        <v>0</v>
      </c>
      <c r="AI75" s="53">
        <v>0</v>
      </c>
      <c r="AJ75" s="53">
        <v>0</v>
      </c>
      <c r="AK75" s="53">
        <v>0</v>
      </c>
      <c r="AL75" s="53">
        <v>0</v>
      </c>
      <c r="AM75" s="53">
        <v>0</v>
      </c>
      <c r="AN75" s="53">
        <v>0</v>
      </c>
      <c r="AO75" s="53">
        <v>0</v>
      </c>
      <c r="AP75" s="53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0</v>
      </c>
      <c r="AV75" s="53">
        <v>0</v>
      </c>
      <c r="AW75" s="53">
        <v>0</v>
      </c>
      <c r="AX75" s="53">
        <v>0</v>
      </c>
      <c r="AY75" s="53">
        <v>0</v>
      </c>
      <c r="AZ75" s="53">
        <v>0</v>
      </c>
      <c r="BA75" s="53">
        <v>0</v>
      </c>
      <c r="BB75" s="53">
        <v>0</v>
      </c>
      <c r="BC75" s="53">
        <v>0</v>
      </c>
      <c r="BD75" s="53">
        <v>0</v>
      </c>
      <c r="BE75" s="53">
        <v>0</v>
      </c>
      <c r="BF75" s="53">
        <v>0</v>
      </c>
    </row>
    <row r="76" spans="1:59" s="18" customFormat="1" ht="25.5" x14ac:dyDescent="0.2">
      <c r="A76" s="91"/>
      <c r="B76" s="48" t="s">
        <v>12</v>
      </c>
      <c r="C76" s="48" t="s">
        <v>12</v>
      </c>
      <c r="D76" s="26">
        <f t="shared" si="104"/>
        <v>20101.799999999996</v>
      </c>
      <c r="E76" s="53"/>
      <c r="F76" s="53"/>
      <c r="G76" s="53"/>
      <c r="H76" s="53"/>
      <c r="I76" s="53"/>
      <c r="J76" s="53"/>
      <c r="K76" s="53">
        <f>K78</f>
        <v>2099.9</v>
      </c>
      <c r="L76" s="53">
        <v>0</v>
      </c>
      <c r="M76" s="53">
        <f>M78+M80</f>
        <v>1049.9000000000001</v>
      </c>
      <c r="N76" s="53">
        <f>N78+N79+N80</f>
        <v>0</v>
      </c>
      <c r="O76" s="53">
        <f>O78</f>
        <v>1050</v>
      </c>
      <c r="P76" s="53">
        <v>0</v>
      </c>
      <c r="Q76" s="53">
        <v>0</v>
      </c>
      <c r="R76" s="53">
        <f>R78</f>
        <v>4330.6000000000004</v>
      </c>
      <c r="S76" s="53">
        <v>0</v>
      </c>
      <c r="T76" s="53">
        <v>0</v>
      </c>
      <c r="U76" s="53">
        <f>U78</f>
        <v>2830.6</v>
      </c>
      <c r="V76" s="53">
        <v>0</v>
      </c>
      <c r="W76" s="53">
        <f>W78</f>
        <v>1500</v>
      </c>
      <c r="X76" s="53">
        <v>0</v>
      </c>
      <c r="Y76" s="53">
        <v>0</v>
      </c>
      <c r="Z76" s="53">
        <v>0</v>
      </c>
      <c r="AA76" s="53">
        <f>AC76+AD76+AE76</f>
        <v>6886.8</v>
      </c>
      <c r="AB76" s="53">
        <v>0</v>
      </c>
      <c r="AC76" s="66">
        <f>AC78+AC83</f>
        <v>4378.3</v>
      </c>
      <c r="AD76" s="66">
        <f>AD83+AD84+AD80</f>
        <v>1908.5</v>
      </c>
      <c r="AE76" s="53">
        <f>AE78</f>
        <v>600</v>
      </c>
      <c r="AF76" s="53">
        <v>0</v>
      </c>
      <c r="AG76" s="53">
        <v>0</v>
      </c>
      <c r="AH76" s="53">
        <v>0</v>
      </c>
      <c r="AI76" s="53">
        <f>AK76+AL76</f>
        <v>2511.3000000000002</v>
      </c>
      <c r="AJ76" s="53">
        <v>0</v>
      </c>
      <c r="AK76" s="53">
        <f>AK78</f>
        <v>2318.9</v>
      </c>
      <c r="AL76" s="53">
        <f>AL83+AL84+AL80</f>
        <v>192.4</v>
      </c>
      <c r="AM76" s="53">
        <f>AM79</f>
        <v>0</v>
      </c>
      <c r="AN76" s="53">
        <v>0</v>
      </c>
      <c r="AO76" s="53">
        <v>0</v>
      </c>
      <c r="AP76" s="53">
        <v>0</v>
      </c>
      <c r="AQ76" s="53">
        <v>0</v>
      </c>
      <c r="AR76" s="53">
        <f>AR78</f>
        <v>2136.6</v>
      </c>
      <c r="AS76" s="53">
        <v>0</v>
      </c>
      <c r="AT76" s="53">
        <f>AT78</f>
        <v>2136.6</v>
      </c>
      <c r="AU76" s="53">
        <v>0</v>
      </c>
      <c r="AV76" s="53">
        <f>AV78</f>
        <v>0</v>
      </c>
      <c r="AW76" s="53">
        <v>0</v>
      </c>
      <c r="AX76" s="53">
        <v>0</v>
      </c>
      <c r="AY76" s="53">
        <f>BB76</f>
        <v>2136.6</v>
      </c>
      <c r="AZ76" s="53">
        <v>0</v>
      </c>
      <c r="BA76" s="53">
        <v>0</v>
      </c>
      <c r="BB76" s="53">
        <v>2136.6</v>
      </c>
      <c r="BC76" s="53">
        <v>0</v>
      </c>
      <c r="BD76" s="53">
        <f>BD78</f>
        <v>0</v>
      </c>
      <c r="BE76" s="53">
        <v>0</v>
      </c>
      <c r="BF76" s="53">
        <v>0</v>
      </c>
    </row>
    <row r="77" spans="1:59" s="18" customFormat="1" ht="38.25" x14ac:dyDescent="0.2">
      <c r="A77" s="92"/>
      <c r="B77" s="48" t="s">
        <v>18</v>
      </c>
      <c r="C77" s="48" t="s">
        <v>18</v>
      </c>
      <c r="D77" s="26">
        <f t="shared" si="104"/>
        <v>550.1</v>
      </c>
      <c r="E77" s="53"/>
      <c r="F77" s="53"/>
      <c r="G77" s="53"/>
      <c r="H77" s="53"/>
      <c r="I77" s="53"/>
      <c r="J77" s="53"/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f>V77</f>
        <v>550.1</v>
      </c>
      <c r="S77" s="53">
        <v>0</v>
      </c>
      <c r="T77" s="53">
        <v>0</v>
      </c>
      <c r="U77" s="53">
        <v>0</v>
      </c>
      <c r="V77" s="53">
        <f>V80</f>
        <v>550.1</v>
      </c>
      <c r="W77" s="53">
        <v>0</v>
      </c>
      <c r="X77" s="53">
        <v>0</v>
      </c>
      <c r="Y77" s="53">
        <v>0</v>
      </c>
      <c r="Z77" s="53">
        <v>0</v>
      </c>
      <c r="AA77" s="53">
        <v>0</v>
      </c>
      <c r="AB77" s="53">
        <v>0</v>
      </c>
      <c r="AC77" s="66">
        <v>0</v>
      </c>
      <c r="AD77" s="66">
        <v>0</v>
      </c>
      <c r="AE77" s="53">
        <v>0</v>
      </c>
      <c r="AF77" s="53">
        <v>0</v>
      </c>
      <c r="AG77" s="53">
        <v>0</v>
      </c>
      <c r="AH77" s="53">
        <v>0</v>
      </c>
      <c r="AI77" s="53">
        <v>0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3">
        <v>0</v>
      </c>
      <c r="AP77" s="53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  <c r="AY77" s="53">
        <v>0</v>
      </c>
      <c r="AZ77" s="53">
        <v>0</v>
      </c>
      <c r="BA77" s="53">
        <v>0</v>
      </c>
      <c r="BB77" s="53">
        <v>0</v>
      </c>
      <c r="BC77" s="53">
        <v>0</v>
      </c>
      <c r="BD77" s="53">
        <v>0</v>
      </c>
      <c r="BE77" s="53">
        <v>0</v>
      </c>
      <c r="BF77" s="53">
        <v>0</v>
      </c>
    </row>
    <row r="78" spans="1:59" s="6" customFormat="1" ht="63.75" x14ac:dyDescent="0.2">
      <c r="A78" s="54" t="s">
        <v>36</v>
      </c>
      <c r="B78" s="48" t="s">
        <v>37</v>
      </c>
      <c r="C78" s="48" t="s">
        <v>12</v>
      </c>
      <c r="D78" s="26">
        <f t="shared" si="104"/>
        <v>16000.9</v>
      </c>
      <c r="E78" s="53"/>
      <c r="F78" s="53"/>
      <c r="G78" s="53"/>
      <c r="H78" s="53"/>
      <c r="I78" s="53"/>
      <c r="J78" s="53"/>
      <c r="K78" s="26">
        <f>M78+O78</f>
        <v>2099.9</v>
      </c>
      <c r="L78" s="53">
        <f t="shared" ref="L78:N78" si="112">L79</f>
        <v>0</v>
      </c>
      <c r="M78" s="53">
        <f t="shared" si="112"/>
        <v>1049.9000000000001</v>
      </c>
      <c r="N78" s="53">
        <f t="shared" si="112"/>
        <v>0</v>
      </c>
      <c r="O78" s="53">
        <f>O79</f>
        <v>1050</v>
      </c>
      <c r="P78" s="53">
        <f t="shared" ref="P78:Q78" si="113">P79</f>
        <v>0</v>
      </c>
      <c r="Q78" s="53">
        <f t="shared" si="113"/>
        <v>0</v>
      </c>
      <c r="R78" s="26">
        <f>U78+W78</f>
        <v>4330.6000000000004</v>
      </c>
      <c r="S78" s="53">
        <f t="shared" ref="S78:Z78" si="114">S79</f>
        <v>0</v>
      </c>
      <c r="T78" s="53">
        <f t="shared" si="114"/>
        <v>0</v>
      </c>
      <c r="U78" s="53">
        <f t="shared" si="114"/>
        <v>2830.6</v>
      </c>
      <c r="V78" s="53">
        <f t="shared" si="114"/>
        <v>0</v>
      </c>
      <c r="W78" s="53">
        <f t="shared" si="114"/>
        <v>1500</v>
      </c>
      <c r="X78" s="53">
        <f t="shared" si="114"/>
        <v>0</v>
      </c>
      <c r="Y78" s="53">
        <f t="shared" si="114"/>
        <v>0</v>
      </c>
      <c r="Z78" s="53">
        <f t="shared" si="114"/>
        <v>0</v>
      </c>
      <c r="AA78" s="26">
        <f>AC78+AE78</f>
        <v>2978.3</v>
      </c>
      <c r="AB78" s="53">
        <f t="shared" ref="AB78:AH78" si="115">AB79</f>
        <v>0</v>
      </c>
      <c r="AC78" s="66">
        <f t="shared" si="115"/>
        <v>2378.3000000000002</v>
      </c>
      <c r="AD78" s="66">
        <f t="shared" si="115"/>
        <v>0</v>
      </c>
      <c r="AE78" s="53">
        <f t="shared" si="115"/>
        <v>600</v>
      </c>
      <c r="AF78" s="53">
        <f t="shared" si="115"/>
        <v>0</v>
      </c>
      <c r="AG78" s="53">
        <f t="shared" si="115"/>
        <v>0</v>
      </c>
      <c r="AH78" s="53">
        <f t="shared" si="115"/>
        <v>0</v>
      </c>
      <c r="AI78" s="26">
        <f>AK78+AM78+AN78+AO78+AP78</f>
        <v>2318.9</v>
      </c>
      <c r="AJ78" s="53">
        <f t="shared" ref="AJ78:AQ78" si="116">AJ79</f>
        <v>0</v>
      </c>
      <c r="AK78" s="53">
        <v>2318.9</v>
      </c>
      <c r="AL78" s="53">
        <f t="shared" si="116"/>
        <v>0</v>
      </c>
      <c r="AM78" s="53">
        <f>AM79</f>
        <v>0</v>
      </c>
      <c r="AN78" s="53">
        <f t="shared" si="116"/>
        <v>0</v>
      </c>
      <c r="AO78" s="53">
        <f t="shared" si="116"/>
        <v>0</v>
      </c>
      <c r="AP78" s="53">
        <f t="shared" si="116"/>
        <v>0</v>
      </c>
      <c r="AQ78" s="53">
        <f t="shared" si="116"/>
        <v>0</v>
      </c>
      <c r="AR78" s="26">
        <f>AT78+AV78</f>
        <v>2136.6</v>
      </c>
      <c r="AS78" s="53">
        <f t="shared" ref="AS78:AX78" si="117">AS79</f>
        <v>0</v>
      </c>
      <c r="AT78" s="53">
        <f t="shared" si="117"/>
        <v>2136.6</v>
      </c>
      <c r="AU78" s="53">
        <f t="shared" si="117"/>
        <v>0</v>
      </c>
      <c r="AV78" s="53">
        <f t="shared" si="117"/>
        <v>0</v>
      </c>
      <c r="AW78" s="53">
        <f t="shared" si="117"/>
        <v>0</v>
      </c>
      <c r="AX78" s="53">
        <f t="shared" si="117"/>
        <v>0</v>
      </c>
      <c r="AY78" s="26">
        <f>AZ78+BB78+BC78+BD78+BE78+BF78+BG78+BH78</f>
        <v>2136.6</v>
      </c>
      <c r="AZ78" s="53">
        <f t="shared" ref="AZ78:BF78" si="118">AZ79</f>
        <v>0</v>
      </c>
      <c r="BA78" s="53">
        <v>0</v>
      </c>
      <c r="BB78" s="53">
        <f t="shared" si="118"/>
        <v>2136.6</v>
      </c>
      <c r="BC78" s="53">
        <f t="shared" si="118"/>
        <v>0</v>
      </c>
      <c r="BD78" s="53">
        <f t="shared" si="118"/>
        <v>0</v>
      </c>
      <c r="BE78" s="53">
        <f t="shared" si="118"/>
        <v>0</v>
      </c>
      <c r="BF78" s="53">
        <f t="shared" si="118"/>
        <v>0</v>
      </c>
    </row>
    <row r="79" spans="1:59" s="6" customFormat="1" ht="120.75" hidden="1" customHeight="1" x14ac:dyDescent="0.2">
      <c r="A79" s="54"/>
      <c r="B79" s="48" t="s">
        <v>19</v>
      </c>
      <c r="C79" s="48" t="s">
        <v>12</v>
      </c>
      <c r="D79" s="26">
        <f t="shared" ref="D79" si="119">K79+R79+AA79+AI79+AR79+AY79</f>
        <v>15818.6</v>
      </c>
      <c r="E79" s="53"/>
      <c r="F79" s="53"/>
      <c r="G79" s="53"/>
      <c r="H79" s="53"/>
      <c r="I79" s="53"/>
      <c r="J79" s="53"/>
      <c r="K79" s="53">
        <f t="shared" ref="K79" si="120">L79+M79+N79+O79+P79+Q79</f>
        <v>2099.9</v>
      </c>
      <c r="L79" s="53">
        <v>0</v>
      </c>
      <c r="M79" s="53">
        <v>1049.9000000000001</v>
      </c>
      <c r="N79" s="53"/>
      <c r="O79" s="53">
        <v>1050</v>
      </c>
      <c r="P79" s="53">
        <v>0</v>
      </c>
      <c r="Q79" s="53">
        <v>0</v>
      </c>
      <c r="R79" s="53">
        <f t="shared" ref="R79" si="121">S79+T79+U79+V79+W79+X79+Y79+Z79</f>
        <v>4330.6000000000004</v>
      </c>
      <c r="S79" s="53">
        <v>0</v>
      </c>
      <c r="T79" s="53">
        <v>0</v>
      </c>
      <c r="U79" s="53">
        <v>2830.6</v>
      </c>
      <c r="V79" s="53">
        <v>0</v>
      </c>
      <c r="W79" s="53">
        <v>1500</v>
      </c>
      <c r="X79" s="53">
        <v>0</v>
      </c>
      <c r="Y79" s="53">
        <v>0</v>
      </c>
      <c r="Z79" s="53">
        <v>0</v>
      </c>
      <c r="AA79" s="26">
        <f>AC79+AE79</f>
        <v>2978.3</v>
      </c>
      <c r="AB79" s="53">
        <v>0</v>
      </c>
      <c r="AC79" s="66">
        <v>2378.3000000000002</v>
      </c>
      <c r="AD79" s="66">
        <v>0</v>
      </c>
      <c r="AE79" s="53">
        <v>600</v>
      </c>
      <c r="AF79" s="53">
        <v>0</v>
      </c>
      <c r="AG79" s="53">
        <v>0</v>
      </c>
      <c r="AH79" s="53">
        <v>0</v>
      </c>
      <c r="AI79" s="26">
        <f>AK79+AM79</f>
        <v>2136.6</v>
      </c>
      <c r="AJ79" s="53">
        <v>0</v>
      </c>
      <c r="AK79" s="53">
        <v>2136.6</v>
      </c>
      <c r="AL79" s="53">
        <v>0</v>
      </c>
      <c r="AM79" s="53">
        <v>0</v>
      </c>
      <c r="AN79" s="53">
        <v>0</v>
      </c>
      <c r="AO79" s="53">
        <v>0</v>
      </c>
      <c r="AP79" s="53">
        <v>0</v>
      </c>
      <c r="AQ79" s="53">
        <v>0</v>
      </c>
      <c r="AR79" s="26">
        <f>AT79+AV79</f>
        <v>2136.6</v>
      </c>
      <c r="AS79" s="53">
        <v>0</v>
      </c>
      <c r="AT79" s="53">
        <v>2136.6</v>
      </c>
      <c r="AU79" s="53">
        <v>0</v>
      </c>
      <c r="AV79" s="53">
        <v>0</v>
      </c>
      <c r="AW79" s="53">
        <v>0</v>
      </c>
      <c r="AX79" s="53">
        <v>0</v>
      </c>
      <c r="AY79" s="26">
        <f>AZ79+BB79+BC79+BD79+BE79+BF79+BG79+BH79</f>
        <v>2136.6</v>
      </c>
      <c r="AZ79" s="53">
        <v>0</v>
      </c>
      <c r="BA79" s="53">
        <v>0</v>
      </c>
      <c r="BB79" s="53">
        <v>2136.6</v>
      </c>
      <c r="BC79" s="53">
        <v>0</v>
      </c>
      <c r="BD79" s="53">
        <v>0</v>
      </c>
      <c r="BE79" s="53">
        <v>0</v>
      </c>
      <c r="BF79" s="53">
        <v>0</v>
      </c>
    </row>
    <row r="80" spans="1:59" s="6" customFormat="1" ht="38.25" x14ac:dyDescent="0.2">
      <c r="A80" s="54" t="s">
        <v>58</v>
      </c>
      <c r="B80" s="48" t="s">
        <v>18</v>
      </c>
      <c r="C80" s="48" t="s">
        <v>18</v>
      </c>
      <c r="D80" s="26">
        <f>K80+R80+AA80+AI80+AR80+AY80</f>
        <v>1491.1000000000001</v>
      </c>
      <c r="E80" s="53"/>
      <c r="F80" s="53"/>
      <c r="G80" s="53"/>
      <c r="H80" s="53"/>
      <c r="I80" s="53"/>
      <c r="J80" s="53"/>
      <c r="K80" s="53">
        <f>N80</f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f>S80+T80+U80+V80+W80+X80+Y80+Z80</f>
        <v>550.1</v>
      </c>
      <c r="S80" s="53">
        <v>0</v>
      </c>
      <c r="T80" s="53">
        <v>0</v>
      </c>
      <c r="U80" s="53">
        <v>0</v>
      </c>
      <c r="V80" s="53">
        <v>550.1</v>
      </c>
      <c r="W80" s="53">
        <v>0</v>
      </c>
      <c r="X80" s="53">
        <v>0</v>
      </c>
      <c r="Y80" s="53">
        <v>0</v>
      </c>
      <c r="Z80" s="53">
        <v>0</v>
      </c>
      <c r="AA80" s="53">
        <f>AB80+AC80+AD80+AE80+AF80+AG80+AH80+AI80</f>
        <v>748.6</v>
      </c>
      <c r="AB80" s="53">
        <v>0</v>
      </c>
      <c r="AC80" s="66">
        <v>0</v>
      </c>
      <c r="AD80" s="66">
        <v>556.20000000000005</v>
      </c>
      <c r="AE80" s="53">
        <v>0</v>
      </c>
      <c r="AF80" s="53">
        <v>0</v>
      </c>
      <c r="AG80" s="53">
        <v>0</v>
      </c>
      <c r="AH80" s="53">
        <v>0</v>
      </c>
      <c r="AI80" s="53">
        <f>AJ80+AK80+AL80+AM80+AN80+AO80+AP80+AQ80</f>
        <v>192.4</v>
      </c>
      <c r="AJ80" s="53">
        <v>0</v>
      </c>
      <c r="AK80" s="53">
        <v>0</v>
      </c>
      <c r="AL80" s="53">
        <v>192.4</v>
      </c>
      <c r="AM80" s="53">
        <v>0</v>
      </c>
      <c r="AN80" s="53">
        <v>0</v>
      </c>
      <c r="AO80" s="53">
        <v>0</v>
      </c>
      <c r="AP80" s="53">
        <v>0</v>
      </c>
      <c r="AQ80" s="53">
        <v>0</v>
      </c>
      <c r="AR80" s="53">
        <f>AS80+AT80+AU80+AV80+AW80+AX80+AY80+AZ80</f>
        <v>0</v>
      </c>
      <c r="AS80" s="53">
        <v>0</v>
      </c>
      <c r="AT80" s="53">
        <v>0</v>
      </c>
      <c r="AU80" s="53">
        <v>0</v>
      </c>
      <c r="AV80" s="53">
        <v>0</v>
      </c>
      <c r="AW80" s="53">
        <v>0</v>
      </c>
      <c r="AX80" s="53">
        <v>0</v>
      </c>
      <c r="AY80" s="53">
        <f>AZ80+BB80+BC80+BD80+BE80+BF80+BG80+BH80</f>
        <v>0</v>
      </c>
      <c r="AZ80" s="53">
        <v>0</v>
      </c>
      <c r="BA80" s="53">
        <v>0</v>
      </c>
      <c r="BB80" s="53">
        <v>0</v>
      </c>
      <c r="BC80" s="53">
        <v>0</v>
      </c>
      <c r="BD80" s="53">
        <v>0</v>
      </c>
      <c r="BE80" s="53">
        <v>0</v>
      </c>
      <c r="BF80" s="53">
        <v>0</v>
      </c>
    </row>
    <row r="81" spans="1:83" s="19" customFormat="1" ht="37.5" hidden="1" customHeight="1" x14ac:dyDescent="0.2">
      <c r="A81" s="54"/>
      <c r="B81" s="48"/>
      <c r="C81" s="48"/>
      <c r="D81" s="69">
        <f>K81</f>
        <v>0</v>
      </c>
      <c r="E81" s="69"/>
      <c r="F81" s="69"/>
      <c r="G81" s="69"/>
      <c r="H81" s="69"/>
      <c r="I81" s="69"/>
      <c r="J81" s="69"/>
      <c r="K81" s="69">
        <f>N81</f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f>S81+T81+U81+V81+W81+X81+Y81+Z81</f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f>AB81+AC81+AD81+AE81+AF81+AG81+AH81</f>
        <v>0</v>
      </c>
      <c r="AB81" s="69">
        <v>0</v>
      </c>
      <c r="AC81" s="70">
        <v>0</v>
      </c>
      <c r="AD81" s="70">
        <v>0</v>
      </c>
      <c r="AE81" s="69">
        <v>0</v>
      </c>
      <c r="AF81" s="69">
        <v>0</v>
      </c>
      <c r="AG81" s="69">
        <v>0</v>
      </c>
      <c r="AH81" s="69">
        <v>0</v>
      </c>
      <c r="AI81" s="69">
        <f>AJ81+AK81+AL81+AM81+AN81+AO81+AP81+AQ81</f>
        <v>0</v>
      </c>
      <c r="AJ81" s="69">
        <v>0</v>
      </c>
      <c r="AK81" s="69">
        <v>0</v>
      </c>
      <c r="AL81" s="69">
        <v>0</v>
      </c>
      <c r="AM81" s="69">
        <v>0</v>
      </c>
      <c r="AN81" s="69">
        <v>0</v>
      </c>
      <c r="AO81" s="69">
        <v>0</v>
      </c>
      <c r="AP81" s="69">
        <v>0</v>
      </c>
      <c r="AQ81" s="69">
        <v>0</v>
      </c>
      <c r="AR81" s="69">
        <f>AS81+AT81+AU81+AV81+AW81+AX81</f>
        <v>0</v>
      </c>
      <c r="AS81" s="69">
        <v>0</v>
      </c>
      <c r="AT81" s="69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f>AZ81+BB81+BC81+BD81+BE81+BF81</f>
        <v>0</v>
      </c>
      <c r="AZ81" s="69">
        <v>0</v>
      </c>
      <c r="BA81" s="69"/>
      <c r="BB81" s="69">
        <v>0</v>
      </c>
      <c r="BC81" s="69">
        <v>0</v>
      </c>
      <c r="BD81" s="69">
        <v>0</v>
      </c>
      <c r="BE81" s="69">
        <v>0</v>
      </c>
      <c r="BF81" s="69">
        <v>0</v>
      </c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</row>
    <row r="82" spans="1:83" s="20" customFormat="1" ht="89.25" x14ac:dyDescent="0.2">
      <c r="A82" s="55" t="s">
        <v>59</v>
      </c>
      <c r="B82" s="71" t="s">
        <v>66</v>
      </c>
      <c r="C82" s="71" t="s">
        <v>53</v>
      </c>
      <c r="D82" s="72">
        <f>K82+R82+AA82+AI82+AR82+AY82</f>
        <v>187.60000000000002</v>
      </c>
      <c r="E82" s="72"/>
      <c r="F82" s="72"/>
      <c r="G82" s="72"/>
      <c r="H82" s="72"/>
      <c r="I82" s="72"/>
      <c r="J82" s="72"/>
      <c r="K82" s="72">
        <f>L82+M82+N82+O82+P82+Q82</f>
        <v>187.60000000000002</v>
      </c>
      <c r="L82" s="72">
        <v>0</v>
      </c>
      <c r="M82" s="72">
        <v>162.30000000000001</v>
      </c>
      <c r="N82" s="72">
        <v>25.3</v>
      </c>
      <c r="O82" s="72">
        <v>0</v>
      </c>
      <c r="P82" s="72">
        <v>0</v>
      </c>
      <c r="Q82" s="72">
        <v>0</v>
      </c>
      <c r="R82" s="72">
        <f>S82+T82+U82+V82+W82+X82+Y82+Z82</f>
        <v>0</v>
      </c>
      <c r="S82" s="72">
        <v>0</v>
      </c>
      <c r="T82" s="72">
        <v>0</v>
      </c>
      <c r="U82" s="72">
        <v>0</v>
      </c>
      <c r="V82" s="72">
        <v>0</v>
      </c>
      <c r="W82" s="72">
        <v>0</v>
      </c>
      <c r="X82" s="72">
        <v>0</v>
      </c>
      <c r="Y82" s="72">
        <v>0</v>
      </c>
      <c r="Z82" s="72">
        <v>0</v>
      </c>
      <c r="AA82" s="72">
        <f>AB82+AC82+AD82+AE82+AF82+AG82+AH82</f>
        <v>0</v>
      </c>
      <c r="AB82" s="72">
        <v>0</v>
      </c>
      <c r="AC82" s="73">
        <v>0</v>
      </c>
      <c r="AD82" s="73">
        <v>0</v>
      </c>
      <c r="AE82" s="72">
        <v>0</v>
      </c>
      <c r="AF82" s="72">
        <v>0</v>
      </c>
      <c r="AG82" s="72">
        <v>0</v>
      </c>
      <c r="AH82" s="72">
        <v>0</v>
      </c>
      <c r="AI82" s="72">
        <f>AJ82+AK82+AL82+AM82+AN82+AO82+AP82+AQ82</f>
        <v>0</v>
      </c>
      <c r="AJ82" s="72">
        <v>0</v>
      </c>
      <c r="AK82" s="72">
        <v>0</v>
      </c>
      <c r="AL82" s="72">
        <v>0</v>
      </c>
      <c r="AM82" s="72">
        <v>0</v>
      </c>
      <c r="AN82" s="72">
        <v>0</v>
      </c>
      <c r="AO82" s="72">
        <v>0</v>
      </c>
      <c r="AP82" s="72">
        <v>0</v>
      </c>
      <c r="AQ82" s="72">
        <v>0</v>
      </c>
      <c r="AR82" s="72">
        <f>AS82+AT82+AU82+AV82+AW82+AX82</f>
        <v>0</v>
      </c>
      <c r="AS82" s="72">
        <v>0</v>
      </c>
      <c r="AT82" s="72">
        <v>0</v>
      </c>
      <c r="AU82" s="72">
        <v>0</v>
      </c>
      <c r="AV82" s="72">
        <v>0</v>
      </c>
      <c r="AW82" s="72">
        <v>0</v>
      </c>
      <c r="AX82" s="72">
        <v>0</v>
      </c>
      <c r="AY82" s="72">
        <f>AZ82+BB82+BC82+BD82+BE82+BF82</f>
        <v>0</v>
      </c>
      <c r="AZ82" s="72">
        <v>0</v>
      </c>
      <c r="BA82" s="72">
        <v>0</v>
      </c>
      <c r="BB82" s="72">
        <v>0</v>
      </c>
      <c r="BC82" s="72">
        <v>0</v>
      </c>
      <c r="BD82" s="72">
        <v>0</v>
      </c>
      <c r="BE82" s="72">
        <v>0</v>
      </c>
      <c r="BF82" s="72">
        <v>0</v>
      </c>
    </row>
    <row r="83" spans="1:83" s="20" customFormat="1" ht="76.5" x14ac:dyDescent="0.2">
      <c r="A83" s="81" t="s">
        <v>70</v>
      </c>
      <c r="B83" s="48" t="s">
        <v>66</v>
      </c>
      <c r="C83" s="48" t="s">
        <v>12</v>
      </c>
      <c r="D83" s="69">
        <f>K83+R83+AA83+AI83+AR83+AY83</f>
        <v>2352.3000000000002</v>
      </c>
      <c r="E83" s="23"/>
      <c r="F83" s="23"/>
      <c r="G83" s="23"/>
      <c r="H83" s="23"/>
      <c r="I83" s="23"/>
      <c r="J83" s="23"/>
      <c r="K83" s="24"/>
      <c r="L83" s="23"/>
      <c r="M83" s="23"/>
      <c r="N83" s="23"/>
      <c r="O83" s="23"/>
      <c r="P83" s="23"/>
      <c r="Q83" s="23"/>
      <c r="R83" s="24"/>
      <c r="S83" s="23"/>
      <c r="T83" s="23"/>
      <c r="U83" s="23"/>
      <c r="V83" s="23"/>
      <c r="W83" s="23"/>
      <c r="X83" s="23"/>
      <c r="Y83" s="23"/>
      <c r="Z83" s="23"/>
      <c r="AA83" s="69">
        <f>AD83+AC83</f>
        <v>2352.3000000000002</v>
      </c>
      <c r="AB83" s="23"/>
      <c r="AC83" s="66">
        <v>2000</v>
      </c>
      <c r="AD83" s="70">
        <v>352.3</v>
      </c>
      <c r="AE83" s="23"/>
      <c r="AF83" s="23"/>
      <c r="AG83" s="23"/>
      <c r="AH83" s="23"/>
      <c r="AI83" s="75">
        <f>AJ83+AK83+AL83+AM83+AN83+AO83+AP83+AQ83</f>
        <v>0</v>
      </c>
      <c r="AJ83" s="75">
        <v>0</v>
      </c>
      <c r="AK83" s="76"/>
      <c r="AL83" s="76">
        <v>0</v>
      </c>
      <c r="AM83" s="75"/>
      <c r="AN83" s="75"/>
      <c r="AO83" s="75"/>
      <c r="AP83" s="75"/>
      <c r="AQ83" s="75"/>
      <c r="AR83" s="75">
        <f>AS83+AT83+AU83+AV83+AW83+AX83+AY83+AZ83</f>
        <v>0</v>
      </c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</row>
    <row r="84" spans="1:83" s="20" customFormat="1" ht="76.5" x14ac:dyDescent="0.2">
      <c r="A84" s="74" t="s">
        <v>71</v>
      </c>
      <c r="B84" s="48" t="s">
        <v>66</v>
      </c>
      <c r="C84" s="48" t="s">
        <v>12</v>
      </c>
      <c r="D84" s="66">
        <f>K84+R84+AA84+AI84+AR84+AY84</f>
        <v>1000</v>
      </c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77"/>
      <c r="S84" s="53"/>
      <c r="T84" s="53"/>
      <c r="U84" s="53"/>
      <c r="V84" s="53"/>
      <c r="W84" s="53"/>
      <c r="X84" s="53"/>
      <c r="Y84" s="53"/>
      <c r="Z84" s="53"/>
      <c r="AA84" s="53">
        <f>AD84</f>
        <v>1000</v>
      </c>
      <c r="AB84" s="70"/>
      <c r="AC84" s="70"/>
      <c r="AD84" s="70">
        <v>1000</v>
      </c>
      <c r="AE84" s="22"/>
      <c r="AF84" s="22"/>
      <c r="AG84" s="22"/>
      <c r="AH84" s="22"/>
      <c r="AI84" s="76"/>
      <c r="AJ84" s="76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6"/>
      <c r="BC84" s="76"/>
      <c r="BD84" s="76"/>
      <c r="BE84" s="76"/>
      <c r="BF84" s="76"/>
    </row>
    <row r="85" spans="1:83" ht="51.75" customHeight="1" x14ac:dyDescent="0.2">
      <c r="R85" s="78"/>
      <c r="S85" s="79"/>
      <c r="T85" s="79"/>
      <c r="U85" s="79"/>
      <c r="V85" s="79"/>
      <c r="W85" s="79"/>
      <c r="X85" s="79"/>
      <c r="Y85" s="79"/>
      <c r="Z85" s="79"/>
      <c r="AA85" s="78"/>
      <c r="AB85" s="80"/>
      <c r="AC85" s="80"/>
      <c r="AD85" s="80"/>
      <c r="AE85" s="80"/>
      <c r="AF85" s="80"/>
      <c r="AG85" s="80"/>
      <c r="AH85" s="80"/>
      <c r="AI85" s="80"/>
      <c r="AJ85" s="80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6"/>
      <c r="AW85" s="6"/>
      <c r="AX85" s="6"/>
      <c r="AY85" s="6"/>
      <c r="AZ85" s="6"/>
      <c r="BA85" s="6"/>
    </row>
    <row r="86" spans="1:83" x14ac:dyDescent="0.2">
      <c r="AA86" s="13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83" x14ac:dyDescent="0.2">
      <c r="AA87" s="13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</sheetData>
  <mergeCells count="183">
    <mergeCell ref="BA70:BA71"/>
    <mergeCell ref="BD41:BD42"/>
    <mergeCell ref="BE41:BE42"/>
    <mergeCell ref="AW28:AW29"/>
    <mergeCell ref="AX28:AX29"/>
    <mergeCell ref="BC28:BC29"/>
    <mergeCell ref="BE28:BE29"/>
    <mergeCell ref="AU41:AU42"/>
    <mergeCell ref="AY28:AY29"/>
    <mergeCell ref="AZ28:AZ29"/>
    <mergeCell ref="AV41:AV42"/>
    <mergeCell ref="AW41:AW42"/>
    <mergeCell ref="AX41:AX42"/>
    <mergeCell ref="AY41:AY42"/>
    <mergeCell ref="AU28:AU29"/>
    <mergeCell ref="BB28:BB29"/>
    <mergeCell ref="BA28:BA29"/>
    <mergeCell ref="BA41:BA42"/>
    <mergeCell ref="AY3:BF5"/>
    <mergeCell ref="AY1:BF2"/>
    <mergeCell ref="AQ41:AQ42"/>
    <mergeCell ref="AL28:AL29"/>
    <mergeCell ref="AM28:AM29"/>
    <mergeCell ref="AR41:AR42"/>
    <mergeCell ref="AS41:AS42"/>
    <mergeCell ref="AT41:AT42"/>
    <mergeCell ref="AQ28:AQ29"/>
    <mergeCell ref="AR28:AR29"/>
    <mergeCell ref="AS28:AS29"/>
    <mergeCell ref="AN41:AN42"/>
    <mergeCell ref="AO41:AO42"/>
    <mergeCell ref="AP41:AP42"/>
    <mergeCell ref="AN28:AN29"/>
    <mergeCell ref="AO28:AO29"/>
    <mergeCell ref="AL41:AL42"/>
    <mergeCell ref="AM41:AM42"/>
    <mergeCell ref="AT28:AT29"/>
    <mergeCell ref="AP28:AP29"/>
    <mergeCell ref="BF41:BF42"/>
    <mergeCell ref="AZ41:AZ42"/>
    <mergeCell ref="BB41:BB42"/>
    <mergeCell ref="BC41:BC42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D8:BF8"/>
    <mergeCell ref="AI28:AI29"/>
    <mergeCell ref="Y41:Y42"/>
    <mergeCell ref="Z41:Z42"/>
    <mergeCell ref="AF28:AF29"/>
    <mergeCell ref="K9:Q9"/>
    <mergeCell ref="O28:O29"/>
    <mergeCell ref="P28:P29"/>
    <mergeCell ref="R41:R42"/>
    <mergeCell ref="AA41:AA42"/>
    <mergeCell ref="AB41:AB42"/>
    <mergeCell ref="AC41:AC42"/>
    <mergeCell ref="P41:P42"/>
    <mergeCell ref="U41:U42"/>
    <mergeCell ref="V41:V42"/>
    <mergeCell ref="W41:W42"/>
    <mergeCell ref="X41:X42"/>
    <mergeCell ref="L41:L42"/>
    <mergeCell ref="M41:M42"/>
    <mergeCell ref="N41:N42"/>
    <mergeCell ref="O41:O42"/>
    <mergeCell ref="T41:T42"/>
    <mergeCell ref="K28:K29"/>
    <mergeCell ref="T28:T29"/>
    <mergeCell ref="U28:U29"/>
    <mergeCell ref="V28:V29"/>
    <mergeCell ref="AA9:AH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AJ28:AJ29"/>
    <mergeCell ref="AK28:AK29"/>
    <mergeCell ref="AR9:AX9"/>
    <mergeCell ref="AY9:BF9"/>
    <mergeCell ref="A36:A39"/>
    <mergeCell ref="A28:A29"/>
    <mergeCell ref="A32:A33"/>
    <mergeCell ref="A65:A66"/>
    <mergeCell ref="B41:B42"/>
    <mergeCell ref="C41:C42"/>
    <mergeCell ref="D41:D42"/>
    <mergeCell ref="K41:K42"/>
    <mergeCell ref="A50:A51"/>
    <mergeCell ref="A40:A42"/>
    <mergeCell ref="A43:A44"/>
    <mergeCell ref="A34:A35"/>
    <mergeCell ref="A52:A54"/>
    <mergeCell ref="B28:B29"/>
    <mergeCell ref="C28:C29"/>
    <mergeCell ref="A17:A20"/>
    <mergeCell ref="A12:A16"/>
    <mergeCell ref="Q41:Q42"/>
    <mergeCell ref="S41:S42"/>
    <mergeCell ref="Q28:Q29"/>
    <mergeCell ref="AK70:AK71"/>
    <mergeCell ref="AJ70:AJ71"/>
    <mergeCell ref="AD41:AD42"/>
    <mergeCell ref="AE41:AE42"/>
    <mergeCell ref="AF41:AF42"/>
    <mergeCell ref="AH70:AH71"/>
    <mergeCell ref="AG70:AG71"/>
    <mergeCell ref="AF70:AF71"/>
    <mergeCell ref="AE70:AE71"/>
    <mergeCell ref="AD70:AD71"/>
    <mergeCell ref="AI70:AI71"/>
    <mergeCell ref="AG41:AG42"/>
    <mergeCell ref="AH41:AH42"/>
    <mergeCell ref="AI41:AI42"/>
    <mergeCell ref="AJ41:AJ42"/>
    <mergeCell ref="AK41:AK42"/>
    <mergeCell ref="A74:A77"/>
    <mergeCell ref="AC70:AC71"/>
    <mergeCell ref="AB70:AB71"/>
    <mergeCell ref="AA70:AA71"/>
    <mergeCell ref="BF70:BF71"/>
    <mergeCell ref="BE70:BE71"/>
    <mergeCell ref="BD70:BD71"/>
    <mergeCell ref="BC70:BC71"/>
    <mergeCell ref="BB70:BB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</mergeCells>
  <pageMargins left="0.25" right="0.25" top="0.75" bottom="0.55000000000000004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2023-08-31T06:52:53Z</dcterms:modified>
</cp:coreProperties>
</file>