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Лист1!$A$1:$BF$90</definedName>
  </definedNames>
  <calcPr calcId="144525"/>
</workbook>
</file>

<file path=xl/calcChain.xml><?xml version="1.0" encoding="utf-8"?>
<calcChain xmlns="http://schemas.openxmlformats.org/spreadsheetml/2006/main">
  <c r="BA37" i="1" l="1"/>
  <c r="AT53" i="1" l="1"/>
  <c r="AR53" i="1" s="1"/>
  <c r="AR54" i="1"/>
  <c r="AT54" i="1"/>
  <c r="AY65" i="1"/>
  <c r="AR65" i="1"/>
  <c r="AK53" i="1" l="1"/>
  <c r="AI86" i="1"/>
  <c r="AK54" i="1"/>
  <c r="AK38" i="1"/>
  <c r="AI65" i="1"/>
  <c r="D65" i="1" s="1"/>
  <c r="AL18" i="1"/>
  <c r="D32" i="1"/>
  <c r="AI32" i="1"/>
  <c r="AL17" i="1"/>
  <c r="AL19" i="1" l="1"/>
  <c r="AL15" i="1"/>
  <c r="AI33" i="1"/>
  <c r="D33" i="1"/>
  <c r="D34" i="1"/>
  <c r="AI34" i="1"/>
  <c r="AL53" i="1" l="1"/>
  <c r="AL54" i="1"/>
  <c r="AI54" i="1" l="1"/>
  <c r="D54" i="1" s="1"/>
  <c r="D64" i="1" l="1"/>
  <c r="AI64" i="1"/>
  <c r="D73" i="1" l="1"/>
  <c r="D43" i="1"/>
  <c r="D29" i="1"/>
  <c r="AK39" i="1" l="1"/>
  <c r="AK14" i="1" s="1"/>
  <c r="AK19" i="1" l="1"/>
  <c r="AI19" i="1" s="1"/>
  <c r="AI15" i="1" s="1"/>
  <c r="AI47" i="1" l="1"/>
  <c r="AI44" i="1" l="1"/>
  <c r="AL40" i="1" l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Y16" i="1" l="1"/>
  <c r="BA15" i="1"/>
  <c r="BA14" i="1"/>
  <c r="BA13" i="1"/>
  <c r="AY81" i="1"/>
  <c r="AR85" i="1"/>
  <c r="AY38" i="1"/>
  <c r="BA12" i="1" l="1"/>
  <c r="AY78" i="1"/>
  <c r="AY76" i="1" s="1"/>
  <c r="AD54" i="1" l="1"/>
  <c r="AT18" i="1"/>
  <c r="AT17" i="1" s="1"/>
  <c r="R41" i="1"/>
  <c r="BB18" i="1" l="1"/>
  <c r="BB17" i="1" s="1"/>
  <c r="AL78" i="1"/>
  <c r="AL76" i="1" s="1"/>
  <c r="AD78" i="1"/>
  <c r="AI85" i="1"/>
  <c r="BB54" i="1"/>
  <c r="BB53" i="1"/>
  <c r="AY60" i="1"/>
  <c r="AY59" i="1"/>
  <c r="AJ38" i="1"/>
  <c r="AC38" i="1"/>
  <c r="AM38" i="1"/>
  <c r="AI50" i="1"/>
  <c r="BD18" i="1"/>
  <c r="BD17" i="1"/>
  <c r="AI38" i="1" l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4" i="1" l="1"/>
  <c r="BF55" i="1" l="1"/>
  <c r="BE55" i="1"/>
  <c r="BD55" i="1"/>
  <c r="BC55" i="1"/>
  <c r="BB55" i="1"/>
  <c r="AZ55" i="1"/>
  <c r="AX55" i="1"/>
  <c r="AW55" i="1"/>
  <c r="AV55" i="1"/>
  <c r="AU55" i="1"/>
  <c r="AT55" i="1"/>
  <c r="AS55" i="1"/>
  <c r="AR55" i="1" s="1"/>
  <c r="AQ55" i="1"/>
  <c r="AP55" i="1"/>
  <c r="AO55" i="1"/>
  <c r="AN55" i="1"/>
  <c r="AM55" i="1"/>
  <c r="AL55" i="1"/>
  <c r="AK55" i="1"/>
  <c r="AK15" i="1" s="1"/>
  <c r="AJ55" i="1"/>
  <c r="Z55" i="1"/>
  <c r="Y55" i="1"/>
  <c r="X55" i="1"/>
  <c r="W55" i="1"/>
  <c r="V55" i="1"/>
  <c r="U55" i="1"/>
  <c r="T55" i="1"/>
  <c r="S55" i="1"/>
  <c r="R55" i="1" s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BF54" i="1"/>
  <c r="BE54" i="1"/>
  <c r="BD54" i="1"/>
  <c r="BC54" i="1"/>
  <c r="AZ54" i="1"/>
  <c r="AX54" i="1"/>
  <c r="AW54" i="1"/>
  <c r="AV54" i="1"/>
  <c r="AU54" i="1"/>
  <c r="AS54" i="1"/>
  <c r="AQ54" i="1"/>
  <c r="AP54" i="1"/>
  <c r="AO54" i="1"/>
  <c r="AN54" i="1"/>
  <c r="AM54" i="1"/>
  <c r="AJ54" i="1"/>
  <c r="AH54" i="1"/>
  <c r="AG54" i="1"/>
  <c r="AF54" i="1"/>
  <c r="AF53" i="1" s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H53" i="1" l="1"/>
  <c r="AY55" i="1"/>
  <c r="AI55" i="1"/>
  <c r="AG53" i="1"/>
  <c r="K55" i="1"/>
  <c r="K54" i="1"/>
  <c r="R54" i="1"/>
  <c r="AC53" i="1"/>
  <c r="AA54" i="1"/>
  <c r="AA55" i="1"/>
  <c r="AF19" i="1"/>
  <c r="AA33" i="1"/>
  <c r="D55" i="1" l="1"/>
  <c r="AC40" i="1"/>
  <c r="AC39" i="1"/>
  <c r="AC37" i="1" l="1"/>
  <c r="AA62" i="1" l="1"/>
  <c r="D62" i="1" s="1"/>
  <c r="AC18" i="1" l="1"/>
  <c r="AC19" i="1"/>
  <c r="AC17" i="1" l="1"/>
  <c r="AC15" i="1"/>
  <c r="AA85" i="1"/>
  <c r="D85" i="1" s="1"/>
  <c r="AE38" i="1" l="1"/>
  <c r="AD38" i="1"/>
  <c r="AA47" i="1"/>
  <c r="AA81" i="1" l="1"/>
  <c r="AD76" i="1"/>
  <c r="AA86" i="1"/>
  <c r="D86" i="1" s="1"/>
  <c r="AA63" i="1" l="1"/>
  <c r="D63" i="1" s="1"/>
  <c r="AA61" i="1"/>
  <c r="D61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6" i="1"/>
  <c r="D36" i="1" s="1"/>
  <c r="R35" i="1"/>
  <c r="D35" i="1" s="1"/>
  <c r="AD40" i="1" l="1"/>
  <c r="AD15" i="1" s="1"/>
  <c r="AD39" i="1"/>
  <c r="AD37" i="1" s="1"/>
  <c r="AR52" i="1"/>
  <c r="AA15" i="1" l="1"/>
  <c r="AA40" i="1"/>
  <c r="AM80" i="1"/>
  <c r="AU18" i="1" l="1"/>
  <c r="AV18" i="1"/>
  <c r="AM18" i="1"/>
  <c r="AE18" i="1"/>
  <c r="AE80" i="1"/>
  <c r="AA18" i="1" l="1"/>
  <c r="AR18" i="1"/>
  <c r="AI51" i="1"/>
  <c r="AA52" i="1"/>
  <c r="AA50" i="1"/>
  <c r="V79" i="1" l="1"/>
  <c r="R79" i="1" l="1"/>
  <c r="D79" i="1" s="1"/>
  <c r="V76" i="1"/>
  <c r="R34" i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3" i="1"/>
  <c r="N39" i="1"/>
  <c r="N14" i="1" s="1"/>
  <c r="N38" i="1"/>
  <c r="N19" i="1"/>
  <c r="N18" i="1"/>
  <c r="N68" i="1"/>
  <c r="M16" i="1"/>
  <c r="M21" i="1"/>
  <c r="R33" i="1"/>
  <c r="N15" i="1" l="1"/>
  <c r="K19" i="1"/>
  <c r="R15" i="1"/>
  <c r="W53" i="1"/>
  <c r="AK78" i="1" l="1"/>
  <c r="AI78" i="1" s="1"/>
  <c r="K33" i="1"/>
  <c r="V53" i="1" l="1"/>
  <c r="W38" i="1" l="1"/>
  <c r="R48" i="1"/>
  <c r="K70" i="1"/>
  <c r="AY70" i="1"/>
  <c r="AL70" i="1"/>
  <c r="AI70" i="1" s="1"/>
  <c r="AD70" i="1"/>
  <c r="AA70" i="1" s="1"/>
  <c r="V70" i="1"/>
  <c r="V14" i="1" s="1"/>
  <c r="K75" i="1"/>
  <c r="D75" i="1" s="1"/>
  <c r="AR75" i="1"/>
  <c r="AY75" i="1"/>
  <c r="AI75" i="1"/>
  <c r="AA75" i="1"/>
  <c r="R75" i="1"/>
  <c r="R70" i="1" l="1"/>
  <c r="D70" i="1" s="1"/>
  <c r="AI52" i="1"/>
  <c r="R52" i="1" l="1"/>
  <c r="R50" i="1"/>
  <c r="R49" i="1"/>
  <c r="K50" i="1"/>
  <c r="D50" i="1" s="1"/>
  <c r="K49" i="1"/>
  <c r="D49" i="1" l="1"/>
  <c r="AI48" i="1"/>
  <c r="AA44" i="1"/>
  <c r="M38" i="1" l="1"/>
  <c r="K16" i="1" l="1"/>
  <c r="D16" i="1" s="1"/>
  <c r="AM78" i="1"/>
  <c r="N77" i="1"/>
  <c r="M77" i="1"/>
  <c r="K44" i="1" l="1"/>
  <c r="D44" i="1" s="1"/>
  <c r="N76" i="1" l="1"/>
  <c r="K84" i="1"/>
  <c r="AY84" i="1"/>
  <c r="AR84" i="1"/>
  <c r="AI84" i="1"/>
  <c r="AA84" i="1"/>
  <c r="R84" i="1"/>
  <c r="D84" i="1" l="1"/>
  <c r="K77" i="1"/>
  <c r="D77" i="1" s="1"/>
  <c r="AA83" i="1"/>
  <c r="AI83" i="1"/>
  <c r="AR83" i="1"/>
  <c r="AY83" i="1"/>
  <c r="R83" i="1"/>
  <c r="K83" i="1"/>
  <c r="D83" i="1" s="1"/>
  <c r="K41" i="1" l="1"/>
  <c r="K42" i="1" l="1"/>
  <c r="R42" i="1" l="1"/>
  <c r="AY82" i="1" l="1"/>
  <c r="AR82" i="1" s="1"/>
  <c r="AI82" i="1"/>
  <c r="AA82" i="1" s="1"/>
  <c r="R82" i="1"/>
  <c r="K82" i="1"/>
  <c r="D82" i="1" l="1"/>
  <c r="R47" i="1"/>
  <c r="N69" i="1" l="1"/>
  <c r="K69" i="1" s="1"/>
  <c r="D69" i="1" s="1"/>
  <c r="M39" i="1"/>
  <c r="K74" i="1" l="1"/>
  <c r="D74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7" i="1"/>
  <c r="P67" i="1"/>
  <c r="O67" i="1"/>
  <c r="BF68" i="1"/>
  <c r="BF67" i="1" s="1"/>
  <c r="BE68" i="1"/>
  <c r="BE67" i="1" s="1"/>
  <c r="BD68" i="1"/>
  <c r="BD67" i="1" s="1"/>
  <c r="BC68" i="1"/>
  <c r="BC67" i="1" s="1"/>
  <c r="BB68" i="1"/>
  <c r="AZ68" i="1"/>
  <c r="AZ67" i="1" s="1"/>
  <c r="AX68" i="1"/>
  <c r="AX67" i="1" s="1"/>
  <c r="AW68" i="1"/>
  <c r="AW67" i="1" s="1"/>
  <c r="AV68" i="1"/>
  <c r="AV67" i="1" s="1"/>
  <c r="AU68" i="1"/>
  <c r="AU67" i="1" s="1"/>
  <c r="AT68" i="1"/>
  <c r="AT67" i="1" s="1"/>
  <c r="AS68" i="1"/>
  <c r="AS67" i="1" s="1"/>
  <c r="AQ68" i="1"/>
  <c r="AQ67" i="1" s="1"/>
  <c r="AP68" i="1"/>
  <c r="AP67" i="1" s="1"/>
  <c r="AO68" i="1"/>
  <c r="AO67" i="1" s="1"/>
  <c r="AN68" i="1"/>
  <c r="AN67" i="1" s="1"/>
  <c r="AM68" i="1"/>
  <c r="AM67" i="1" s="1"/>
  <c r="AL68" i="1"/>
  <c r="AL67" i="1" s="1"/>
  <c r="AI67" i="1" s="1"/>
  <c r="AK68" i="1"/>
  <c r="AK67" i="1" s="1"/>
  <c r="AJ68" i="1"/>
  <c r="AJ67" i="1" s="1"/>
  <c r="Z68" i="1"/>
  <c r="Z67" i="1" s="1"/>
  <c r="Y68" i="1"/>
  <c r="Y67" i="1" s="1"/>
  <c r="X68" i="1"/>
  <c r="X67" i="1" s="1"/>
  <c r="W68" i="1"/>
  <c r="AH68" i="1"/>
  <c r="AH67" i="1" s="1"/>
  <c r="AG68" i="1"/>
  <c r="AG67" i="1" s="1"/>
  <c r="AF68" i="1"/>
  <c r="AF67" i="1" s="1"/>
  <c r="AE68" i="1"/>
  <c r="AD68" i="1"/>
  <c r="AD13" i="1" s="1"/>
  <c r="AC68" i="1"/>
  <c r="AC67" i="1" s="1"/>
  <c r="AB68" i="1"/>
  <c r="AB67" i="1" s="1"/>
  <c r="V68" i="1"/>
  <c r="V13" i="1" s="1"/>
  <c r="U68" i="1"/>
  <c r="U67" i="1" s="1"/>
  <c r="T68" i="1"/>
  <c r="T67" i="1" s="1"/>
  <c r="S68" i="1"/>
  <c r="S67" i="1" s="1"/>
  <c r="M68" i="1"/>
  <c r="M67" i="1" s="1"/>
  <c r="L68" i="1"/>
  <c r="L67" i="1" s="1"/>
  <c r="N67" i="1"/>
  <c r="BF80" i="1"/>
  <c r="BF76" i="1" s="1"/>
  <c r="BE80" i="1"/>
  <c r="BE76" i="1" s="1"/>
  <c r="BD80" i="1"/>
  <c r="BC80" i="1"/>
  <c r="BC76" i="1" s="1"/>
  <c r="BB80" i="1"/>
  <c r="BB76" i="1" s="1"/>
  <c r="AZ80" i="1"/>
  <c r="AX80" i="1"/>
  <c r="AX76" i="1" s="1"/>
  <c r="AW80" i="1"/>
  <c r="AW76" i="1" s="1"/>
  <c r="AV80" i="1"/>
  <c r="AU80" i="1"/>
  <c r="AU76" i="1" s="1"/>
  <c r="AT80" i="1"/>
  <c r="AS80" i="1"/>
  <c r="AS76" i="1" s="1"/>
  <c r="AQ80" i="1"/>
  <c r="AQ76" i="1" s="1"/>
  <c r="AP80" i="1"/>
  <c r="AP76" i="1" s="1"/>
  <c r="AO80" i="1"/>
  <c r="AO76" i="1" s="1"/>
  <c r="AN80" i="1"/>
  <c r="AN76" i="1" s="1"/>
  <c r="AM76" i="1"/>
  <c r="AL80" i="1"/>
  <c r="AK76" i="1"/>
  <c r="AK13" i="1" s="1"/>
  <c r="AJ80" i="1"/>
  <c r="AJ76" i="1" s="1"/>
  <c r="AH80" i="1"/>
  <c r="AH76" i="1" s="1"/>
  <c r="AG80" i="1"/>
  <c r="AG76" i="1" s="1"/>
  <c r="AF80" i="1"/>
  <c r="AF76" i="1" s="1"/>
  <c r="AD80" i="1"/>
  <c r="AC80" i="1"/>
  <c r="AB80" i="1"/>
  <c r="AB76" i="1" s="1"/>
  <c r="Z80" i="1"/>
  <c r="Z76" i="1" s="1"/>
  <c r="Y80" i="1"/>
  <c r="Y76" i="1" s="1"/>
  <c r="X80" i="1"/>
  <c r="X76" i="1" s="1"/>
  <c r="W80" i="1"/>
  <c r="V80" i="1"/>
  <c r="U80" i="1"/>
  <c r="U78" i="1" s="1"/>
  <c r="T80" i="1"/>
  <c r="T76" i="1" s="1"/>
  <c r="S80" i="1"/>
  <c r="S76" i="1" s="1"/>
  <c r="Q80" i="1"/>
  <c r="Q76" i="1" s="1"/>
  <c r="P80" i="1"/>
  <c r="P76" i="1" s="1"/>
  <c r="N80" i="1"/>
  <c r="N78" i="1" s="1"/>
  <c r="N13" i="1" s="1"/>
  <c r="N12" i="1" s="1"/>
  <c r="M80" i="1"/>
  <c r="L80" i="1"/>
  <c r="L76" i="1" s="1"/>
  <c r="O80" i="1"/>
  <c r="BF53" i="1"/>
  <c r="BE53" i="1"/>
  <c r="BD53" i="1"/>
  <c r="BC53" i="1"/>
  <c r="AZ53" i="1"/>
  <c r="AZ13" i="1" s="1"/>
  <c r="AX53" i="1"/>
  <c r="AW53" i="1"/>
  <c r="AW13" i="1" s="1"/>
  <c r="AV53" i="1"/>
  <c r="AU53" i="1"/>
  <c r="AS53" i="1"/>
  <c r="AQ53" i="1"/>
  <c r="AP53" i="1"/>
  <c r="AP13" i="1" s="1"/>
  <c r="AO53" i="1"/>
  <c r="AN53" i="1"/>
  <c r="AM53" i="1"/>
  <c r="AJ53" i="1"/>
  <c r="AB53" i="1"/>
  <c r="Z53" i="1"/>
  <c r="Y53" i="1"/>
  <c r="Y13" i="1" s="1"/>
  <c r="Y12" i="1" s="1"/>
  <c r="X53" i="1"/>
  <c r="U53" i="1"/>
  <c r="T53" i="1"/>
  <c r="S53" i="1"/>
  <c r="M53" i="1"/>
  <c r="L53" i="1"/>
  <c r="O53" i="1"/>
  <c r="AY56" i="1"/>
  <c r="R51" i="1"/>
  <c r="M14" i="1"/>
  <c r="K52" i="1"/>
  <c r="D52" i="1" s="1"/>
  <c r="K51" i="1"/>
  <c r="D51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Y39" i="1" s="1"/>
  <c r="AX39" i="1"/>
  <c r="AX14" i="1" s="1"/>
  <c r="AW39" i="1"/>
  <c r="AW14" i="1" s="1"/>
  <c r="AV39" i="1"/>
  <c r="AV14" i="1" s="1"/>
  <c r="AU14" i="1"/>
  <c r="AT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8" i="1"/>
  <c r="K48" i="1"/>
  <c r="K47" i="1"/>
  <c r="AN14" i="1" l="1"/>
  <c r="AN37" i="1"/>
  <c r="AZ76" i="1"/>
  <c r="AY80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7" i="1"/>
  <c r="BB13" i="1"/>
  <c r="BE13" i="1"/>
  <c r="AE67" i="1"/>
  <c r="AC76" i="1"/>
  <c r="AC13" i="1" s="1"/>
  <c r="AC12" i="1" s="1"/>
  <c r="AC78" i="1"/>
  <c r="Z13" i="1"/>
  <c r="Z12" i="1" s="1"/>
  <c r="S13" i="1"/>
  <c r="S12" i="1" s="1"/>
  <c r="AD67" i="1"/>
  <c r="AA67" i="1" s="1"/>
  <c r="AB14" i="1"/>
  <c r="AA14" i="1" s="1"/>
  <c r="AB37" i="1"/>
  <c r="AT76" i="1"/>
  <c r="AT13" i="1" s="1"/>
  <c r="AT78" i="1"/>
  <c r="AI53" i="1"/>
  <c r="AA53" i="1"/>
  <c r="W67" i="1"/>
  <c r="V67" i="1"/>
  <c r="V12" i="1"/>
  <c r="R53" i="1"/>
  <c r="W76" i="1"/>
  <c r="W78" i="1"/>
  <c r="M76" i="1"/>
  <c r="M78" i="1"/>
  <c r="AE76" i="1"/>
  <c r="AE78" i="1"/>
  <c r="AV76" i="1"/>
  <c r="AV13" i="1" s="1"/>
  <c r="AV12" i="1" s="1"/>
  <c r="AV78" i="1"/>
  <c r="BD76" i="1"/>
  <c r="BD13" i="1" s="1"/>
  <c r="BD12" i="1" s="1"/>
  <c r="BD78" i="1"/>
  <c r="L13" i="1"/>
  <c r="L12" i="1" s="1"/>
  <c r="AF13" i="1"/>
  <c r="O76" i="1"/>
  <c r="O78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0" i="1"/>
  <c r="R78" i="1" s="1"/>
  <c r="AO13" i="1"/>
  <c r="AO12" i="1" s="1"/>
  <c r="AS13" i="1"/>
  <c r="AH13" i="1"/>
  <c r="AP12" i="1"/>
  <c r="AW12" i="1"/>
  <c r="BE12" i="1"/>
  <c r="K80" i="1"/>
  <c r="AR68" i="1"/>
  <c r="AR67" i="1" s="1"/>
  <c r="U76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S17" i="1"/>
  <c r="AU19" i="1"/>
  <c r="AJ17" i="1"/>
  <c r="AM17" i="1"/>
  <c r="AN17" i="1"/>
  <c r="AQ17" i="1"/>
  <c r="AK18" i="1"/>
  <c r="AI18" i="1" s="1"/>
  <c r="Y17" i="1"/>
  <c r="X17" i="1"/>
  <c r="T17" i="1"/>
  <c r="S17" i="1"/>
  <c r="L17" i="1"/>
  <c r="M18" i="1"/>
  <c r="K28" i="1"/>
  <c r="P21" i="1"/>
  <c r="K78" i="1" l="1"/>
  <c r="AS12" i="1"/>
  <c r="AK12" i="1"/>
  <c r="BB12" i="1"/>
  <c r="AY14" i="1"/>
  <c r="R76" i="1"/>
  <c r="K76" i="1"/>
  <c r="AA76" i="1"/>
  <c r="AE13" i="1"/>
  <c r="U13" i="1"/>
  <c r="U12" i="1" s="1"/>
  <c r="AA78" i="1"/>
  <c r="W13" i="1"/>
  <c r="W12" i="1" s="1"/>
  <c r="AT12" i="1"/>
  <c r="R67" i="1"/>
  <c r="M13" i="1"/>
  <c r="M12" i="1" s="1"/>
  <c r="N17" i="1"/>
  <c r="AK17" i="1"/>
  <c r="M17" i="1"/>
  <c r="AR19" i="1"/>
  <c r="AR15" i="1" s="1"/>
  <c r="AU15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2" i="1" l="1"/>
  <c r="R72" i="1"/>
  <c r="AA72" i="1"/>
  <c r="AR72" i="1"/>
  <c r="AY72" i="1"/>
  <c r="D72" i="1" l="1"/>
  <c r="AA48" i="1"/>
  <c r="AR48" i="1"/>
  <c r="AP37" i="1"/>
  <c r="AO37" i="1"/>
  <c r="AQ21" i="1"/>
  <c r="D48" i="1" l="1"/>
  <c r="AQ37" i="1"/>
  <c r="AY27" i="1" l="1"/>
  <c r="AY57" i="1" l="1"/>
  <c r="AR57" i="1"/>
  <c r="AR47" i="1"/>
  <c r="AY47" i="1"/>
  <c r="AG37" i="1"/>
  <c r="AF37" i="1"/>
  <c r="AR28" i="1"/>
  <c r="AY28" i="1"/>
  <c r="AY26" i="1"/>
  <c r="AG21" i="1"/>
  <c r="AF21" i="1"/>
  <c r="BF21" i="1"/>
  <c r="BE21" i="1"/>
  <c r="BC21" i="1"/>
  <c r="BC18" i="1" s="1"/>
  <c r="BC13" i="1" s="1"/>
  <c r="AY13" i="1" s="1"/>
  <c r="BB21" i="1"/>
  <c r="AZ21" i="1"/>
  <c r="AW21" i="1"/>
  <c r="D47" i="1" l="1"/>
  <c r="BC12" i="1"/>
  <c r="AY12" i="1" s="1"/>
  <c r="BC17" i="1"/>
  <c r="AI80" i="1"/>
  <c r="AY18" i="1"/>
  <c r="AI68" i="1"/>
  <c r="AW37" i="1"/>
  <c r="AY19" i="1"/>
  <c r="AX21" i="1"/>
  <c r="AY71" i="1"/>
  <c r="AY68" i="1"/>
  <c r="AY67" i="1" s="1"/>
  <c r="AY66" i="1"/>
  <c r="AY58" i="1"/>
  <c r="AY54" i="1" s="1"/>
  <c r="AY46" i="1"/>
  <c r="AY25" i="1"/>
  <c r="AY24" i="1"/>
  <c r="AY23" i="1"/>
  <c r="AY22" i="1"/>
  <c r="AY53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7" i="1" l="1"/>
  <c r="AA57" i="1"/>
  <c r="AA80" i="1" l="1"/>
  <c r="AR81" i="1"/>
  <c r="AI81" i="1"/>
  <c r="J76" i="1"/>
  <c r="I76" i="1"/>
  <c r="H76" i="1"/>
  <c r="G76" i="1"/>
  <c r="F76" i="1"/>
  <c r="E76" i="1"/>
  <c r="K81" i="1"/>
  <c r="R81" i="1"/>
  <c r="D81" i="1" l="1"/>
  <c r="AR80" i="1"/>
  <c r="D80" i="1" s="1"/>
  <c r="AI76" i="1"/>
  <c r="AI71" i="1"/>
  <c r="AI66" i="1"/>
  <c r="AI60" i="1"/>
  <c r="AI59" i="1"/>
  <c r="AI58" i="1"/>
  <c r="AI56" i="1"/>
  <c r="AI46" i="1"/>
  <c r="AI27" i="1"/>
  <c r="AI26" i="1"/>
  <c r="AI25" i="1"/>
  <c r="AI24" i="1"/>
  <c r="AI23" i="1"/>
  <c r="AI22" i="1"/>
  <c r="AM21" i="1"/>
  <c r="AK21" i="1"/>
  <c r="AJ21" i="1"/>
  <c r="AL13" i="1" l="1"/>
  <c r="AR78" i="1"/>
  <c r="D78" i="1" s="1"/>
  <c r="AR76" i="1"/>
  <c r="D76" i="1" s="1"/>
  <c r="AM37" i="1"/>
  <c r="AK37" i="1"/>
  <c r="AI21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U13" i="1" s="1"/>
  <c r="AR13" i="1" s="1"/>
  <c r="AV21" i="1"/>
  <c r="AY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AU17" i="1"/>
  <c r="AR17" i="1" s="1"/>
  <c r="K21" i="1"/>
  <c r="AR39" i="1"/>
  <c r="AR14" i="1" s="1"/>
  <c r="AV37" i="1"/>
  <c r="AU37" i="1"/>
  <c r="AT37" i="1"/>
  <c r="AR21" i="1"/>
  <c r="R39" i="1"/>
  <c r="K39" i="1"/>
  <c r="AA39" i="1"/>
  <c r="R21" i="1"/>
  <c r="D21" i="1" l="1"/>
  <c r="D39" i="1"/>
  <c r="R28" i="1"/>
  <c r="D28" i="1" s="1"/>
  <c r="W17" i="1" l="1"/>
  <c r="R17" i="1" l="1"/>
  <c r="AR26" i="1"/>
  <c r="AA71" i="1" l="1"/>
  <c r="AA66" i="1"/>
  <c r="AA60" i="1"/>
  <c r="AA59" i="1"/>
  <c r="AA58" i="1"/>
  <c r="AA56" i="1"/>
  <c r="AA46" i="1"/>
  <c r="AA27" i="1"/>
  <c r="AA24" i="1"/>
  <c r="AA23" i="1"/>
  <c r="AA22" i="1"/>
  <c r="AR71" i="1"/>
  <c r="AR66" i="1"/>
  <c r="AR60" i="1"/>
  <c r="AR59" i="1"/>
  <c r="AR58" i="1"/>
  <c r="AR56" i="1"/>
  <c r="AR46" i="1"/>
  <c r="AR27" i="1"/>
  <c r="AR25" i="1"/>
  <c r="AR24" i="1"/>
  <c r="AR23" i="1"/>
  <c r="AR22" i="1"/>
  <c r="K71" i="1"/>
  <c r="K66" i="1"/>
  <c r="K60" i="1"/>
  <c r="K59" i="1"/>
  <c r="K58" i="1"/>
  <c r="K57" i="1"/>
  <c r="K56" i="1"/>
  <c r="K46" i="1"/>
  <c r="K27" i="1"/>
  <c r="K26" i="1"/>
  <c r="K24" i="1"/>
  <c r="K22" i="1"/>
  <c r="R71" i="1" l="1"/>
  <c r="D71" i="1" s="1"/>
  <c r="R66" i="1"/>
  <c r="D66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8" i="1"/>
  <c r="G67" i="1" s="1"/>
  <c r="G53" i="1"/>
  <c r="G37" i="1"/>
  <c r="G18" i="1"/>
  <c r="G14" i="1"/>
  <c r="F68" i="1"/>
  <c r="F67" i="1" s="1"/>
  <c r="F53" i="1"/>
  <c r="F37" i="1"/>
  <c r="F27" i="1"/>
  <c r="F22" i="1"/>
  <c r="F14" i="1"/>
  <c r="E68" i="1"/>
  <c r="E53" i="1"/>
  <c r="E18" i="1"/>
  <c r="E14" i="1"/>
  <c r="H57" i="1"/>
  <c r="H37" i="1"/>
  <c r="K15" i="1" l="1"/>
  <c r="D15" i="1" s="1"/>
  <c r="E38" i="1"/>
  <c r="E13" i="1" s="1"/>
  <c r="F21" i="1"/>
  <c r="AA68" i="1"/>
  <c r="AS37" i="1"/>
  <c r="AR37" i="1" s="1"/>
  <c r="AR38" i="1"/>
  <c r="H53" i="1"/>
  <c r="H13" i="1" s="1"/>
  <c r="H12" i="1" s="1"/>
  <c r="E67" i="1"/>
  <c r="K18" i="1"/>
  <c r="D18" i="1" s="1"/>
  <c r="K68" i="1"/>
  <c r="R68" i="1"/>
  <c r="W37" i="1"/>
  <c r="F18" i="1"/>
  <c r="F17" i="1" s="1"/>
  <c r="G17" i="1"/>
  <c r="E17" i="1"/>
  <c r="G13" i="1"/>
  <c r="G12" i="1" s="1"/>
  <c r="K67" i="1" l="1"/>
  <c r="D67" i="1" s="1"/>
  <c r="D68" i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3" i="1"/>
  <c r="Q13" i="1" s="1"/>
  <c r="Q12" i="1" s="1"/>
  <c r="P53" i="1" l="1"/>
  <c r="J53" i="1"/>
  <c r="J13" i="1" s="1"/>
  <c r="J12" i="1" s="1"/>
  <c r="P13" i="1" l="1"/>
  <c r="P12" i="1" s="1"/>
  <c r="K12" i="1" s="1"/>
  <c r="D12" i="1" s="1"/>
  <c r="K53" i="1"/>
  <c r="D53" i="1" s="1"/>
  <c r="I57" i="1"/>
  <c r="D5" i="2"/>
  <c r="K13" i="1" l="1"/>
  <c r="D13" i="1" s="1"/>
  <c r="I53" i="1"/>
  <c r="I13" i="1" l="1"/>
  <c r="I12" i="1" l="1"/>
</calcChain>
</file>

<file path=xl/sharedStrings.xml><?xml version="1.0" encoding="utf-8"?>
<sst xmlns="http://schemas.openxmlformats.org/spreadsheetml/2006/main" count="248" uniqueCount="83">
  <si>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</si>
  <si>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</si>
  <si>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</si>
  <si>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</si>
  <si>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</si>
  <si>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</si>
  <si>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</si>
  <si>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</si>
  <si>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</si>
  <si>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</si>
  <si>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</si>
  <si>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</si>
  <si>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</si>
  <si>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</si>
  <si>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</si>
  <si>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</si>
  <si>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</si>
  <si>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</si>
  <si>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</si>
  <si>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</si>
  <si>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</si>
  <si>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</si>
  <si>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</si>
  <si>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</si>
  <si>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</si>
  <si>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</si>
  <si>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</si>
  <si>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</si>
  <si>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</si>
  <si>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</si>
  <si>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</si>
  <si>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</si>
  <si>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</si>
  <si>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</si>
  <si>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</si>
  <si>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</si>
  <si>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</si>
  <si>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</si>
  <si>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</si>
  <si>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</si>
  <si>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</si>
  <si>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</si>
  <si>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</si>
  <si>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</si>
  <si>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</si>
  <si>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</si>
  <si>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</si>
  <si>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</si>
  <si>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</si>
  <si>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</si>
  <si>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</si>
  <si>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</si>
  <si>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</si>
  <si>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</si>
  <si>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</si>
  <si>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</si>
  <si>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</si>
  <si>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</si>
  <si>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</si>
  <si>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</si>
  <si>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</si>
  <si>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</si>
  <si>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</si>
  <si>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</si>
  <si>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</si>
  <si>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</si>
  <si>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</si>
  <si>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</si>
  <si>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</si>
  <si>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</si>
  <si>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</si>
  <si>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</si>
  <si>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Приложение 
к изменениям, вносимым в постановление администрации МР «Печора» от 31.12.2019 № 1670
                              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</si>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</sst>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1" fillId="0" borderId="0" xfId="0" applyNumberFormat="1" applyFont="1" applyAlignment="1">
      <alignment vertical="center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1" fillId="7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164" fontId="2" fillId="6" borderId="0" xfId="0" applyNumberFormat="1" applyFont="1" applyFill="1"/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164" fontId="1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5"/>
  <sheetViews>
    <sheetView tabSelected="1" view="pageBreakPreview" zoomScale="80" zoomScaleNormal="54" zoomScaleSheetLayoutView="80" workbookViewId="0">
      <pane xSplit="3" ySplit="11" topLeftCell="D70" activePane="bottomRight" state="frozen"/>
      <selection pane="topRight" activeCell="D1" sqref="D1"/>
      <selection pane="bottomLeft" activeCell="A13" sqref="A13"/>
      <selection pane="bottomRight" activeCell="BA14" sqref="BA14"/>
    </sheetView>
  </sheetViews>
  <sheetFormatPr defaultColWidth="9.140625" defaultRowHeight="12.75" x14ac:dyDescent="0.2"/>
  <cols>
    <col min="1" max="1" width="36.85546875" style="24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7" width="8.7109375" style="1" bestFit="1" customWidth="1"/>
    <col min="48" max="48" width="7.7109375" style="1" bestFit="1" customWidth="1"/>
    <col min="49" max="49" width="4.140625" style="1" bestFit="1" customWidth="1"/>
    <col min="50" max="50" width="6.28515625" style="1" bestFit="1" customWidth="1"/>
    <col min="51" max="51" width="8.7109375" style="3" bestFit="1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23.42578125" style="4" bestFit="1" customWidth="1"/>
    <col min="60" max="60" width="19.5703125" style="4" customWidth="1"/>
    <col min="61" max="16384" width="9.140625" style="4"/>
  </cols>
  <sheetData>
    <row r="1" spans="1:60" s="6" customFormat="1" ht="14.25" customHeight="1" x14ac:dyDescent="0.2">
      <c r="A1" s="26"/>
      <c r="K1" s="27"/>
      <c r="R1" s="27"/>
      <c r="AA1" s="27"/>
      <c r="AB1" s="28"/>
      <c r="AC1" s="29"/>
      <c r="AD1" s="1"/>
      <c r="AE1" s="30"/>
      <c r="AF1" s="30"/>
      <c r="AG1" s="30"/>
      <c r="AH1" s="30"/>
      <c r="AI1" s="30"/>
      <c r="AJ1" s="30"/>
      <c r="AK1" s="31"/>
      <c r="AL1" s="31"/>
      <c r="AM1" s="30"/>
      <c r="AN1" s="30"/>
      <c r="AO1" s="30"/>
      <c r="AP1" s="30"/>
      <c r="AQ1" s="30"/>
      <c r="AR1" s="30"/>
      <c r="AS1" s="30"/>
      <c r="AT1" s="30"/>
      <c r="AU1" s="32"/>
      <c r="AV1" s="33"/>
      <c r="AW1" s="33"/>
      <c r="AX1" s="33"/>
      <c r="AY1" s="101" t="s">
        <v>72</v>
      </c>
      <c r="AZ1" s="101"/>
      <c r="BA1" s="101"/>
      <c r="BB1" s="101"/>
      <c r="BC1" s="101"/>
      <c r="BD1" s="101"/>
      <c r="BE1" s="101"/>
      <c r="BF1" s="101"/>
    </row>
    <row r="2" spans="1:60" s="6" customFormat="1" ht="57" customHeight="1" x14ac:dyDescent="0.2">
      <c r="A2" s="26"/>
      <c r="D2" s="28"/>
      <c r="K2" s="27"/>
      <c r="L2" s="28"/>
      <c r="M2" s="28"/>
      <c r="R2" s="27"/>
      <c r="S2" s="28"/>
      <c r="AA2" s="27"/>
      <c r="AB2" s="28"/>
      <c r="AC2" s="29"/>
      <c r="AD2" s="1"/>
      <c r="AE2" s="30"/>
      <c r="AF2" s="30"/>
      <c r="AG2" s="30"/>
      <c r="AH2" s="34"/>
      <c r="AI2" s="30"/>
      <c r="AJ2" s="30"/>
      <c r="AK2" s="31"/>
      <c r="AL2" s="31"/>
      <c r="AM2" s="30"/>
      <c r="AN2" s="30"/>
      <c r="AO2" s="30"/>
      <c r="AP2" s="30"/>
      <c r="AQ2" s="30"/>
      <c r="AR2" s="30"/>
      <c r="AS2" s="30"/>
      <c r="AT2" s="30"/>
      <c r="AU2" s="32"/>
      <c r="AV2" s="33"/>
      <c r="AW2" s="33"/>
      <c r="AX2" s="33"/>
      <c r="AY2" s="101"/>
      <c r="AZ2" s="101"/>
      <c r="BA2" s="101"/>
      <c r="BB2" s="101"/>
      <c r="BC2" s="101"/>
      <c r="BD2" s="101"/>
      <c r="BE2" s="101"/>
      <c r="BF2" s="101"/>
    </row>
    <row r="3" spans="1:60" s="6" customFormat="1" ht="24.75" customHeight="1" x14ac:dyDescent="0.2">
      <c r="A3" s="26"/>
      <c r="K3" s="27"/>
      <c r="R3" s="27"/>
      <c r="AA3" s="27"/>
      <c r="AB3" s="28"/>
      <c r="AC3" s="29"/>
      <c r="AD3" s="1"/>
      <c r="AE3" s="30"/>
      <c r="AF3" s="30"/>
      <c r="AG3" s="30"/>
      <c r="AH3" s="30"/>
      <c r="AI3" s="30"/>
      <c r="AJ3" s="30"/>
      <c r="AK3" s="31"/>
      <c r="AL3" s="31"/>
      <c r="AM3" s="30"/>
      <c r="AN3" s="30"/>
      <c r="AO3" s="30"/>
      <c r="AP3" s="30"/>
      <c r="AQ3" s="30"/>
      <c r="AR3" s="30"/>
      <c r="AS3" s="30"/>
      <c r="AT3" s="30"/>
      <c r="AU3" s="32"/>
      <c r="AV3" s="33"/>
      <c r="AW3" s="33"/>
      <c r="AX3" s="33"/>
      <c r="AY3" s="101" t="s">
        <v>64</v>
      </c>
      <c r="AZ3" s="101"/>
      <c r="BA3" s="101"/>
      <c r="BB3" s="101"/>
      <c r="BC3" s="101"/>
      <c r="BD3" s="101"/>
      <c r="BE3" s="101"/>
      <c r="BF3" s="101"/>
      <c r="BG3" s="12"/>
    </row>
    <row r="4" spans="1:60" s="6" customFormat="1" ht="31.5" customHeight="1" x14ac:dyDescent="0.2">
      <c r="A4" s="26"/>
      <c r="D4" s="6" t="s">
        <v>68</v>
      </c>
      <c r="K4" s="27"/>
      <c r="R4" s="27"/>
      <c r="AA4" s="27"/>
      <c r="AB4" s="28"/>
      <c r="AC4" s="29"/>
      <c r="AD4" s="29"/>
      <c r="AE4" s="30"/>
      <c r="AF4" s="30"/>
      <c r="AG4" s="30"/>
      <c r="AH4" s="30"/>
      <c r="AI4" s="30"/>
      <c r="AJ4" s="30"/>
      <c r="AK4" s="35"/>
      <c r="AL4" s="31"/>
      <c r="AM4" s="30"/>
      <c r="AN4" s="30"/>
      <c r="AO4" s="30"/>
      <c r="AP4" s="30"/>
      <c r="AQ4" s="30"/>
      <c r="AR4" s="30"/>
      <c r="AS4" s="30"/>
      <c r="AT4" s="30"/>
      <c r="AU4" s="33"/>
      <c r="AV4" s="33"/>
      <c r="AW4" s="33"/>
      <c r="AX4" s="33"/>
      <c r="AY4" s="101"/>
      <c r="AZ4" s="101"/>
      <c r="BA4" s="101"/>
      <c r="BB4" s="101"/>
      <c r="BC4" s="101"/>
      <c r="BD4" s="101"/>
      <c r="BE4" s="101"/>
      <c r="BF4" s="101"/>
      <c r="BG4" s="12"/>
    </row>
    <row r="5" spans="1:60" s="6" customFormat="1" ht="21.75" customHeight="1" x14ac:dyDescent="0.2">
      <c r="A5" s="26"/>
      <c r="K5" s="27"/>
      <c r="M5" s="28"/>
      <c r="N5" s="28"/>
      <c r="O5" s="28"/>
      <c r="R5" s="27"/>
      <c r="X5" s="28"/>
      <c r="AA5" s="13"/>
      <c r="AC5" s="1"/>
      <c r="AD5" s="29"/>
      <c r="AH5" s="36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101"/>
      <c r="AZ5" s="101"/>
      <c r="BA5" s="101"/>
      <c r="BB5" s="101"/>
      <c r="BC5" s="101"/>
      <c r="BD5" s="101"/>
      <c r="BE5" s="101"/>
      <c r="BF5" s="101"/>
      <c r="BG5" s="12"/>
    </row>
    <row r="6" spans="1:60" ht="22.5" customHeight="1" x14ac:dyDescent="0.2">
      <c r="A6" s="102" t="s">
        <v>52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9"/>
    </row>
    <row r="7" spans="1:60" ht="18.75" customHeight="1" x14ac:dyDescent="0.2">
      <c r="A7" s="37"/>
      <c r="B7" s="38"/>
      <c r="C7" s="38"/>
      <c r="D7" s="38"/>
      <c r="E7" s="12"/>
      <c r="F7" s="38"/>
      <c r="G7" s="38"/>
      <c r="H7" s="38"/>
      <c r="I7" s="38"/>
      <c r="J7" s="38"/>
      <c r="K7" s="39"/>
      <c r="L7" s="38"/>
      <c r="M7" s="12"/>
      <c r="N7" s="12"/>
      <c r="O7" s="12"/>
      <c r="P7" s="12"/>
      <c r="Q7" s="12"/>
      <c r="R7" s="39"/>
      <c r="S7" s="12"/>
      <c r="T7" s="12"/>
      <c r="U7" s="12"/>
      <c r="V7" s="12"/>
      <c r="W7" s="12"/>
      <c r="X7" s="12"/>
      <c r="Y7" s="12"/>
      <c r="Z7" s="12"/>
      <c r="AA7" s="40"/>
      <c r="AB7" s="12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12"/>
      <c r="AS7" s="38"/>
      <c r="AT7" s="38"/>
      <c r="AU7" s="38"/>
      <c r="AV7" s="12"/>
      <c r="AW7" s="12"/>
      <c r="AX7" s="38"/>
      <c r="AY7" s="12"/>
      <c r="AZ7" s="12"/>
      <c r="BA7" s="12"/>
      <c r="BB7" s="12"/>
      <c r="BC7" s="12"/>
      <c r="BD7" s="12"/>
      <c r="BE7" s="38"/>
      <c r="BF7" s="38"/>
      <c r="BG7" s="19"/>
    </row>
    <row r="8" spans="1:60" ht="30" customHeight="1" x14ac:dyDescent="0.2">
      <c r="A8" s="109" t="s">
        <v>4</v>
      </c>
      <c r="B8" s="104" t="s">
        <v>5</v>
      </c>
      <c r="C8" s="104" t="s">
        <v>0</v>
      </c>
      <c r="D8" s="104" t="s">
        <v>1</v>
      </c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13"/>
      <c r="BG8" s="19"/>
      <c r="BH8" s="34"/>
    </row>
    <row r="9" spans="1:60" ht="25.15" customHeight="1" x14ac:dyDescent="0.2">
      <c r="A9" s="110"/>
      <c r="B9" s="112"/>
      <c r="C9" s="104"/>
      <c r="D9" s="104" t="s">
        <v>2</v>
      </c>
      <c r="E9" s="104"/>
      <c r="F9" s="104"/>
      <c r="G9" s="104"/>
      <c r="H9" s="104"/>
      <c r="I9" s="104"/>
      <c r="J9" s="104"/>
      <c r="K9" s="104" t="s">
        <v>30</v>
      </c>
      <c r="L9" s="104"/>
      <c r="M9" s="104"/>
      <c r="N9" s="104"/>
      <c r="O9" s="104"/>
      <c r="P9" s="104"/>
      <c r="Q9" s="104"/>
      <c r="R9" s="104" t="s">
        <v>29</v>
      </c>
      <c r="S9" s="104"/>
      <c r="T9" s="104"/>
      <c r="U9" s="104"/>
      <c r="V9" s="104"/>
      <c r="W9" s="104"/>
      <c r="X9" s="104"/>
      <c r="Y9" s="104"/>
      <c r="Z9" s="104"/>
      <c r="AA9" s="104" t="s">
        <v>28</v>
      </c>
      <c r="AB9" s="100"/>
      <c r="AC9" s="100"/>
      <c r="AD9" s="100"/>
      <c r="AE9" s="100"/>
      <c r="AF9" s="100"/>
      <c r="AG9" s="100"/>
      <c r="AH9" s="100"/>
      <c r="AI9" s="106" t="s">
        <v>27</v>
      </c>
      <c r="AJ9" s="107"/>
      <c r="AK9" s="107"/>
      <c r="AL9" s="107"/>
      <c r="AM9" s="107"/>
      <c r="AN9" s="107"/>
      <c r="AO9" s="107"/>
      <c r="AP9" s="107"/>
      <c r="AQ9" s="108"/>
      <c r="AR9" s="113" t="s">
        <v>26</v>
      </c>
      <c r="AS9" s="118"/>
      <c r="AT9" s="118"/>
      <c r="AU9" s="118"/>
      <c r="AV9" s="118"/>
      <c r="AW9" s="118"/>
      <c r="AX9" s="119"/>
      <c r="AY9" s="106" t="s">
        <v>25</v>
      </c>
      <c r="AZ9" s="107"/>
      <c r="BA9" s="107"/>
      <c r="BB9" s="107"/>
      <c r="BC9" s="107"/>
      <c r="BD9" s="107"/>
      <c r="BE9" s="107"/>
      <c r="BF9" s="107"/>
      <c r="BG9" s="19"/>
    </row>
    <row r="10" spans="1:60" ht="138" customHeight="1" x14ac:dyDescent="0.2">
      <c r="A10" s="111"/>
      <c r="B10" s="112"/>
      <c r="C10" s="104"/>
      <c r="D10" s="104"/>
      <c r="E10" s="41" t="s">
        <v>14</v>
      </c>
      <c r="F10" s="41" t="s">
        <v>9</v>
      </c>
      <c r="G10" s="41" t="s">
        <v>8</v>
      </c>
      <c r="H10" s="41" t="s">
        <v>15</v>
      </c>
      <c r="I10" s="41" t="s">
        <v>16</v>
      </c>
      <c r="J10" s="41" t="s">
        <v>17</v>
      </c>
      <c r="K10" s="42" t="s">
        <v>3</v>
      </c>
      <c r="L10" s="41" t="s">
        <v>14</v>
      </c>
      <c r="M10" s="41" t="s">
        <v>9</v>
      </c>
      <c r="N10" s="41" t="s">
        <v>8</v>
      </c>
      <c r="O10" s="41" t="s">
        <v>15</v>
      </c>
      <c r="P10" s="41" t="s">
        <v>16</v>
      </c>
      <c r="Q10" s="41" t="s">
        <v>17</v>
      </c>
      <c r="R10" s="42" t="s">
        <v>3</v>
      </c>
      <c r="S10" s="41" t="s">
        <v>14</v>
      </c>
      <c r="T10" s="41" t="s">
        <v>13</v>
      </c>
      <c r="U10" s="41" t="s">
        <v>9</v>
      </c>
      <c r="V10" s="41" t="s">
        <v>8</v>
      </c>
      <c r="W10" s="41" t="s">
        <v>15</v>
      </c>
      <c r="X10" s="41" t="s">
        <v>21</v>
      </c>
      <c r="Y10" s="41" t="s">
        <v>16</v>
      </c>
      <c r="Z10" s="41" t="s">
        <v>17</v>
      </c>
      <c r="AA10" s="42" t="s">
        <v>3</v>
      </c>
      <c r="AB10" s="41" t="s">
        <v>14</v>
      </c>
      <c r="AC10" s="43" t="s">
        <v>9</v>
      </c>
      <c r="AD10" s="43" t="s">
        <v>8</v>
      </c>
      <c r="AE10" s="41" t="s">
        <v>15</v>
      </c>
      <c r="AF10" s="41" t="s">
        <v>16</v>
      </c>
      <c r="AG10" s="41" t="s">
        <v>21</v>
      </c>
      <c r="AH10" s="41" t="s">
        <v>17</v>
      </c>
      <c r="AI10" s="42" t="s">
        <v>3</v>
      </c>
      <c r="AJ10" s="41" t="s">
        <v>14</v>
      </c>
      <c r="AK10" s="41" t="s">
        <v>9</v>
      </c>
      <c r="AL10" s="41" t="s">
        <v>8</v>
      </c>
      <c r="AM10" s="41" t="s">
        <v>15</v>
      </c>
      <c r="AN10" s="41" t="s">
        <v>16</v>
      </c>
      <c r="AO10" s="41" t="s">
        <v>21</v>
      </c>
      <c r="AP10" s="41" t="s">
        <v>23</v>
      </c>
      <c r="AQ10" s="41" t="s">
        <v>17</v>
      </c>
      <c r="AR10" s="42" t="s">
        <v>3</v>
      </c>
      <c r="AS10" s="41" t="s">
        <v>14</v>
      </c>
      <c r="AT10" s="41" t="s">
        <v>9</v>
      </c>
      <c r="AU10" s="41" t="s">
        <v>8</v>
      </c>
      <c r="AV10" s="41" t="s">
        <v>15</v>
      </c>
      <c r="AW10" s="41" t="s">
        <v>16</v>
      </c>
      <c r="AX10" s="41" t="s">
        <v>17</v>
      </c>
      <c r="AY10" s="42" t="s">
        <v>3</v>
      </c>
      <c r="AZ10" s="41" t="s">
        <v>14</v>
      </c>
      <c r="BA10" s="41" t="s">
        <v>65</v>
      </c>
      <c r="BB10" s="41" t="s">
        <v>9</v>
      </c>
      <c r="BC10" s="41" t="s">
        <v>8</v>
      </c>
      <c r="BD10" s="41" t="s">
        <v>15</v>
      </c>
      <c r="BE10" s="41" t="s">
        <v>16</v>
      </c>
      <c r="BF10" s="44" t="s">
        <v>17</v>
      </c>
      <c r="BG10" s="45"/>
    </row>
    <row r="11" spans="1:60" ht="26.25" customHeight="1" x14ac:dyDescent="0.2">
      <c r="A11" s="46">
        <v>1</v>
      </c>
      <c r="B11" s="47">
        <v>2</v>
      </c>
      <c r="C11" s="47">
        <v>3</v>
      </c>
      <c r="D11" s="47">
        <v>4</v>
      </c>
      <c r="E11" s="47">
        <v>10</v>
      </c>
      <c r="F11" s="47">
        <v>11</v>
      </c>
      <c r="G11" s="47">
        <v>12</v>
      </c>
      <c r="H11" s="47">
        <v>13</v>
      </c>
      <c r="I11" s="47">
        <v>14</v>
      </c>
      <c r="J11" s="47">
        <v>15</v>
      </c>
      <c r="K11" s="47">
        <v>5</v>
      </c>
      <c r="L11" s="47">
        <v>6</v>
      </c>
      <c r="M11" s="47">
        <v>7</v>
      </c>
      <c r="N11" s="47">
        <v>8</v>
      </c>
      <c r="O11" s="47">
        <v>9</v>
      </c>
      <c r="P11" s="47">
        <v>10</v>
      </c>
      <c r="Q11" s="47">
        <v>11</v>
      </c>
      <c r="R11" s="47">
        <v>12</v>
      </c>
      <c r="S11" s="47">
        <v>13</v>
      </c>
      <c r="T11" s="47">
        <v>14</v>
      </c>
      <c r="U11" s="47">
        <v>15</v>
      </c>
      <c r="V11" s="47">
        <v>16</v>
      </c>
      <c r="W11" s="47">
        <v>17</v>
      </c>
      <c r="X11" s="47">
        <v>18</v>
      </c>
      <c r="Y11" s="47">
        <v>19</v>
      </c>
      <c r="Z11" s="47">
        <v>20</v>
      </c>
      <c r="AA11" s="47">
        <v>21</v>
      </c>
      <c r="AB11" s="47">
        <v>22</v>
      </c>
      <c r="AC11" s="48">
        <v>23</v>
      </c>
      <c r="AD11" s="48">
        <v>24</v>
      </c>
      <c r="AE11" s="47">
        <v>25</v>
      </c>
      <c r="AF11" s="47">
        <v>26</v>
      </c>
      <c r="AG11" s="47">
        <v>27</v>
      </c>
      <c r="AH11" s="47">
        <v>28</v>
      </c>
      <c r="AI11" s="47">
        <v>29</v>
      </c>
      <c r="AJ11" s="47">
        <v>30</v>
      </c>
      <c r="AK11" s="47">
        <v>31</v>
      </c>
      <c r="AL11" s="47">
        <v>32</v>
      </c>
      <c r="AM11" s="47">
        <v>33</v>
      </c>
      <c r="AN11" s="47">
        <v>34</v>
      </c>
      <c r="AO11" s="47">
        <v>35</v>
      </c>
      <c r="AP11" s="47">
        <v>36</v>
      </c>
      <c r="AQ11" s="47">
        <v>37</v>
      </c>
      <c r="AR11" s="47">
        <v>38</v>
      </c>
      <c r="AS11" s="47">
        <v>39</v>
      </c>
      <c r="AT11" s="47">
        <v>40</v>
      </c>
      <c r="AU11" s="47">
        <v>41</v>
      </c>
      <c r="AV11" s="47">
        <v>42</v>
      </c>
      <c r="AW11" s="47">
        <v>43</v>
      </c>
      <c r="AX11" s="47">
        <v>44</v>
      </c>
      <c r="AY11" s="47">
        <v>45</v>
      </c>
      <c r="AZ11" s="47">
        <v>46</v>
      </c>
      <c r="BA11" s="47">
        <v>47</v>
      </c>
      <c r="BB11" s="47">
        <v>48</v>
      </c>
      <c r="BC11" s="47">
        <v>49</v>
      </c>
      <c r="BD11" s="47">
        <v>50</v>
      </c>
      <c r="BE11" s="47">
        <v>51</v>
      </c>
      <c r="BF11" s="47">
        <v>52</v>
      </c>
    </row>
    <row r="12" spans="1:60" s="15" customFormat="1" ht="38.25" x14ac:dyDescent="0.2">
      <c r="A12" s="122" t="s">
        <v>53</v>
      </c>
      <c r="B12" s="47"/>
      <c r="C12" s="47" t="s">
        <v>6</v>
      </c>
      <c r="D12" s="25">
        <f t="shared" ref="D12:D19" si="0">K12+R12+AA12+AI12+AR12+AY12</f>
        <v>1535658.0999999999</v>
      </c>
      <c r="E12" s="25" t="e">
        <f>E13+E14+#REF!+#REF!</f>
        <v>#REF!</v>
      </c>
      <c r="F12" s="25" t="e">
        <f>F13+F14+#REF!+#REF!</f>
        <v>#REF!</v>
      </c>
      <c r="G12" s="25" t="e">
        <f>G13+G14+#REF!+#REF!</f>
        <v>#REF!</v>
      </c>
      <c r="H12" s="25" t="e">
        <f>H13+H14+#REF!+#REF!</f>
        <v>#REF!</v>
      </c>
      <c r="I12" s="25" t="e">
        <f>I13+I14+#REF!+#REF!</f>
        <v>#REF!</v>
      </c>
      <c r="J12" s="25" t="e">
        <f>J13+J14+#REF!+#REF!</f>
        <v>#REF!</v>
      </c>
      <c r="K12" s="25">
        <f>L12+M12+N12+O12+P12+Q12</f>
        <v>229584.50000000003</v>
      </c>
      <c r="L12" s="25">
        <f>L13+L14+L15</f>
        <v>32878</v>
      </c>
      <c r="M12" s="25">
        <f>M13+M14+M15+M16</f>
        <v>115207.2</v>
      </c>
      <c r="N12" s="25">
        <f>N13+N14+N15+N16</f>
        <v>49824.200000000004</v>
      </c>
      <c r="O12" s="25">
        <f>O13+O14+O15</f>
        <v>31442.2</v>
      </c>
      <c r="P12" s="25">
        <f t="shared" ref="P12" si="1">P13+P14+P15</f>
        <v>65.900000000000006</v>
      </c>
      <c r="Q12" s="25">
        <f>Q13+Q14+Q15</f>
        <v>167</v>
      </c>
      <c r="R12" s="25">
        <f>R13+R14+R15+R16</f>
        <v>467192.6999999999</v>
      </c>
      <c r="S12" s="49">
        <f t="shared" ref="S12:Z12" si="2">S13+S14+S15+S16</f>
        <v>213299.09999999998</v>
      </c>
      <c r="T12" s="49">
        <f t="shared" si="2"/>
        <v>0</v>
      </c>
      <c r="U12" s="49">
        <f t="shared" si="2"/>
        <v>130067.9</v>
      </c>
      <c r="V12" s="49">
        <f>V13+V14+V15+V16</f>
        <v>81444</v>
      </c>
      <c r="W12" s="49">
        <f t="shared" si="2"/>
        <v>42120.3</v>
      </c>
      <c r="X12" s="49">
        <f t="shared" si="2"/>
        <v>0</v>
      </c>
      <c r="Y12" s="49">
        <f t="shared" si="2"/>
        <v>98.5</v>
      </c>
      <c r="Z12" s="49">
        <f t="shared" si="2"/>
        <v>162.9</v>
      </c>
      <c r="AA12" s="49">
        <f>AB12+AC12+AD12+AE12+AF12+AG12+AH12</f>
        <v>338912.2</v>
      </c>
      <c r="AB12" s="49">
        <f>AB13+AB14+AB15</f>
        <v>57326.5</v>
      </c>
      <c r="AC12" s="49">
        <f>AC13+AC14+AC15+AC16</f>
        <v>199143.79999999996</v>
      </c>
      <c r="AD12" s="49">
        <f>AD13+AD14+AD15+AD16</f>
        <v>74511.200000000012</v>
      </c>
      <c r="AE12" s="49">
        <f>AE13+AE14+AE15</f>
        <v>7633.6</v>
      </c>
      <c r="AF12" s="49">
        <f t="shared" ref="AF12:AH12" si="3">AF13+AF14+AF15</f>
        <v>115.2</v>
      </c>
      <c r="AG12" s="49">
        <f t="shared" si="3"/>
        <v>0</v>
      </c>
      <c r="AH12" s="49">
        <f t="shared" si="3"/>
        <v>181.9</v>
      </c>
      <c r="AI12" s="25">
        <f>AJ12+AK12+AL12+AM12+AN12+AO12+AP12+AQ12</f>
        <v>318312.5</v>
      </c>
      <c r="AJ12" s="25">
        <f t="shared" ref="AJ12:AQ12" si="4">AJ13+AJ14+AJ15</f>
        <v>1960.4</v>
      </c>
      <c r="AK12" s="25">
        <f>AK13+AK14+AK15</f>
        <v>184450.8</v>
      </c>
      <c r="AL12" s="25">
        <f>AL13+AL14+AL15</f>
        <v>124118.9</v>
      </c>
      <c r="AM12" s="25">
        <f t="shared" si="4"/>
        <v>7475.3</v>
      </c>
      <c r="AN12" s="25">
        <f t="shared" si="4"/>
        <v>115.2</v>
      </c>
      <c r="AO12" s="25">
        <f t="shared" si="4"/>
        <v>0</v>
      </c>
      <c r="AP12" s="25">
        <f t="shared" si="4"/>
        <v>0</v>
      </c>
      <c r="AQ12" s="25">
        <f t="shared" si="4"/>
        <v>191.9</v>
      </c>
      <c r="AR12" s="25">
        <f>AS12+AT12+AU12+AV12+AW12+AX12</f>
        <v>102290</v>
      </c>
      <c r="AS12" s="25">
        <f t="shared" ref="AS12:AX12" si="5">AS13+AS14+AS15</f>
        <v>0</v>
      </c>
      <c r="AT12" s="25">
        <f t="shared" si="5"/>
        <v>53277.3</v>
      </c>
      <c r="AU12" s="25">
        <f t="shared" si="5"/>
        <v>44883.4</v>
      </c>
      <c r="AV12" s="25">
        <f t="shared" si="5"/>
        <v>3940.5</v>
      </c>
      <c r="AW12" s="25">
        <f t="shared" si="5"/>
        <v>6.9</v>
      </c>
      <c r="AX12" s="25">
        <f t="shared" si="5"/>
        <v>181.9</v>
      </c>
      <c r="AY12" s="49">
        <f>AZ12+BA12+BB12+BC12+BD12+BE12+BF12</f>
        <v>79366.2</v>
      </c>
      <c r="AZ12" s="49">
        <f t="shared" ref="AZ12:BF12" si="6">AZ13+AZ14+AZ15</f>
        <v>0</v>
      </c>
      <c r="BA12" s="49">
        <f t="shared" si="6"/>
        <v>2735</v>
      </c>
      <c r="BB12" s="49">
        <f t="shared" si="6"/>
        <v>29281.600000000002</v>
      </c>
      <c r="BC12" s="49">
        <f>BC13+BC14+BC15</f>
        <v>42902.100000000006</v>
      </c>
      <c r="BD12" s="49">
        <f t="shared" si="6"/>
        <v>4258.7</v>
      </c>
      <c r="BE12" s="49">
        <f t="shared" si="6"/>
        <v>6.9</v>
      </c>
      <c r="BF12" s="49">
        <f t="shared" si="6"/>
        <v>181.9</v>
      </c>
      <c r="BG12" s="50"/>
      <c r="BH12" s="50"/>
    </row>
    <row r="13" spans="1:60" s="16" customFormat="1" ht="25.5" x14ac:dyDescent="0.2">
      <c r="A13" s="131"/>
      <c r="B13" s="47" t="s">
        <v>7</v>
      </c>
      <c r="C13" s="47" t="s">
        <v>7</v>
      </c>
      <c r="D13" s="25">
        <f t="shared" si="0"/>
        <v>934309.99999999988</v>
      </c>
      <c r="E13" s="25" t="e">
        <f t="shared" ref="E13:J13" si="7">E18+E38+E53+E66+E68</f>
        <v>#REF!</v>
      </c>
      <c r="F13" s="25" t="e">
        <f t="shared" si="7"/>
        <v>#REF!</v>
      </c>
      <c r="G13" s="25" t="e">
        <f t="shared" si="7"/>
        <v>#REF!</v>
      </c>
      <c r="H13" s="25" t="e">
        <f t="shared" si="7"/>
        <v>#REF!</v>
      </c>
      <c r="I13" s="25" t="e">
        <f t="shared" si="7"/>
        <v>#REF!</v>
      </c>
      <c r="J13" s="25" t="e">
        <f t="shared" si="7"/>
        <v>#REF!</v>
      </c>
      <c r="K13" s="25">
        <f t="shared" ref="K13:K27" si="8">L13+M13+N13+O13+P13+Q13</f>
        <v>182358.39999999999</v>
      </c>
      <c r="L13" s="25">
        <f t="shared" ref="L13" si="9">L18+L38+L53+L68</f>
        <v>13597.4</v>
      </c>
      <c r="M13" s="25">
        <f>M18+M38+M53+M78+AP18</f>
        <v>99716.4</v>
      </c>
      <c r="N13" s="25">
        <f>N18+N38+N53+N68+N78</f>
        <v>37369.5</v>
      </c>
      <c r="O13" s="25">
        <f>O18+O38+O53+O68+O76</f>
        <v>31442.2</v>
      </c>
      <c r="P13" s="25">
        <f t="shared" ref="P13:Q13" si="10">P18+P38+P53+P68</f>
        <v>65.900000000000006</v>
      </c>
      <c r="Q13" s="25">
        <f t="shared" si="10"/>
        <v>167</v>
      </c>
      <c r="R13" s="25">
        <f>S13+T13+U13+V13+W13+X13+Y13+Z13</f>
        <v>258702.69999999998</v>
      </c>
      <c r="S13" s="49">
        <f>S18+S38+S53+S68+S76</f>
        <v>77906.3</v>
      </c>
      <c r="T13" s="49">
        <v>0</v>
      </c>
      <c r="U13" s="49">
        <f>U18+U38+U53+U76</f>
        <v>86764.1</v>
      </c>
      <c r="V13" s="49">
        <f>V18+V38+V53+V68</f>
        <v>51650.599999999991</v>
      </c>
      <c r="W13" s="49">
        <f>W38+W53+W68+W78+W18</f>
        <v>42120.3</v>
      </c>
      <c r="X13" s="49">
        <v>0</v>
      </c>
      <c r="Y13" s="49">
        <f>Y38+Y53</f>
        <v>98.5</v>
      </c>
      <c r="Z13" s="49">
        <f>Z38+Z53</f>
        <v>162.9</v>
      </c>
      <c r="AA13" s="49">
        <f>AB13+AC13+AD13+AE13+AF13+AG13+AH13</f>
        <v>217849.19999999998</v>
      </c>
      <c r="AB13" s="25">
        <f t="shared" ref="AB13:AH13" si="11">AB18+AB38+AB53+AB68</f>
        <v>33158.199999999997</v>
      </c>
      <c r="AC13" s="49">
        <f>AC18+AC38+AC53+AC68+AC76</f>
        <v>135320.69999999998</v>
      </c>
      <c r="AD13" s="49">
        <f>AD18+AD38+AD68+AD78+AM63+AD54</f>
        <v>41439.600000000006</v>
      </c>
      <c r="AE13" s="25">
        <f>AE18+AE38+AE53+AE68+AE76</f>
        <v>7633.6</v>
      </c>
      <c r="AF13" s="25">
        <f t="shared" si="11"/>
        <v>115.2</v>
      </c>
      <c r="AG13" s="25">
        <f t="shared" si="11"/>
        <v>0</v>
      </c>
      <c r="AH13" s="25">
        <f t="shared" si="11"/>
        <v>181.9</v>
      </c>
      <c r="AI13" s="25">
        <f>AJ13+AK13+AL13+AM13+AN13+AO13+AP13+AQ13</f>
        <v>116036.5</v>
      </c>
      <c r="AJ13" s="25">
        <f t="shared" ref="AJ13:AQ13" si="12">AJ18+AJ38+AJ53+AJ68</f>
        <v>1342.9</v>
      </c>
      <c r="AK13" s="25">
        <f>AK18+AK38+AK53+AK68+AK76</f>
        <v>40962</v>
      </c>
      <c r="AL13" s="25">
        <f>AL18+AL38+AL53+AL68+AL76</f>
        <v>65949.2</v>
      </c>
      <c r="AM13" s="25">
        <f>AM18+AM38+AM53+AM68+AM76</f>
        <v>7475.3</v>
      </c>
      <c r="AN13" s="25">
        <f t="shared" si="12"/>
        <v>115.2</v>
      </c>
      <c r="AO13" s="25">
        <f t="shared" si="12"/>
        <v>0</v>
      </c>
      <c r="AP13" s="25">
        <f t="shared" si="12"/>
        <v>0</v>
      </c>
      <c r="AQ13" s="25">
        <f t="shared" si="12"/>
        <v>191.9</v>
      </c>
      <c r="AR13" s="25">
        <f>AS13+AT13+AU13+AV13+AW13+AX13</f>
        <v>91932.5</v>
      </c>
      <c r="AS13" s="25">
        <f t="shared" ref="AS13:AX13" si="13">AS18+AS38+AS53+AS68</f>
        <v>0</v>
      </c>
      <c r="AT13" s="25">
        <f>AT18+AT38+AT53+AT68+AT76</f>
        <v>52725.4</v>
      </c>
      <c r="AU13" s="25">
        <f t="shared" si="13"/>
        <v>35077.800000000003</v>
      </c>
      <c r="AV13" s="25">
        <f>AV18+AV38+AV53+AV68+AV76</f>
        <v>3940.5</v>
      </c>
      <c r="AW13" s="25">
        <f t="shared" si="13"/>
        <v>6.9</v>
      </c>
      <c r="AX13" s="25">
        <f t="shared" si="13"/>
        <v>181.9</v>
      </c>
      <c r="AY13" s="49">
        <f t="shared" ref="AY13:AY16" si="14">AZ13+BA13+BB13+BC13+BD13+BE13+BF13</f>
        <v>67430.699999999983</v>
      </c>
      <c r="AZ13" s="25">
        <f>AZ18+AZ38+AZ53+AZ68</f>
        <v>0</v>
      </c>
      <c r="BA13" s="25">
        <f>BA18+BA38+BA53+BA68</f>
        <v>0</v>
      </c>
      <c r="BB13" s="25">
        <f>BB18+BB38+BB53+BB68+BB76</f>
        <v>28464.7</v>
      </c>
      <c r="BC13" s="25">
        <f>BC18+BC38+BC53+BC68+BC76</f>
        <v>34518.5</v>
      </c>
      <c r="BD13" s="25">
        <f>BD18+BD38+BD53+BD68+BD76</f>
        <v>4258.7</v>
      </c>
      <c r="BE13" s="25">
        <f t="shared" ref="BE13:BF13" si="15">BE18+BE38+BE53+BE68</f>
        <v>6.9</v>
      </c>
      <c r="BF13" s="25">
        <f t="shared" si="15"/>
        <v>181.9</v>
      </c>
      <c r="BG13" s="51"/>
      <c r="BH13" s="16" t="s">
        <v>24</v>
      </c>
    </row>
    <row r="14" spans="1:60" s="16" customFormat="1" ht="66.75" customHeight="1" x14ac:dyDescent="0.2">
      <c r="A14" s="131"/>
      <c r="B14" s="47" t="s">
        <v>11</v>
      </c>
      <c r="C14" s="47" t="s">
        <v>11</v>
      </c>
      <c r="D14" s="25">
        <f t="shared" si="0"/>
        <v>339972.89999999997</v>
      </c>
      <c r="E14" s="25" t="e">
        <f>#REF!</f>
        <v>#REF!</v>
      </c>
      <c r="F14" s="25" t="e">
        <f>#REF!</f>
        <v>#REF!</v>
      </c>
      <c r="G14" s="25" t="e">
        <f>#REF!</f>
        <v>#REF!</v>
      </c>
      <c r="H14" s="25"/>
      <c r="I14" s="25"/>
      <c r="J14" s="25"/>
      <c r="K14" s="25">
        <f t="shared" si="8"/>
        <v>36096.5</v>
      </c>
      <c r="L14" s="25">
        <f t="shared" ref="L14:M14" si="16">L39</f>
        <v>19280.599999999999</v>
      </c>
      <c r="M14" s="25">
        <f t="shared" si="16"/>
        <v>15328.5</v>
      </c>
      <c r="N14" s="25">
        <f>N39</f>
        <v>1487.4</v>
      </c>
      <c r="O14" s="25">
        <f t="shared" ref="O14:BF14" si="17">O39</f>
        <v>0</v>
      </c>
      <c r="P14" s="25">
        <f t="shared" si="17"/>
        <v>0</v>
      </c>
      <c r="Q14" s="25">
        <f t="shared" si="17"/>
        <v>0</v>
      </c>
      <c r="R14" s="25">
        <f>S14+T14+U14+V14+W14+X14+Y14+Z14</f>
        <v>143741.09999999998</v>
      </c>
      <c r="S14" s="49">
        <f>S39</f>
        <v>135392.79999999999</v>
      </c>
      <c r="T14" s="49">
        <v>0</v>
      </c>
      <c r="U14" s="49">
        <f>U39</f>
        <v>6390.9000000000005</v>
      </c>
      <c r="V14" s="49">
        <f>V39+V70</f>
        <v>1957.3999999999999</v>
      </c>
      <c r="W14" s="49">
        <v>0</v>
      </c>
      <c r="X14" s="49">
        <v>0</v>
      </c>
      <c r="Y14" s="49">
        <v>0</v>
      </c>
      <c r="Z14" s="49">
        <v>0</v>
      </c>
      <c r="AA14" s="49">
        <f>AC14+AD14+AB14</f>
        <v>58887.099999999991</v>
      </c>
      <c r="AB14" s="25">
        <f t="shared" si="17"/>
        <v>24168.3</v>
      </c>
      <c r="AC14" s="49">
        <f t="shared" si="17"/>
        <v>30458.899999999998</v>
      </c>
      <c r="AD14" s="49">
        <f>AD39</f>
        <v>4259.8999999999996</v>
      </c>
      <c r="AE14" s="25">
        <f t="shared" si="17"/>
        <v>0</v>
      </c>
      <c r="AF14" s="25">
        <f t="shared" si="17"/>
        <v>0</v>
      </c>
      <c r="AG14" s="25">
        <f t="shared" si="17"/>
        <v>0</v>
      </c>
      <c r="AH14" s="25">
        <f t="shared" si="17"/>
        <v>0</v>
      </c>
      <c r="AI14" s="25">
        <f>AK14+AL14+AJ14</f>
        <v>97102.900000000009</v>
      </c>
      <c r="AJ14" s="25">
        <f t="shared" si="17"/>
        <v>617.5</v>
      </c>
      <c r="AK14" s="25">
        <f>AK39</f>
        <v>81959.600000000006</v>
      </c>
      <c r="AL14" s="25">
        <f>AL39</f>
        <v>14525.800000000001</v>
      </c>
      <c r="AM14" s="25">
        <f t="shared" si="17"/>
        <v>0</v>
      </c>
      <c r="AN14" s="25">
        <f t="shared" si="17"/>
        <v>0</v>
      </c>
      <c r="AO14" s="25">
        <f t="shared" si="17"/>
        <v>0</v>
      </c>
      <c r="AP14" s="25">
        <f t="shared" si="17"/>
        <v>0</v>
      </c>
      <c r="AQ14" s="25">
        <f t="shared" si="17"/>
        <v>0</v>
      </c>
      <c r="AR14" s="25">
        <f t="shared" si="17"/>
        <v>557.5</v>
      </c>
      <c r="AS14" s="25">
        <f t="shared" si="17"/>
        <v>0</v>
      </c>
      <c r="AT14" s="25">
        <f t="shared" si="17"/>
        <v>551.9</v>
      </c>
      <c r="AU14" s="25">
        <f t="shared" si="17"/>
        <v>5.6</v>
      </c>
      <c r="AV14" s="25">
        <f t="shared" si="17"/>
        <v>0</v>
      </c>
      <c r="AW14" s="25">
        <f t="shared" si="17"/>
        <v>0</v>
      </c>
      <c r="AX14" s="25">
        <f t="shared" si="17"/>
        <v>0</v>
      </c>
      <c r="AY14" s="49">
        <f t="shared" si="14"/>
        <v>3587.8</v>
      </c>
      <c r="AZ14" s="25">
        <f t="shared" si="17"/>
        <v>0</v>
      </c>
      <c r="BA14" s="25">
        <f t="shared" si="17"/>
        <v>2735</v>
      </c>
      <c r="BB14" s="25">
        <f t="shared" si="17"/>
        <v>816.9</v>
      </c>
      <c r="BC14" s="25">
        <f t="shared" si="17"/>
        <v>35.9</v>
      </c>
      <c r="BD14" s="25">
        <f t="shared" si="17"/>
        <v>0</v>
      </c>
      <c r="BE14" s="25">
        <f t="shared" si="17"/>
        <v>0</v>
      </c>
      <c r="BF14" s="25">
        <f t="shared" si="17"/>
        <v>0</v>
      </c>
    </row>
    <row r="15" spans="1:60" s="16" customFormat="1" ht="46.5" customHeight="1" x14ac:dyDescent="0.2">
      <c r="A15" s="131"/>
      <c r="B15" s="47" t="s">
        <v>18</v>
      </c>
      <c r="C15" s="47" t="s">
        <v>18</v>
      </c>
      <c r="D15" s="25">
        <f t="shared" si="0"/>
        <v>225928.1</v>
      </c>
      <c r="E15" s="25"/>
      <c r="F15" s="25"/>
      <c r="G15" s="25"/>
      <c r="H15" s="52"/>
      <c r="I15" s="52"/>
      <c r="J15" s="52"/>
      <c r="K15" s="25">
        <f>K19</f>
        <v>10337</v>
      </c>
      <c r="L15" s="25">
        <f t="shared" ref="L15:M15" si="18">L19</f>
        <v>0</v>
      </c>
      <c r="M15" s="25">
        <f t="shared" si="18"/>
        <v>0</v>
      </c>
      <c r="N15" s="25">
        <f>N19</f>
        <v>10337</v>
      </c>
      <c r="O15" s="25">
        <f t="shared" ref="O15:BF15" si="19">O19</f>
        <v>0</v>
      </c>
      <c r="P15" s="25">
        <f t="shared" si="19"/>
        <v>0</v>
      </c>
      <c r="Q15" s="25">
        <f t="shared" si="19"/>
        <v>0</v>
      </c>
      <c r="R15" s="25">
        <f>S15+T15+U15+V15+W15+X15+Y15+Z15</f>
        <v>30176.3</v>
      </c>
      <c r="S15" s="49">
        <v>0</v>
      </c>
      <c r="T15" s="49">
        <v>0</v>
      </c>
      <c r="U15" s="49">
        <f>U19+U40</f>
        <v>2374.8000000000002</v>
      </c>
      <c r="V15" s="49">
        <f>V19+V40+V79</f>
        <v>27801.5</v>
      </c>
      <c r="W15" s="49">
        <v>0</v>
      </c>
      <c r="X15" s="49">
        <v>0</v>
      </c>
      <c r="Y15" s="49">
        <v>0</v>
      </c>
      <c r="Z15" s="49">
        <v>0</v>
      </c>
      <c r="AA15" s="49">
        <f>AD15+AC15</f>
        <v>62094</v>
      </c>
      <c r="AB15" s="25">
        <f t="shared" si="19"/>
        <v>0</v>
      </c>
      <c r="AC15" s="49">
        <f>AC19+AC40</f>
        <v>33282.400000000001</v>
      </c>
      <c r="AD15" s="49">
        <f>AD19+AD40+AD55</f>
        <v>28811.600000000002</v>
      </c>
      <c r="AE15" s="25">
        <f t="shared" si="19"/>
        <v>0</v>
      </c>
      <c r="AF15" s="25">
        <f t="shared" si="19"/>
        <v>0</v>
      </c>
      <c r="AG15" s="25">
        <f t="shared" si="19"/>
        <v>0</v>
      </c>
      <c r="AH15" s="25">
        <f t="shared" si="19"/>
        <v>0</v>
      </c>
      <c r="AI15" s="25">
        <f>AI19+AI40</f>
        <v>105173.09999999999</v>
      </c>
      <c r="AJ15" s="25">
        <f t="shared" si="19"/>
        <v>0</v>
      </c>
      <c r="AK15" s="25">
        <f>AK19+AK40+AK55+AK79</f>
        <v>61529.2</v>
      </c>
      <c r="AL15" s="25">
        <f>AL19+AL40</f>
        <v>43643.899999999994</v>
      </c>
      <c r="AM15" s="25">
        <f t="shared" si="19"/>
        <v>0</v>
      </c>
      <c r="AN15" s="25">
        <f t="shared" si="19"/>
        <v>0</v>
      </c>
      <c r="AO15" s="25">
        <f t="shared" si="19"/>
        <v>0</v>
      </c>
      <c r="AP15" s="25">
        <f t="shared" si="19"/>
        <v>0</v>
      </c>
      <c r="AQ15" s="25">
        <f t="shared" si="19"/>
        <v>0</v>
      </c>
      <c r="AR15" s="25">
        <f t="shared" si="19"/>
        <v>9800</v>
      </c>
      <c r="AS15" s="25">
        <f t="shared" si="19"/>
        <v>0</v>
      </c>
      <c r="AT15" s="25">
        <f t="shared" si="19"/>
        <v>0</v>
      </c>
      <c r="AU15" s="25">
        <f t="shared" si="19"/>
        <v>9800</v>
      </c>
      <c r="AV15" s="25">
        <f t="shared" si="19"/>
        <v>0</v>
      </c>
      <c r="AW15" s="25">
        <f t="shared" si="19"/>
        <v>0</v>
      </c>
      <c r="AX15" s="25">
        <f t="shared" si="19"/>
        <v>0</v>
      </c>
      <c r="AY15" s="49">
        <f t="shared" si="14"/>
        <v>8347.7000000000007</v>
      </c>
      <c r="AZ15" s="25">
        <f t="shared" si="19"/>
        <v>0</v>
      </c>
      <c r="BA15" s="25">
        <f t="shared" si="19"/>
        <v>0</v>
      </c>
      <c r="BB15" s="25">
        <f t="shared" si="19"/>
        <v>0</v>
      </c>
      <c r="BC15" s="25">
        <f t="shared" si="19"/>
        <v>8347.7000000000007</v>
      </c>
      <c r="BD15" s="25">
        <f t="shared" si="19"/>
        <v>0</v>
      </c>
      <c r="BE15" s="25">
        <f t="shared" si="19"/>
        <v>0</v>
      </c>
      <c r="BF15" s="25">
        <f t="shared" si="19"/>
        <v>0</v>
      </c>
    </row>
    <row r="16" spans="1:60" s="16" customFormat="1" ht="42.75" customHeight="1" x14ac:dyDescent="0.2">
      <c r="A16" s="123"/>
      <c r="B16" s="47" t="s">
        <v>51</v>
      </c>
      <c r="C16" s="47" t="s">
        <v>51</v>
      </c>
      <c r="D16" s="25">
        <f t="shared" si="0"/>
        <v>35447.1</v>
      </c>
      <c r="E16" s="25"/>
      <c r="F16" s="25"/>
      <c r="G16" s="25"/>
      <c r="H16" s="52"/>
      <c r="I16" s="52"/>
      <c r="J16" s="52"/>
      <c r="K16" s="25">
        <f>N16+M16</f>
        <v>792.59999999999991</v>
      </c>
      <c r="L16" s="25">
        <v>0</v>
      </c>
      <c r="M16" s="25">
        <f>M84</f>
        <v>162.30000000000001</v>
      </c>
      <c r="N16" s="25">
        <f>N84+N74</f>
        <v>630.29999999999995</v>
      </c>
      <c r="O16" s="25">
        <v>0</v>
      </c>
      <c r="P16" s="25">
        <v>0</v>
      </c>
      <c r="Q16" s="25">
        <v>0</v>
      </c>
      <c r="R16" s="25">
        <f>U16+V16</f>
        <v>34572.6</v>
      </c>
      <c r="S16" s="49">
        <v>0</v>
      </c>
      <c r="T16" s="49">
        <v>0</v>
      </c>
      <c r="U16" s="49">
        <f>U35</f>
        <v>34538.1</v>
      </c>
      <c r="V16" s="49">
        <f>V35</f>
        <v>34.5</v>
      </c>
      <c r="W16" s="49">
        <v>0</v>
      </c>
      <c r="X16" s="49">
        <v>0</v>
      </c>
      <c r="Y16" s="49">
        <v>0</v>
      </c>
      <c r="Z16" s="49">
        <v>0</v>
      </c>
      <c r="AA16" s="49">
        <f>AA35</f>
        <v>81.899999999999991</v>
      </c>
      <c r="AB16" s="25">
        <v>0</v>
      </c>
      <c r="AC16" s="49">
        <f>AC35</f>
        <v>81.8</v>
      </c>
      <c r="AD16" s="49">
        <f>AD35</f>
        <v>0.1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49">
        <f t="shared" si="14"/>
        <v>0</v>
      </c>
      <c r="AZ16" s="25">
        <v>0</v>
      </c>
      <c r="BA16" s="25">
        <v>0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</row>
    <row r="17" spans="1:59" s="8" customFormat="1" ht="38.25" x14ac:dyDescent="0.2">
      <c r="A17" s="127" t="s">
        <v>31</v>
      </c>
      <c r="B17" s="42"/>
      <c r="C17" s="91" t="s">
        <v>6</v>
      </c>
      <c r="D17" s="90">
        <f t="shared" si="0"/>
        <v>446150.80000000005</v>
      </c>
      <c r="E17" s="90" t="e">
        <f>E18+#REF!</f>
        <v>#REF!</v>
      </c>
      <c r="F17" s="90" t="e">
        <f>F18+#REF!</f>
        <v>#REF!</v>
      </c>
      <c r="G17" s="90" t="e">
        <f>G18+#REF!</f>
        <v>#REF!</v>
      </c>
      <c r="H17" s="90"/>
      <c r="I17" s="90"/>
      <c r="J17" s="90"/>
      <c r="K17" s="89">
        <f t="shared" si="8"/>
        <v>24534.6</v>
      </c>
      <c r="L17" s="90">
        <f>L18</f>
        <v>0</v>
      </c>
      <c r="M17" s="90">
        <f>M18</f>
        <v>2998</v>
      </c>
      <c r="N17" s="90">
        <f>N18+N19</f>
        <v>21536.6</v>
      </c>
      <c r="O17" s="90">
        <f>O18</f>
        <v>0</v>
      </c>
      <c r="P17" s="90"/>
      <c r="Q17" s="90"/>
      <c r="R17" s="90">
        <f>S17+T17+U17+V17+W17+Y17+Z17+X17</f>
        <v>120448.19999999998</v>
      </c>
      <c r="S17" s="90">
        <f t="shared" ref="S17:Y17" si="20">S18+S19</f>
        <v>0</v>
      </c>
      <c r="T17" s="90">
        <f t="shared" si="20"/>
        <v>0</v>
      </c>
      <c r="U17" s="90">
        <f>U18+U19+U20</f>
        <v>69892.299999999988</v>
      </c>
      <c r="V17" s="90">
        <f>V18+V19+V20</f>
        <v>50505.9</v>
      </c>
      <c r="W17" s="90">
        <f t="shared" si="20"/>
        <v>50</v>
      </c>
      <c r="X17" s="90">
        <f t="shared" si="20"/>
        <v>0</v>
      </c>
      <c r="Y17" s="90">
        <f t="shared" si="20"/>
        <v>0</v>
      </c>
      <c r="Z17" s="90">
        <v>0</v>
      </c>
      <c r="AA17" s="90">
        <f>AB17+AC17+AD17+AE17+AF17+AG17+AH17</f>
        <v>93754.400000000009</v>
      </c>
      <c r="AB17" s="90">
        <f t="shared" ref="AB17:AH17" si="21">AB18+AB19</f>
        <v>0</v>
      </c>
      <c r="AC17" s="90">
        <f>AC18+AC19+AC20</f>
        <v>48876.200000000004</v>
      </c>
      <c r="AD17" s="90">
        <f>AD18+AD19+AD20</f>
        <v>44578.200000000004</v>
      </c>
      <c r="AE17" s="90">
        <f t="shared" si="21"/>
        <v>300</v>
      </c>
      <c r="AF17" s="90">
        <f t="shared" si="21"/>
        <v>0</v>
      </c>
      <c r="AG17" s="90">
        <f t="shared" si="21"/>
        <v>0</v>
      </c>
      <c r="AH17" s="90">
        <f t="shared" si="21"/>
        <v>0</v>
      </c>
      <c r="AI17" s="90">
        <f>AJ17+AK17+AL17+AM17+AQ17+AN17</f>
        <v>162487.5</v>
      </c>
      <c r="AJ17" s="90">
        <f>AJ18+AJ19</f>
        <v>0</v>
      </c>
      <c r="AK17" s="90">
        <f>AK18+AK19</f>
        <v>80543.899999999994</v>
      </c>
      <c r="AL17" s="90">
        <f>AL18+AL19</f>
        <v>81763.600000000006</v>
      </c>
      <c r="AM17" s="90">
        <f>AM18+AM19</f>
        <v>180</v>
      </c>
      <c r="AN17" s="90">
        <f>AN18+AN19</f>
        <v>0</v>
      </c>
      <c r="AO17" s="90">
        <v>0</v>
      </c>
      <c r="AP17" s="90">
        <v>0</v>
      </c>
      <c r="AQ17" s="90">
        <f t="shared" ref="AQ17:AX17" si="22">AQ18+AQ19</f>
        <v>0</v>
      </c>
      <c r="AR17" s="90">
        <f>AT17+AU17+AV17</f>
        <v>23189.200000000001</v>
      </c>
      <c r="AS17" s="90">
        <f t="shared" si="22"/>
        <v>0</v>
      </c>
      <c r="AT17" s="90">
        <f>AT18+AT19</f>
        <v>8206.7000000000007</v>
      </c>
      <c r="AU17" s="90">
        <f t="shared" si="22"/>
        <v>14932.5</v>
      </c>
      <c r="AV17" s="90">
        <f t="shared" si="22"/>
        <v>50</v>
      </c>
      <c r="AW17" s="90">
        <f t="shared" si="22"/>
        <v>0</v>
      </c>
      <c r="AX17" s="90">
        <f t="shared" si="22"/>
        <v>0</v>
      </c>
      <c r="AY17" s="90">
        <f t="shared" ref="AY17:AY18" si="23">AZ17+BB17+BC17+BD17+BM17</f>
        <v>21736.9</v>
      </c>
      <c r="AZ17" s="90">
        <f t="shared" ref="AZ17:BF17" si="24">AZ18+AZ19</f>
        <v>0</v>
      </c>
      <c r="BA17" s="90">
        <v>0</v>
      </c>
      <c r="BB17" s="90">
        <f>BB18</f>
        <v>8206.7000000000007</v>
      </c>
      <c r="BC17" s="90">
        <f t="shared" si="24"/>
        <v>13480.2</v>
      </c>
      <c r="BD17" s="90">
        <f t="shared" si="24"/>
        <v>50</v>
      </c>
      <c r="BE17" s="90">
        <f t="shared" si="24"/>
        <v>0</v>
      </c>
      <c r="BF17" s="89">
        <f t="shared" si="24"/>
        <v>0</v>
      </c>
      <c r="BG17" s="20"/>
    </row>
    <row r="18" spans="1:59" s="14" customFormat="1" ht="25.5" x14ac:dyDescent="0.2">
      <c r="A18" s="130"/>
      <c r="B18" s="42" t="s">
        <v>10</v>
      </c>
      <c r="C18" s="42" t="s">
        <v>7</v>
      </c>
      <c r="D18" s="89">
        <f t="shared" si="0"/>
        <v>193547.2</v>
      </c>
      <c r="E18" s="89" t="e">
        <f>#REF!+#REF!+#REF!+E22+E24+E25+#REF!+E27</f>
        <v>#REF!</v>
      </c>
      <c r="F18" s="89" t="e">
        <f>#REF!+#REF!+#REF!+F22+F24+F25+#REF!+F27</f>
        <v>#REF!</v>
      </c>
      <c r="G18" s="89" t="e">
        <f>#REF!+#REF!+#REF!+G22+G24+G25+#REF!+G27</f>
        <v>#REF!</v>
      </c>
      <c r="H18" s="89"/>
      <c r="I18" s="89"/>
      <c r="J18" s="89"/>
      <c r="K18" s="89">
        <f t="shared" si="8"/>
        <v>14197.599999999999</v>
      </c>
      <c r="L18" s="89">
        <v>0</v>
      </c>
      <c r="M18" s="89">
        <f>M27</f>
        <v>2998</v>
      </c>
      <c r="N18" s="89">
        <f>N22+N24+N25+N28</f>
        <v>11199.599999999999</v>
      </c>
      <c r="O18" s="89">
        <v>0</v>
      </c>
      <c r="P18" s="89">
        <v>0</v>
      </c>
      <c r="Q18" s="89">
        <v>0</v>
      </c>
      <c r="R18" s="89">
        <f>S18+T18+U18+V18+W18+Y18+Z18</f>
        <v>58755.799999999996</v>
      </c>
      <c r="S18" s="89">
        <v>0</v>
      </c>
      <c r="T18" s="89">
        <v>0</v>
      </c>
      <c r="U18" s="89">
        <f>U27+U34+U36</f>
        <v>35354.199999999997</v>
      </c>
      <c r="V18" s="89">
        <f>V22+V24+V25+V34+V36</f>
        <v>23351.599999999999</v>
      </c>
      <c r="W18" s="89">
        <f>W22</f>
        <v>50</v>
      </c>
      <c r="X18" s="89">
        <v>0</v>
      </c>
      <c r="Y18" s="89">
        <v>0</v>
      </c>
      <c r="Z18" s="89">
        <v>0</v>
      </c>
      <c r="AA18" s="89">
        <f>AB18+AC18+AD18+AE18+AF18+AG18+AH18</f>
        <v>35780.300000000003</v>
      </c>
      <c r="AB18" s="89">
        <v>0</v>
      </c>
      <c r="AC18" s="90">
        <f>AC22+AC25+AC27+AC36</f>
        <v>18787.900000000001</v>
      </c>
      <c r="AD18" s="90">
        <f>AD22+AD25+AD34+AD36</f>
        <v>16692.400000000001</v>
      </c>
      <c r="AE18" s="89">
        <f>AE22</f>
        <v>300</v>
      </c>
      <c r="AF18" s="89">
        <v>0</v>
      </c>
      <c r="AG18" s="89">
        <v>0</v>
      </c>
      <c r="AH18" s="89">
        <v>0</v>
      </c>
      <c r="AI18" s="89">
        <f>AJ18+AK18+AL18+AM18+AQ18</f>
        <v>58035.100000000006</v>
      </c>
      <c r="AJ18" s="89">
        <v>0</v>
      </c>
      <c r="AK18" s="89">
        <f>AK27</f>
        <v>19014.7</v>
      </c>
      <c r="AL18" s="89">
        <f>AL22+AL25+AL31+AL34+AL32</f>
        <v>38840.400000000001</v>
      </c>
      <c r="AM18" s="89">
        <f>AM22</f>
        <v>180</v>
      </c>
      <c r="AN18" s="89">
        <v>0</v>
      </c>
      <c r="AO18" s="89">
        <v>0</v>
      </c>
      <c r="AP18" s="89">
        <v>0</v>
      </c>
      <c r="AQ18" s="89">
        <v>0</v>
      </c>
      <c r="AR18" s="89">
        <f>AT18+AU18+AV18</f>
        <v>13389.2</v>
      </c>
      <c r="AS18" s="89">
        <v>0</v>
      </c>
      <c r="AT18" s="89">
        <f>AT27</f>
        <v>8206.7000000000007</v>
      </c>
      <c r="AU18" s="89">
        <f>AU22+AU25</f>
        <v>5132.5</v>
      </c>
      <c r="AV18" s="89">
        <f>AV22</f>
        <v>50</v>
      </c>
      <c r="AW18" s="89">
        <v>0</v>
      </c>
      <c r="AX18" s="89">
        <v>0</v>
      </c>
      <c r="AY18" s="89">
        <f t="shared" si="23"/>
        <v>13389.2</v>
      </c>
      <c r="AZ18" s="89">
        <v>0</v>
      </c>
      <c r="BA18" s="89">
        <v>0</v>
      </c>
      <c r="BB18" s="89">
        <f>BB27</f>
        <v>8206.7000000000007</v>
      </c>
      <c r="BC18" s="89">
        <f>BC21</f>
        <v>5132.5</v>
      </c>
      <c r="BD18" s="89">
        <f>BD22</f>
        <v>50</v>
      </c>
      <c r="BE18" s="89">
        <v>0</v>
      </c>
      <c r="BF18" s="89">
        <v>0</v>
      </c>
    </row>
    <row r="19" spans="1:59" s="7" customFormat="1" ht="38.25" x14ac:dyDescent="0.2">
      <c r="A19" s="130"/>
      <c r="B19" s="42" t="s">
        <v>18</v>
      </c>
      <c r="C19" s="42" t="s">
        <v>18</v>
      </c>
      <c r="D19" s="89">
        <f t="shared" si="0"/>
        <v>217949.1</v>
      </c>
      <c r="E19" s="89"/>
      <c r="F19" s="89"/>
      <c r="G19" s="89"/>
      <c r="H19" s="89"/>
      <c r="I19" s="89"/>
      <c r="J19" s="89"/>
      <c r="K19" s="89">
        <f>L19+M19+N19+O19+P19+Q19</f>
        <v>10337</v>
      </c>
      <c r="L19" s="89">
        <v>0</v>
      </c>
      <c r="M19" s="89">
        <v>0</v>
      </c>
      <c r="N19" s="89">
        <f>N23+N26</f>
        <v>10337</v>
      </c>
      <c r="O19" s="89">
        <v>0</v>
      </c>
      <c r="P19" s="89">
        <v>0</v>
      </c>
      <c r="Q19" s="89">
        <v>0</v>
      </c>
      <c r="R19" s="89">
        <f t="shared" ref="R19:R39" si="25">S19+T19+U19+V19+W19+Y19+Z19</f>
        <v>27119.800000000003</v>
      </c>
      <c r="S19" s="89">
        <v>0</v>
      </c>
      <c r="T19" s="89">
        <v>0</v>
      </c>
      <c r="U19" s="89">
        <f>U33</f>
        <v>0</v>
      </c>
      <c r="V19" s="89">
        <f>V26+V23+V33</f>
        <v>27119.800000000003</v>
      </c>
      <c r="W19" s="89">
        <v>0</v>
      </c>
      <c r="X19" s="89">
        <v>0</v>
      </c>
      <c r="Y19" s="89">
        <v>0</v>
      </c>
      <c r="Z19" s="89">
        <v>0</v>
      </c>
      <c r="AA19" s="89">
        <f>AB19+AC19+AD19+AE19+AF19+AG19+AH19</f>
        <v>57892.200000000004</v>
      </c>
      <c r="AB19" s="89">
        <f t="shared" ref="AB19:AH19" si="26">AB23+AB26</f>
        <v>0</v>
      </c>
      <c r="AC19" s="90">
        <f>AC23+AC24+AC26+AC28+AC33</f>
        <v>30006.5</v>
      </c>
      <c r="AD19" s="90">
        <f>AD23+AD24+AD26+AD28+AD33</f>
        <v>27885.700000000004</v>
      </c>
      <c r="AE19" s="89">
        <f t="shared" si="26"/>
        <v>0</v>
      </c>
      <c r="AF19" s="89">
        <f>AF33</f>
        <v>0</v>
      </c>
      <c r="AG19" s="89">
        <f t="shared" si="26"/>
        <v>0</v>
      </c>
      <c r="AH19" s="89">
        <f t="shared" si="26"/>
        <v>0</v>
      </c>
      <c r="AI19" s="89">
        <f>AJ19+AK19+AL19+AM19+AQ19</f>
        <v>104452.4</v>
      </c>
      <c r="AJ19" s="89">
        <v>0</v>
      </c>
      <c r="AK19" s="89">
        <f>AK23+AK24+AK26+AK33</f>
        <v>61529.2</v>
      </c>
      <c r="AL19" s="89">
        <f>AL23+AL24+AL26+AL30+AL33</f>
        <v>42923.199999999997</v>
      </c>
      <c r="AM19" s="89">
        <v>0</v>
      </c>
      <c r="AN19" s="89">
        <v>0</v>
      </c>
      <c r="AO19" s="89">
        <v>0</v>
      </c>
      <c r="AP19" s="89">
        <v>0</v>
      </c>
      <c r="AQ19" s="89">
        <v>0</v>
      </c>
      <c r="AR19" s="89">
        <f>AU19</f>
        <v>9800</v>
      </c>
      <c r="AS19" s="89">
        <v>0</v>
      </c>
      <c r="AT19" s="89">
        <v>0</v>
      </c>
      <c r="AU19" s="89">
        <f>AU26</f>
        <v>9800</v>
      </c>
      <c r="AV19" s="89">
        <v>0</v>
      </c>
      <c r="AW19" s="89">
        <v>0</v>
      </c>
      <c r="AX19" s="89">
        <v>0</v>
      </c>
      <c r="AY19" s="89">
        <f t="shared" ref="AY19" si="27">AZ19+BB19+BC19+BD19+BM19</f>
        <v>8347.7000000000007</v>
      </c>
      <c r="AZ19" s="89">
        <v>0</v>
      </c>
      <c r="BA19" s="89">
        <v>0</v>
      </c>
      <c r="BB19" s="89">
        <v>0</v>
      </c>
      <c r="BC19" s="89">
        <f>BC26</f>
        <v>8347.7000000000007</v>
      </c>
      <c r="BD19" s="89">
        <v>0</v>
      </c>
      <c r="BE19" s="89">
        <v>0</v>
      </c>
      <c r="BF19" s="89">
        <v>0</v>
      </c>
    </row>
    <row r="20" spans="1:59" s="7" customFormat="1" ht="38.25" x14ac:dyDescent="0.2">
      <c r="A20" s="129"/>
      <c r="B20" s="42" t="s">
        <v>51</v>
      </c>
      <c r="C20" s="42" t="s">
        <v>51</v>
      </c>
      <c r="D20" s="89">
        <v>48910.600000000006</v>
      </c>
      <c r="E20" s="89"/>
      <c r="F20" s="89"/>
      <c r="G20" s="89"/>
      <c r="H20" s="89"/>
      <c r="I20" s="89"/>
      <c r="J20" s="89"/>
      <c r="K20" s="89">
        <f>L20+M20+N20+O20+P20+Q20</f>
        <v>0</v>
      </c>
      <c r="L20" s="89">
        <v>0</v>
      </c>
      <c r="M20" s="89">
        <v>0</v>
      </c>
      <c r="N20" s="89">
        <v>0</v>
      </c>
      <c r="O20" s="89">
        <v>0</v>
      </c>
      <c r="P20" s="89">
        <v>0</v>
      </c>
      <c r="Q20" s="89">
        <v>0</v>
      </c>
      <c r="R20" s="89">
        <f>U20+V20</f>
        <v>34572.6</v>
      </c>
      <c r="S20" s="89">
        <v>0</v>
      </c>
      <c r="T20" s="89">
        <v>0</v>
      </c>
      <c r="U20" s="89">
        <f>U35</f>
        <v>34538.1</v>
      </c>
      <c r="V20" s="89">
        <f>V35</f>
        <v>34.5</v>
      </c>
      <c r="W20" s="89">
        <v>0</v>
      </c>
      <c r="X20" s="89">
        <v>0</v>
      </c>
      <c r="Y20" s="89">
        <v>0</v>
      </c>
      <c r="Z20" s="89">
        <v>0</v>
      </c>
      <c r="AA20" s="89">
        <f>AB20+AC20+AD20+AE20+AF20+AG20+AH20</f>
        <v>81.899999999999991</v>
      </c>
      <c r="AB20" s="89">
        <v>0</v>
      </c>
      <c r="AC20" s="90">
        <f>AC35</f>
        <v>81.8</v>
      </c>
      <c r="AD20" s="90">
        <f>AD35</f>
        <v>0.1</v>
      </c>
      <c r="AE20" s="89">
        <v>0</v>
      </c>
      <c r="AF20" s="89">
        <v>0</v>
      </c>
      <c r="AG20" s="89">
        <v>0</v>
      </c>
      <c r="AH20" s="89">
        <v>0</v>
      </c>
      <c r="AI20" s="89">
        <f>AJ20+AK20+AL20+AM20+AN20+AO20+AP20+AQ20</f>
        <v>0</v>
      </c>
      <c r="AJ20" s="89">
        <v>0</v>
      </c>
      <c r="AK20" s="89">
        <v>0</v>
      </c>
      <c r="AL20" s="89">
        <v>0</v>
      </c>
      <c r="AM20" s="89">
        <v>0</v>
      </c>
      <c r="AN20" s="89">
        <v>0</v>
      </c>
      <c r="AO20" s="89">
        <v>0</v>
      </c>
      <c r="AP20" s="89">
        <v>0</v>
      </c>
      <c r="AQ20" s="89">
        <v>0</v>
      </c>
      <c r="AR20" s="89">
        <f>AS20+AT20+AU20+AV20+AW20+AX20</f>
        <v>0</v>
      </c>
      <c r="AS20" s="89">
        <v>0</v>
      </c>
      <c r="AT20" s="89">
        <v>0</v>
      </c>
      <c r="AU20" s="89">
        <v>0</v>
      </c>
      <c r="AV20" s="89">
        <v>0</v>
      </c>
      <c r="AW20" s="89">
        <v>0</v>
      </c>
      <c r="AX20" s="89">
        <v>0</v>
      </c>
      <c r="AY20" s="89">
        <f>AZ20+BB20+BC20+BD20+BE20+BF20</f>
        <v>0</v>
      </c>
      <c r="AZ20" s="89">
        <v>0</v>
      </c>
      <c r="BA20" s="89">
        <v>0</v>
      </c>
      <c r="BB20" s="89">
        <v>0</v>
      </c>
      <c r="BC20" s="89">
        <v>0</v>
      </c>
      <c r="BD20" s="89">
        <v>0</v>
      </c>
      <c r="BE20" s="89">
        <v>0</v>
      </c>
      <c r="BF20" s="89">
        <v>0</v>
      </c>
    </row>
    <row r="21" spans="1:59" s="9" customFormat="1" ht="33" customHeight="1" x14ac:dyDescent="0.2">
      <c r="A21" s="103" t="s">
        <v>38</v>
      </c>
      <c r="B21" s="47" t="s">
        <v>22</v>
      </c>
      <c r="C21" s="47"/>
      <c r="D21" s="25">
        <f t="shared" ref="D21:D27" si="28">K21+R21+AA21+AI21+AR21+AY21</f>
        <v>118614.6</v>
      </c>
      <c r="E21" s="25">
        <f>E22+E23</f>
        <v>3476.8</v>
      </c>
      <c r="F21" s="25">
        <f t="shared" ref="F21:J21" si="29">F22+F23</f>
        <v>3772.17</v>
      </c>
      <c r="G21" s="25">
        <f t="shared" si="29"/>
        <v>13011.2</v>
      </c>
      <c r="H21" s="25">
        <f t="shared" si="29"/>
        <v>0</v>
      </c>
      <c r="I21" s="25">
        <f t="shared" si="29"/>
        <v>0</v>
      </c>
      <c r="J21" s="25">
        <f t="shared" si="29"/>
        <v>0</v>
      </c>
      <c r="K21" s="25">
        <f>L21+M21+N21+O21+P21+Q21</f>
        <v>11244.5</v>
      </c>
      <c r="L21" s="25">
        <f>L22+L23</f>
        <v>0</v>
      </c>
      <c r="M21" s="25">
        <f t="shared" ref="M21:Q21" si="30">M22+M23</f>
        <v>0</v>
      </c>
      <c r="N21" s="25">
        <f t="shared" si="30"/>
        <v>11244.5</v>
      </c>
      <c r="O21" s="25">
        <f t="shared" si="30"/>
        <v>0</v>
      </c>
      <c r="P21" s="25">
        <f>P22+P23</f>
        <v>0</v>
      </c>
      <c r="Q21" s="25">
        <f t="shared" si="30"/>
        <v>0</v>
      </c>
      <c r="R21" s="25">
        <f>S21+T21+U21+V21+W21+X21+Y21+Z21</f>
        <v>21189.8</v>
      </c>
      <c r="S21" s="25">
        <f>S22+S23</f>
        <v>0</v>
      </c>
      <c r="T21" s="25">
        <f t="shared" ref="T21:Z21" si="31">T22+T23</f>
        <v>0</v>
      </c>
      <c r="U21" s="25">
        <f t="shared" si="31"/>
        <v>0</v>
      </c>
      <c r="V21" s="25">
        <f>V22+V23</f>
        <v>21139.8</v>
      </c>
      <c r="W21" s="25">
        <f t="shared" si="31"/>
        <v>50</v>
      </c>
      <c r="X21" s="25">
        <f t="shared" si="31"/>
        <v>0</v>
      </c>
      <c r="Y21" s="25">
        <f t="shared" si="31"/>
        <v>0</v>
      </c>
      <c r="Z21" s="25">
        <f t="shared" si="31"/>
        <v>0</v>
      </c>
      <c r="AA21" s="25">
        <f>AD21+AE21</f>
        <v>19102.2</v>
      </c>
      <c r="AB21" s="25">
        <f>AB22+AB23</f>
        <v>0</v>
      </c>
      <c r="AC21" s="49">
        <f t="shared" ref="AC21:AH21" si="32">AC22+AC23</f>
        <v>0</v>
      </c>
      <c r="AD21" s="49">
        <f>AD22+AD23</f>
        <v>18802.2</v>
      </c>
      <c r="AE21" s="25">
        <f t="shared" si="32"/>
        <v>300</v>
      </c>
      <c r="AF21" s="25">
        <f>AF22+AF23</f>
        <v>0</v>
      </c>
      <c r="AG21" s="25">
        <f>AG22+AG23</f>
        <v>0</v>
      </c>
      <c r="AH21" s="25">
        <f t="shared" si="32"/>
        <v>0</v>
      </c>
      <c r="AI21" s="25">
        <f t="shared" ref="AI21:AI25" si="33">AJ21+AK21+AL21+AM21+AQ21</f>
        <v>56713.1</v>
      </c>
      <c r="AJ21" s="25">
        <f>AJ22+AJ23</f>
        <v>0</v>
      </c>
      <c r="AK21" s="25">
        <f t="shared" ref="AK21:AQ21" si="34">AK22+AK23</f>
        <v>33767</v>
      </c>
      <c r="AL21" s="25">
        <f>AL22+AL23</f>
        <v>22766.1</v>
      </c>
      <c r="AM21" s="25">
        <f t="shared" si="34"/>
        <v>180</v>
      </c>
      <c r="AN21" s="25">
        <v>0</v>
      </c>
      <c r="AO21" s="25">
        <v>0</v>
      </c>
      <c r="AP21" s="25">
        <v>0</v>
      </c>
      <c r="AQ21" s="25">
        <f t="shared" si="34"/>
        <v>0</v>
      </c>
      <c r="AR21" s="25">
        <f>AS21+AT21+AU21+AV21+BF21</f>
        <v>5182.5</v>
      </c>
      <c r="AS21" s="25">
        <f>AS22+AS23</f>
        <v>0</v>
      </c>
      <c r="AT21" s="25">
        <f t="shared" ref="AT21:AV21" si="35">AT22+AT23</f>
        <v>0</v>
      </c>
      <c r="AU21" s="25">
        <f t="shared" si="35"/>
        <v>5132.5</v>
      </c>
      <c r="AV21" s="25">
        <f t="shared" si="35"/>
        <v>50</v>
      </c>
      <c r="AW21" s="25">
        <f>AW22</f>
        <v>0</v>
      </c>
      <c r="AX21" s="25">
        <f t="shared" ref="AX21" si="36">AX22+AX23</f>
        <v>0</v>
      </c>
      <c r="AY21" s="25">
        <f>AZ21+BC21+BD21+BF21+BL21</f>
        <v>5182.5</v>
      </c>
      <c r="AZ21" s="25">
        <f>AZ22</f>
        <v>0</v>
      </c>
      <c r="BA21" s="25">
        <v>0</v>
      </c>
      <c r="BB21" s="25">
        <f t="shared" ref="BB21:BF21" si="37">BB22</f>
        <v>0</v>
      </c>
      <c r="BC21" s="25">
        <f t="shared" si="37"/>
        <v>5132.5</v>
      </c>
      <c r="BD21" s="25">
        <v>50</v>
      </c>
      <c r="BE21" s="25">
        <f t="shared" si="37"/>
        <v>0</v>
      </c>
      <c r="BF21" s="25">
        <f t="shared" si="37"/>
        <v>0</v>
      </c>
    </row>
    <row r="22" spans="1:59" ht="63.75" x14ac:dyDescent="0.2">
      <c r="A22" s="103"/>
      <c r="B22" s="47" t="s">
        <v>19</v>
      </c>
      <c r="C22" s="47" t="s">
        <v>7</v>
      </c>
      <c r="D22" s="25">
        <f t="shared" si="28"/>
        <v>64929.799999999996</v>
      </c>
      <c r="E22" s="25">
        <v>3476.8</v>
      </c>
      <c r="F22" s="25">
        <f>298.5+3473.67</f>
        <v>3772.17</v>
      </c>
      <c r="G22" s="25">
        <v>13011.2</v>
      </c>
      <c r="H22" s="25"/>
      <c r="I22" s="25"/>
      <c r="J22" s="25"/>
      <c r="K22" s="25">
        <f t="shared" si="8"/>
        <v>8514.9</v>
      </c>
      <c r="L22" s="25">
        <v>0</v>
      </c>
      <c r="M22" s="25">
        <v>0</v>
      </c>
      <c r="N22" s="25">
        <v>8514.9</v>
      </c>
      <c r="O22" s="25">
        <v>0</v>
      </c>
      <c r="P22" s="25">
        <v>0</v>
      </c>
      <c r="Q22" s="25">
        <v>0</v>
      </c>
      <c r="R22" s="25">
        <f t="shared" si="25"/>
        <v>15040.4</v>
      </c>
      <c r="S22" s="25">
        <v>0</v>
      </c>
      <c r="T22" s="25">
        <v>0</v>
      </c>
      <c r="U22" s="25">
        <v>0</v>
      </c>
      <c r="V22" s="25">
        <v>14990.4</v>
      </c>
      <c r="W22" s="25">
        <v>50</v>
      </c>
      <c r="X22" s="25">
        <v>0</v>
      </c>
      <c r="Y22" s="25">
        <v>0</v>
      </c>
      <c r="Z22" s="25">
        <v>0</v>
      </c>
      <c r="AA22" s="25">
        <f t="shared" ref="AA22:AA39" si="38">AB22+AC22+AD22+AE22+AH22</f>
        <v>13526.4</v>
      </c>
      <c r="AB22" s="25">
        <v>0</v>
      </c>
      <c r="AC22" s="49">
        <v>0</v>
      </c>
      <c r="AD22" s="49">
        <v>13226.4</v>
      </c>
      <c r="AE22" s="49">
        <v>300</v>
      </c>
      <c r="AF22" s="25">
        <v>0</v>
      </c>
      <c r="AG22" s="25">
        <v>0</v>
      </c>
      <c r="AH22" s="25">
        <v>0</v>
      </c>
      <c r="AI22" s="25">
        <f t="shared" si="33"/>
        <v>17483.099999999999</v>
      </c>
      <c r="AJ22" s="25">
        <v>0</v>
      </c>
      <c r="AK22" s="25">
        <v>0</v>
      </c>
      <c r="AL22" s="25">
        <v>17303.099999999999</v>
      </c>
      <c r="AM22" s="25">
        <v>180</v>
      </c>
      <c r="AN22" s="25">
        <v>0</v>
      </c>
      <c r="AO22" s="25">
        <v>0</v>
      </c>
      <c r="AP22" s="25">
        <v>0</v>
      </c>
      <c r="AQ22" s="25">
        <v>0</v>
      </c>
      <c r="AR22" s="25">
        <f>AS22+AT22+AU22+AV22+BF22</f>
        <v>5182.5</v>
      </c>
      <c r="AS22" s="25">
        <v>0</v>
      </c>
      <c r="AT22" s="25">
        <v>0</v>
      </c>
      <c r="AU22" s="25">
        <v>5132.5</v>
      </c>
      <c r="AV22" s="25">
        <v>50</v>
      </c>
      <c r="AW22" s="25">
        <v>0</v>
      </c>
      <c r="AX22" s="25">
        <v>0</v>
      </c>
      <c r="AY22" s="25">
        <f t="shared" ref="AY22:AY25" si="39">AZ22+BC22+BD22+BF22+BL22</f>
        <v>5182.5</v>
      </c>
      <c r="AZ22" s="25">
        <v>0</v>
      </c>
      <c r="BA22" s="25">
        <v>0</v>
      </c>
      <c r="BB22" s="25">
        <v>0</v>
      </c>
      <c r="BC22" s="25">
        <v>5132.5</v>
      </c>
      <c r="BD22" s="25">
        <v>50</v>
      </c>
      <c r="BE22" s="25">
        <v>0</v>
      </c>
      <c r="BF22" s="25">
        <v>0</v>
      </c>
    </row>
    <row r="23" spans="1:59" ht="38.25" x14ac:dyDescent="0.2">
      <c r="A23" s="103"/>
      <c r="B23" s="47" t="s">
        <v>18</v>
      </c>
      <c r="C23" s="47" t="s">
        <v>18</v>
      </c>
      <c r="D23" s="25">
        <f t="shared" si="28"/>
        <v>53684.800000000003</v>
      </c>
      <c r="E23" s="25"/>
      <c r="F23" s="25"/>
      <c r="G23" s="25"/>
      <c r="H23" s="25"/>
      <c r="I23" s="25"/>
      <c r="J23" s="25"/>
      <c r="K23" s="25">
        <f t="shared" si="8"/>
        <v>2729.6</v>
      </c>
      <c r="L23" s="25">
        <v>0</v>
      </c>
      <c r="M23" s="25">
        <v>0</v>
      </c>
      <c r="N23" s="25">
        <v>2729.6</v>
      </c>
      <c r="O23" s="25">
        <v>0</v>
      </c>
      <c r="P23" s="25">
        <v>0</v>
      </c>
      <c r="Q23" s="25">
        <v>0</v>
      </c>
      <c r="R23" s="25">
        <f t="shared" si="25"/>
        <v>6149.4</v>
      </c>
      <c r="S23" s="25"/>
      <c r="T23" s="25">
        <v>0</v>
      </c>
      <c r="U23" s="25">
        <v>0</v>
      </c>
      <c r="V23" s="25">
        <v>6149.4</v>
      </c>
      <c r="W23" s="25">
        <v>0</v>
      </c>
      <c r="X23" s="25">
        <v>0</v>
      </c>
      <c r="Y23" s="25">
        <v>0</v>
      </c>
      <c r="Z23" s="25">
        <v>0</v>
      </c>
      <c r="AA23" s="25">
        <f t="shared" si="38"/>
        <v>5575.8</v>
      </c>
      <c r="AB23" s="25">
        <v>0</v>
      </c>
      <c r="AC23" s="49">
        <v>0</v>
      </c>
      <c r="AD23" s="49">
        <v>5575.8</v>
      </c>
      <c r="AE23" s="25">
        <v>0</v>
      </c>
      <c r="AF23" s="25">
        <v>0</v>
      </c>
      <c r="AG23" s="25">
        <v>0</v>
      </c>
      <c r="AH23" s="25">
        <v>0</v>
      </c>
      <c r="AI23" s="25">
        <f t="shared" si="33"/>
        <v>39230</v>
      </c>
      <c r="AJ23" s="25">
        <v>0</v>
      </c>
      <c r="AK23" s="25">
        <v>33767</v>
      </c>
      <c r="AL23" s="25">
        <v>5463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f>AS23+AT23+AU23+AV23+BF23</f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f t="shared" si="39"/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</row>
    <row r="24" spans="1:59" ht="66" customHeight="1" x14ac:dyDescent="0.2">
      <c r="A24" s="53" t="s">
        <v>78</v>
      </c>
      <c r="B24" s="47" t="s">
        <v>18</v>
      </c>
      <c r="C24" s="47" t="s">
        <v>18</v>
      </c>
      <c r="D24" s="25">
        <f t="shared" si="28"/>
        <v>1143.0999999999999</v>
      </c>
      <c r="E24" s="25">
        <v>0</v>
      </c>
      <c r="F24" s="25">
        <v>0</v>
      </c>
      <c r="G24" s="25">
        <v>0</v>
      </c>
      <c r="H24" s="25"/>
      <c r="I24" s="25"/>
      <c r="J24" s="25"/>
      <c r="K24" s="25">
        <f t="shared" si="8"/>
        <v>94</v>
      </c>
      <c r="L24" s="25">
        <v>0</v>
      </c>
      <c r="M24" s="25">
        <v>0</v>
      </c>
      <c r="N24" s="25">
        <v>94</v>
      </c>
      <c r="O24" s="25">
        <v>0</v>
      </c>
      <c r="P24" s="25">
        <v>0</v>
      </c>
      <c r="Q24" s="25">
        <v>0</v>
      </c>
      <c r="R24" s="25">
        <f t="shared" si="25"/>
        <v>149.19999999999999</v>
      </c>
      <c r="S24" s="25">
        <v>0</v>
      </c>
      <c r="T24" s="25">
        <v>0</v>
      </c>
      <c r="U24" s="25">
        <v>0</v>
      </c>
      <c r="V24" s="25">
        <v>149.19999999999999</v>
      </c>
      <c r="W24" s="25">
        <v>0</v>
      </c>
      <c r="X24" s="25">
        <v>0</v>
      </c>
      <c r="Y24" s="25">
        <v>0</v>
      </c>
      <c r="Z24" s="25">
        <v>0</v>
      </c>
      <c r="AA24" s="25">
        <f t="shared" si="38"/>
        <v>219.9</v>
      </c>
      <c r="AB24" s="25">
        <v>0</v>
      </c>
      <c r="AC24" s="49">
        <v>0</v>
      </c>
      <c r="AD24" s="49">
        <v>219.9</v>
      </c>
      <c r="AE24" s="25">
        <v>0</v>
      </c>
      <c r="AF24" s="25">
        <v>0</v>
      </c>
      <c r="AG24" s="25">
        <v>0</v>
      </c>
      <c r="AH24" s="25">
        <v>0</v>
      </c>
      <c r="AI24" s="25">
        <f t="shared" si="33"/>
        <v>680</v>
      </c>
      <c r="AJ24" s="25">
        <v>0</v>
      </c>
      <c r="AK24" s="25">
        <v>0</v>
      </c>
      <c r="AL24" s="25">
        <v>680</v>
      </c>
      <c r="AM24" s="25"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f>AS24+AT24+AU24+AV24+BF24</f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f t="shared" si="39"/>
        <v>0</v>
      </c>
      <c r="AZ24" s="25">
        <v>0</v>
      </c>
      <c r="BA24" s="25">
        <v>0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</row>
    <row r="25" spans="1:59" ht="48" customHeight="1" x14ac:dyDescent="0.2">
      <c r="A25" s="103" t="s">
        <v>39</v>
      </c>
      <c r="B25" s="47" t="s">
        <v>73</v>
      </c>
      <c r="C25" s="47" t="s">
        <v>7</v>
      </c>
      <c r="D25" s="25">
        <f t="shared" si="28"/>
        <v>19993.3</v>
      </c>
      <c r="E25" s="25">
        <v>0</v>
      </c>
      <c r="F25" s="25">
        <v>0</v>
      </c>
      <c r="G25" s="25">
        <v>91185.600000000006</v>
      </c>
      <c r="H25" s="25"/>
      <c r="I25" s="25"/>
      <c r="J25" s="25"/>
      <c r="K25" s="25">
        <f t="shared" si="8"/>
        <v>2590.6999999999998</v>
      </c>
      <c r="L25" s="25">
        <v>0</v>
      </c>
      <c r="M25" s="25">
        <v>0</v>
      </c>
      <c r="N25" s="25">
        <v>2590.6999999999998</v>
      </c>
      <c r="O25" s="25">
        <v>0</v>
      </c>
      <c r="P25" s="25">
        <v>0</v>
      </c>
      <c r="Q25" s="25">
        <v>0</v>
      </c>
      <c r="R25" s="25">
        <f t="shared" si="25"/>
        <v>6620.7</v>
      </c>
      <c r="S25" s="25">
        <v>0</v>
      </c>
      <c r="T25" s="25">
        <v>0</v>
      </c>
      <c r="U25" s="25">
        <v>0</v>
      </c>
      <c r="V25" s="25">
        <v>6620.7</v>
      </c>
      <c r="W25" s="25">
        <v>0</v>
      </c>
      <c r="X25" s="25">
        <v>0</v>
      </c>
      <c r="Y25" s="25">
        <v>0</v>
      </c>
      <c r="Z25" s="25">
        <v>0</v>
      </c>
      <c r="AA25" s="25">
        <f>AB25+AC25+AD25+AE25+AF25+AG25</f>
        <v>3460</v>
      </c>
      <c r="AB25" s="25">
        <v>0</v>
      </c>
      <c r="AC25" s="49">
        <v>0</v>
      </c>
      <c r="AD25" s="49">
        <v>3460</v>
      </c>
      <c r="AE25" s="25">
        <v>0</v>
      </c>
      <c r="AF25" s="25">
        <v>0</v>
      </c>
      <c r="AG25" s="25">
        <v>0</v>
      </c>
      <c r="AH25" s="25">
        <v>0</v>
      </c>
      <c r="AI25" s="25">
        <f t="shared" si="33"/>
        <v>7321.9</v>
      </c>
      <c r="AJ25" s="25">
        <v>0</v>
      </c>
      <c r="AK25" s="25">
        <v>0</v>
      </c>
      <c r="AL25" s="25">
        <v>7321.9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f>AS25+AT25+AU25+AV25+BF25</f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f t="shared" si="39"/>
        <v>0</v>
      </c>
      <c r="AZ25" s="25">
        <v>0</v>
      </c>
      <c r="BA25" s="25">
        <v>0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</row>
    <row r="26" spans="1:59" ht="38.25" x14ac:dyDescent="0.2">
      <c r="A26" s="105"/>
      <c r="B26" s="47" t="s">
        <v>18</v>
      </c>
      <c r="C26" s="47" t="s">
        <v>18</v>
      </c>
      <c r="D26" s="25">
        <f t="shared" si="28"/>
        <v>95647.7</v>
      </c>
      <c r="E26" s="25"/>
      <c r="F26" s="25"/>
      <c r="G26" s="25"/>
      <c r="H26" s="25"/>
      <c r="I26" s="25"/>
      <c r="J26" s="25"/>
      <c r="K26" s="25">
        <f t="shared" si="8"/>
        <v>7607.4</v>
      </c>
      <c r="L26" s="25">
        <v>0</v>
      </c>
      <c r="M26" s="25">
        <v>0</v>
      </c>
      <c r="N26" s="25">
        <v>7607.4</v>
      </c>
      <c r="O26" s="25">
        <v>0</v>
      </c>
      <c r="P26" s="25">
        <v>0</v>
      </c>
      <c r="Q26" s="25">
        <v>0</v>
      </c>
      <c r="R26" s="25">
        <f t="shared" si="25"/>
        <v>20349</v>
      </c>
      <c r="S26" s="25">
        <v>0</v>
      </c>
      <c r="T26" s="25">
        <v>0</v>
      </c>
      <c r="U26" s="25">
        <v>0</v>
      </c>
      <c r="V26" s="25">
        <v>20349</v>
      </c>
      <c r="W26" s="25">
        <v>0</v>
      </c>
      <c r="X26" s="25">
        <v>0</v>
      </c>
      <c r="Y26" s="25">
        <v>0</v>
      </c>
      <c r="Z26" s="25">
        <v>0</v>
      </c>
      <c r="AA26" s="25">
        <f>AB26+AC26+AD26+AE26+AF26+AG26</f>
        <v>19750.900000000001</v>
      </c>
      <c r="AB26" s="25">
        <v>0</v>
      </c>
      <c r="AC26" s="49">
        <v>0</v>
      </c>
      <c r="AD26" s="49">
        <v>19750.900000000001</v>
      </c>
      <c r="AE26" s="25">
        <v>0</v>
      </c>
      <c r="AF26" s="25">
        <v>0</v>
      </c>
      <c r="AG26" s="25">
        <v>0</v>
      </c>
      <c r="AH26" s="25">
        <v>0</v>
      </c>
      <c r="AI26" s="25">
        <f>AL26</f>
        <v>29792.7</v>
      </c>
      <c r="AJ26" s="25">
        <v>0</v>
      </c>
      <c r="AK26" s="25">
        <v>0</v>
      </c>
      <c r="AL26" s="25">
        <v>29792.7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f>AU26</f>
        <v>9800</v>
      </c>
      <c r="AS26" s="25">
        <v>0</v>
      </c>
      <c r="AT26" s="25">
        <v>0</v>
      </c>
      <c r="AU26" s="25">
        <v>9800</v>
      </c>
      <c r="AV26" s="25">
        <v>0</v>
      </c>
      <c r="AW26" s="25">
        <v>0</v>
      </c>
      <c r="AX26" s="25">
        <v>0</v>
      </c>
      <c r="AY26" s="25">
        <f>AZ26+BB26+BC26+BD26+BE26+BF26</f>
        <v>8347.7000000000007</v>
      </c>
      <c r="AZ26" s="25">
        <v>0</v>
      </c>
      <c r="BA26" s="25">
        <v>0</v>
      </c>
      <c r="BB26" s="25">
        <v>0</v>
      </c>
      <c r="BC26" s="25">
        <v>8347.7000000000007</v>
      </c>
      <c r="BD26" s="25">
        <v>0</v>
      </c>
      <c r="BE26" s="25">
        <v>0</v>
      </c>
      <c r="BF26" s="25">
        <v>0</v>
      </c>
    </row>
    <row r="27" spans="1:59" ht="72" customHeight="1" x14ac:dyDescent="0.2">
      <c r="A27" s="53" t="s">
        <v>58</v>
      </c>
      <c r="B27" s="47" t="s">
        <v>19</v>
      </c>
      <c r="C27" s="47" t="s">
        <v>7</v>
      </c>
      <c r="D27" s="25">
        <f t="shared" si="28"/>
        <v>57453.599999999991</v>
      </c>
      <c r="E27" s="25">
        <v>0</v>
      </c>
      <c r="F27" s="25">
        <f>5300-2300</f>
        <v>3000</v>
      </c>
      <c r="G27" s="25">
        <v>0</v>
      </c>
      <c r="H27" s="25"/>
      <c r="I27" s="25"/>
      <c r="J27" s="25"/>
      <c r="K27" s="25">
        <f t="shared" si="8"/>
        <v>2998</v>
      </c>
      <c r="L27" s="25">
        <v>0</v>
      </c>
      <c r="M27" s="25">
        <v>2998</v>
      </c>
      <c r="N27" s="25">
        <v>0</v>
      </c>
      <c r="O27" s="25">
        <v>0</v>
      </c>
      <c r="P27" s="25">
        <v>0</v>
      </c>
      <c r="Q27" s="25">
        <v>0</v>
      </c>
      <c r="R27" s="25">
        <f t="shared" si="25"/>
        <v>6258.2</v>
      </c>
      <c r="S27" s="25">
        <v>0</v>
      </c>
      <c r="T27" s="25">
        <v>0</v>
      </c>
      <c r="U27" s="25">
        <v>6258.2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f t="shared" si="38"/>
        <v>12769.3</v>
      </c>
      <c r="AB27" s="25">
        <v>0</v>
      </c>
      <c r="AC27" s="49">
        <v>12769.3</v>
      </c>
      <c r="AD27" s="49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f>AJ27+AK27+AL27+AM27+AQ27</f>
        <v>19014.7</v>
      </c>
      <c r="AJ27" s="25">
        <v>0</v>
      </c>
      <c r="AK27" s="25">
        <v>19014.7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f>AS27+AT27+AU27+AV27+BF27</f>
        <v>8206.7000000000007</v>
      </c>
      <c r="AS27" s="25">
        <v>0</v>
      </c>
      <c r="AT27" s="25">
        <v>8206.7000000000007</v>
      </c>
      <c r="AU27" s="25">
        <v>0</v>
      </c>
      <c r="AV27" s="25">
        <v>0</v>
      </c>
      <c r="AW27" s="25">
        <v>0</v>
      </c>
      <c r="AX27" s="25">
        <v>0</v>
      </c>
      <c r="AY27" s="25">
        <f>BB27</f>
        <v>8206.7000000000007</v>
      </c>
      <c r="AZ27" s="25">
        <v>0</v>
      </c>
      <c r="BA27" s="25">
        <v>0</v>
      </c>
      <c r="BB27" s="25">
        <v>8206.7000000000007</v>
      </c>
      <c r="BC27" s="25">
        <v>0</v>
      </c>
      <c r="BD27" s="25">
        <v>0</v>
      </c>
      <c r="BE27" s="25">
        <v>0</v>
      </c>
      <c r="BF27" s="25">
        <v>0</v>
      </c>
    </row>
    <row r="28" spans="1:59" x14ac:dyDescent="0.2">
      <c r="A28" s="103" t="s">
        <v>79</v>
      </c>
      <c r="B28" s="104" t="s">
        <v>19</v>
      </c>
      <c r="C28" s="104" t="s">
        <v>18</v>
      </c>
      <c r="D28" s="99">
        <f t="shared" ref="D28:D29" si="40">K28+R28+AA28+AI28+AR28+AY28</f>
        <v>3122.3</v>
      </c>
      <c r="E28" s="25"/>
      <c r="F28" s="25"/>
      <c r="G28" s="25"/>
      <c r="H28" s="25"/>
      <c r="I28" s="25"/>
      <c r="J28" s="25"/>
      <c r="K28" s="99">
        <f>N28</f>
        <v>0</v>
      </c>
      <c r="L28" s="99">
        <v>0</v>
      </c>
      <c r="M28" s="99">
        <v>0</v>
      </c>
      <c r="N28" s="99">
        <v>0</v>
      </c>
      <c r="O28" s="99">
        <v>0</v>
      </c>
      <c r="P28" s="99">
        <v>0</v>
      </c>
      <c r="Q28" s="99">
        <v>0</v>
      </c>
      <c r="R28" s="99">
        <f>S29+T29+U28+V28+W29+Y28+Z29</f>
        <v>0</v>
      </c>
      <c r="S28" s="99">
        <v>0</v>
      </c>
      <c r="T28" s="99">
        <v>0</v>
      </c>
      <c r="U28" s="99">
        <v>0</v>
      </c>
      <c r="V28" s="99">
        <v>0</v>
      </c>
      <c r="W28" s="99">
        <v>0</v>
      </c>
      <c r="X28" s="99">
        <v>0</v>
      </c>
      <c r="Y28" s="99">
        <v>0</v>
      </c>
      <c r="Z28" s="99"/>
      <c r="AA28" s="99">
        <f>AC28+AD28+AF28</f>
        <v>3122.3</v>
      </c>
      <c r="AB28" s="99">
        <v>0</v>
      </c>
      <c r="AC28" s="114">
        <v>2244.4</v>
      </c>
      <c r="AD28" s="114">
        <v>877.9</v>
      </c>
      <c r="AE28" s="99">
        <v>0</v>
      </c>
      <c r="AF28" s="99">
        <v>0</v>
      </c>
      <c r="AG28" s="99">
        <v>0</v>
      </c>
      <c r="AH28" s="99">
        <v>0</v>
      </c>
      <c r="AI28" s="99">
        <f>AJ28+AK28+AL28+AM28+AQ28+AN28</f>
        <v>0</v>
      </c>
      <c r="AJ28" s="99">
        <v>0</v>
      </c>
      <c r="AK28" s="99">
        <v>0</v>
      </c>
      <c r="AL28" s="99">
        <v>0</v>
      </c>
      <c r="AM28" s="99">
        <v>0</v>
      </c>
      <c r="AN28" s="99">
        <v>0</v>
      </c>
      <c r="AO28" s="99">
        <v>0</v>
      </c>
      <c r="AP28" s="99">
        <v>0</v>
      </c>
      <c r="AQ28" s="99">
        <v>0</v>
      </c>
      <c r="AR28" s="99">
        <f>AS28+AT28+AU28+AV28+BF28</f>
        <v>0</v>
      </c>
      <c r="AS28" s="99">
        <v>0</v>
      </c>
      <c r="AT28" s="99">
        <v>0</v>
      </c>
      <c r="AU28" s="99">
        <v>0</v>
      </c>
      <c r="AV28" s="99">
        <v>0</v>
      </c>
      <c r="AW28" s="99">
        <v>0</v>
      </c>
      <c r="AX28" s="99">
        <v>0</v>
      </c>
      <c r="AY28" s="99">
        <f>AZ28+BC28+BD28+BF28+BL29</f>
        <v>0</v>
      </c>
      <c r="AZ28" s="99">
        <v>0</v>
      </c>
      <c r="BA28" s="97">
        <v>0</v>
      </c>
      <c r="BB28" s="99">
        <v>0</v>
      </c>
      <c r="BC28" s="99">
        <v>0</v>
      </c>
      <c r="BD28" s="99">
        <v>0</v>
      </c>
      <c r="BE28" s="99">
        <v>0</v>
      </c>
      <c r="BF28" s="99">
        <v>0</v>
      </c>
    </row>
    <row r="29" spans="1:59" ht="55.5" customHeight="1" x14ac:dyDescent="0.2">
      <c r="A29" s="103"/>
      <c r="B29" s="100"/>
      <c r="C29" s="100"/>
      <c r="D29" s="100">
        <f t="shared" si="40"/>
        <v>0</v>
      </c>
      <c r="E29" s="25"/>
      <c r="F29" s="25"/>
      <c r="G29" s="25"/>
      <c r="H29" s="25"/>
      <c r="I29" s="25"/>
      <c r="J29" s="25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15"/>
      <c r="AD29" s="115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98"/>
      <c r="BB29" s="100"/>
      <c r="BC29" s="100"/>
      <c r="BD29" s="100"/>
      <c r="BE29" s="100"/>
      <c r="BF29" s="100"/>
    </row>
    <row r="30" spans="1:59" ht="71.25" customHeight="1" x14ac:dyDescent="0.2">
      <c r="A30" s="54" t="s">
        <v>66</v>
      </c>
      <c r="B30" s="55" t="s">
        <v>19</v>
      </c>
      <c r="C30" s="55" t="s">
        <v>18</v>
      </c>
      <c r="D30" s="56">
        <f t="shared" ref="D30:D41" si="41">K30+R30+AA30+AI30+AR30+AY30</f>
        <v>5006.3999999999996</v>
      </c>
      <c r="E30" s="25"/>
      <c r="F30" s="25"/>
      <c r="G30" s="25"/>
      <c r="H30" s="25"/>
      <c r="I30" s="25"/>
      <c r="J30" s="2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7"/>
      <c r="AD30" s="57"/>
      <c r="AE30" s="56"/>
      <c r="AF30" s="56"/>
      <c r="AG30" s="56"/>
      <c r="AH30" s="56"/>
      <c r="AI30" s="56">
        <f>AJ30+AK30+AL30+AM30+AN30+AO30+AP30+AQ30</f>
        <v>5006.3999999999996</v>
      </c>
      <c r="AJ30" s="56"/>
      <c r="AK30" s="56"/>
      <c r="AL30" s="56">
        <v>5006.3999999999996</v>
      </c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8"/>
      <c r="BB30" s="56"/>
      <c r="BC30" s="56"/>
      <c r="BD30" s="56"/>
      <c r="BE30" s="56"/>
      <c r="BF30" s="56"/>
    </row>
    <row r="31" spans="1:59" ht="86.25" customHeight="1" x14ac:dyDescent="0.2">
      <c r="A31" s="54" t="s">
        <v>67</v>
      </c>
      <c r="B31" s="55" t="s">
        <v>19</v>
      </c>
      <c r="C31" s="55" t="s">
        <v>19</v>
      </c>
      <c r="D31" s="56">
        <f t="shared" si="41"/>
        <v>13665</v>
      </c>
      <c r="E31" s="25"/>
      <c r="F31" s="25"/>
      <c r="G31" s="25"/>
      <c r="H31" s="25"/>
      <c r="I31" s="25"/>
      <c r="J31" s="25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13665</v>
      </c>
      <c r="AJ31" s="56"/>
      <c r="AK31" s="56"/>
      <c r="AL31" s="56">
        <v>13665</v>
      </c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8"/>
      <c r="BB31" s="56"/>
      <c r="BC31" s="56"/>
      <c r="BD31" s="56"/>
      <c r="BE31" s="56"/>
      <c r="BF31" s="56"/>
    </row>
    <row r="32" spans="1:59" ht="91.5" customHeight="1" x14ac:dyDescent="0.2">
      <c r="A32" s="86" t="s">
        <v>70</v>
      </c>
      <c r="B32" s="55" t="s">
        <v>19</v>
      </c>
      <c r="C32" s="55" t="s">
        <v>19</v>
      </c>
      <c r="D32" s="56">
        <f>AI32</f>
        <v>144</v>
      </c>
      <c r="E32" s="84"/>
      <c r="F32" s="84"/>
      <c r="G32" s="84"/>
      <c r="H32" s="84"/>
      <c r="I32" s="84"/>
      <c r="J32" s="84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AL32</f>
        <v>144</v>
      </c>
      <c r="AJ32" s="56">
        <v>0</v>
      </c>
      <c r="AK32" s="56">
        <v>0</v>
      </c>
      <c r="AL32" s="56">
        <v>144</v>
      </c>
      <c r="AM32" s="56">
        <v>0</v>
      </c>
      <c r="AN32" s="56">
        <v>0</v>
      </c>
      <c r="AO32" s="56"/>
      <c r="AP32" s="56"/>
      <c r="AQ32" s="56">
        <v>0</v>
      </c>
      <c r="AR32" s="56">
        <v>0</v>
      </c>
      <c r="AS32" s="56"/>
      <c r="AT32" s="56">
        <v>0</v>
      </c>
      <c r="AU32" s="56">
        <v>0</v>
      </c>
      <c r="AV32" s="56">
        <v>0</v>
      </c>
      <c r="AW32" s="56">
        <v>0</v>
      </c>
      <c r="AX32" s="56">
        <v>0</v>
      </c>
      <c r="AY32" s="56">
        <v>0</v>
      </c>
      <c r="AZ32" s="56"/>
      <c r="BA32" s="88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</row>
    <row r="33" spans="1:60" ht="48.75" customHeight="1" x14ac:dyDescent="0.2">
      <c r="A33" s="122" t="s">
        <v>56</v>
      </c>
      <c r="B33" s="47" t="s">
        <v>18</v>
      </c>
      <c r="C33" s="47" t="s">
        <v>18</v>
      </c>
      <c r="D33" s="56">
        <f>K33+R33+AA33+AI33+AR33+AY33</f>
        <v>59588</v>
      </c>
      <c r="E33" s="59"/>
      <c r="F33" s="59"/>
      <c r="G33" s="59"/>
      <c r="H33" s="59"/>
      <c r="I33" s="59"/>
      <c r="J33" s="59"/>
      <c r="K33" s="60">
        <f>N33</f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56">
        <f>U33+V33</f>
        <v>621.4</v>
      </c>
      <c r="S33" s="56">
        <v>0</v>
      </c>
      <c r="T33" s="56">
        <v>0</v>
      </c>
      <c r="U33" s="56">
        <v>0</v>
      </c>
      <c r="V33" s="56">
        <v>621.4</v>
      </c>
      <c r="W33" s="60">
        <v>0</v>
      </c>
      <c r="X33" s="60">
        <v>0</v>
      </c>
      <c r="Y33" s="60">
        <v>0</v>
      </c>
      <c r="Z33" s="60">
        <v>0</v>
      </c>
      <c r="AA33" s="56">
        <f>AC33+AD33+AF33</f>
        <v>29223.3</v>
      </c>
      <c r="AB33" s="56">
        <v>0</v>
      </c>
      <c r="AC33" s="57">
        <v>27762.1</v>
      </c>
      <c r="AD33" s="57">
        <v>1461.2</v>
      </c>
      <c r="AE33" s="60">
        <v>0</v>
      </c>
      <c r="AF33" s="60">
        <v>0</v>
      </c>
      <c r="AG33" s="60">
        <v>0</v>
      </c>
      <c r="AH33" s="60">
        <v>0</v>
      </c>
      <c r="AI33" s="60">
        <f>AJ33+AK33+AL33+AM33+AN33+AO33+AP33+AQ33</f>
        <v>29743.3</v>
      </c>
      <c r="AJ33" s="60">
        <v>0</v>
      </c>
      <c r="AK33" s="60">
        <v>27762.2</v>
      </c>
      <c r="AL33" s="60">
        <v>1981.1</v>
      </c>
      <c r="AM33" s="60">
        <v>0</v>
      </c>
      <c r="AN33" s="60">
        <v>0</v>
      </c>
      <c r="AO33" s="60">
        <v>0</v>
      </c>
      <c r="AP33" s="60">
        <v>0</v>
      </c>
      <c r="AQ33" s="60">
        <v>0</v>
      </c>
      <c r="AR33" s="60">
        <v>0</v>
      </c>
      <c r="AS33" s="60">
        <v>0</v>
      </c>
      <c r="AT33" s="60">
        <v>0</v>
      </c>
      <c r="AU33" s="60">
        <v>0</v>
      </c>
      <c r="AV33" s="60">
        <v>0</v>
      </c>
      <c r="AW33" s="60">
        <v>0</v>
      </c>
      <c r="AX33" s="60">
        <v>0</v>
      </c>
      <c r="AY33" s="60">
        <v>0</v>
      </c>
      <c r="AZ33" s="60">
        <v>0</v>
      </c>
      <c r="BA33" s="60">
        <v>0</v>
      </c>
      <c r="BB33" s="60">
        <v>0</v>
      </c>
      <c r="BC33" s="60">
        <v>0</v>
      </c>
      <c r="BD33" s="60">
        <v>0</v>
      </c>
      <c r="BE33" s="60">
        <v>0</v>
      </c>
      <c r="BF33" s="60">
        <v>0</v>
      </c>
    </row>
    <row r="34" spans="1:60" ht="63.75" x14ac:dyDescent="0.2">
      <c r="A34" s="123"/>
      <c r="B34" s="47" t="s">
        <v>19</v>
      </c>
      <c r="C34" s="47" t="s">
        <v>7</v>
      </c>
      <c r="D34" s="56">
        <f>K34+R34+AA34+AI34+AR34+AY34</f>
        <v>24374.799999999999</v>
      </c>
      <c r="E34" s="59"/>
      <c r="F34" s="59"/>
      <c r="G34" s="59"/>
      <c r="H34" s="59"/>
      <c r="I34" s="59"/>
      <c r="J34" s="59"/>
      <c r="K34" s="60"/>
      <c r="L34" s="60"/>
      <c r="M34" s="60"/>
      <c r="N34" s="60"/>
      <c r="O34" s="60"/>
      <c r="P34" s="60"/>
      <c r="Q34" s="60"/>
      <c r="R34" s="56">
        <f>U34+V34</f>
        <v>23968.399999999998</v>
      </c>
      <c r="S34" s="56"/>
      <c r="T34" s="56"/>
      <c r="U34" s="56">
        <v>22383.8</v>
      </c>
      <c r="V34" s="56">
        <v>1584.6</v>
      </c>
      <c r="W34" s="60"/>
      <c r="X34" s="60"/>
      <c r="Y34" s="60"/>
      <c r="Z34" s="60"/>
      <c r="AA34" s="60"/>
      <c r="AB34" s="60"/>
      <c r="AC34" s="61"/>
      <c r="AD34" s="61"/>
      <c r="AE34" s="60"/>
      <c r="AF34" s="60"/>
      <c r="AG34" s="60"/>
      <c r="AH34" s="60"/>
      <c r="AI34" s="60">
        <f>AL34</f>
        <v>406.4</v>
      </c>
      <c r="AJ34" s="60">
        <v>0</v>
      </c>
      <c r="AK34" s="60">
        <v>0</v>
      </c>
      <c r="AL34" s="60">
        <v>406.4</v>
      </c>
      <c r="AM34" s="60">
        <v>0</v>
      </c>
      <c r="AN34" s="60">
        <v>0</v>
      </c>
      <c r="AO34" s="60">
        <v>0</v>
      </c>
      <c r="AP34" s="60">
        <v>0</v>
      </c>
      <c r="AQ34" s="60">
        <v>0</v>
      </c>
      <c r="AR34" s="60">
        <v>0</v>
      </c>
      <c r="AS34" s="60">
        <v>0</v>
      </c>
      <c r="AT34" s="60">
        <v>0</v>
      </c>
      <c r="AU34" s="60">
        <v>0</v>
      </c>
      <c r="AV34" s="60">
        <v>0</v>
      </c>
      <c r="AW34" s="60">
        <v>0</v>
      </c>
      <c r="AX34" s="60">
        <v>0</v>
      </c>
      <c r="AY34" s="60">
        <v>0</v>
      </c>
      <c r="AZ34" s="60">
        <v>0</v>
      </c>
      <c r="BA34" s="60">
        <v>0</v>
      </c>
      <c r="BB34" s="60">
        <v>0</v>
      </c>
      <c r="BC34" s="60">
        <v>0</v>
      </c>
      <c r="BD34" s="60">
        <v>0</v>
      </c>
      <c r="BE34" s="60">
        <v>0</v>
      </c>
      <c r="BF34" s="60">
        <v>0</v>
      </c>
    </row>
    <row r="35" spans="1:60" ht="38.25" x14ac:dyDescent="0.2">
      <c r="A35" s="126" t="s">
        <v>63</v>
      </c>
      <c r="B35" s="47" t="s">
        <v>51</v>
      </c>
      <c r="C35" s="47" t="s">
        <v>51</v>
      </c>
      <c r="D35" s="56">
        <f t="shared" si="41"/>
        <v>34654.5</v>
      </c>
      <c r="E35" s="59"/>
      <c r="F35" s="59"/>
      <c r="G35" s="59"/>
      <c r="H35" s="59"/>
      <c r="I35" s="59"/>
      <c r="J35" s="59"/>
      <c r="K35" s="60"/>
      <c r="L35" s="60"/>
      <c r="M35" s="60"/>
      <c r="N35" s="60"/>
      <c r="O35" s="60"/>
      <c r="P35" s="60"/>
      <c r="Q35" s="60"/>
      <c r="R35" s="56">
        <f>U35+V35</f>
        <v>34572.6</v>
      </c>
      <c r="S35" s="56"/>
      <c r="T35" s="56"/>
      <c r="U35" s="56">
        <v>34538.1</v>
      </c>
      <c r="V35" s="56">
        <v>34.5</v>
      </c>
      <c r="W35" s="60"/>
      <c r="X35" s="60"/>
      <c r="Y35" s="60"/>
      <c r="Z35" s="60"/>
      <c r="AA35" s="60">
        <f>AB35++AD35+AE35++AG35+AH35+AC35</f>
        <v>81.899999999999991</v>
      </c>
      <c r="AB35" s="60"/>
      <c r="AC35" s="61">
        <v>81.8</v>
      </c>
      <c r="AD35" s="61">
        <v>0.1</v>
      </c>
      <c r="AE35" s="60"/>
      <c r="AF35" s="60"/>
      <c r="AG35" s="60"/>
      <c r="AH35" s="60"/>
      <c r="AI35" s="60">
        <v>0</v>
      </c>
      <c r="AJ35" s="60">
        <v>0</v>
      </c>
      <c r="AK35" s="60">
        <v>0</v>
      </c>
      <c r="AL35" s="60">
        <v>0</v>
      </c>
      <c r="AM35" s="60">
        <v>0</v>
      </c>
      <c r="AN35" s="60">
        <v>0</v>
      </c>
      <c r="AO35" s="60">
        <v>0</v>
      </c>
      <c r="AP35" s="60">
        <v>0</v>
      </c>
      <c r="AQ35" s="60">
        <v>0</v>
      </c>
      <c r="AR35" s="60">
        <v>0</v>
      </c>
      <c r="AS35" s="60">
        <v>0</v>
      </c>
      <c r="AT35" s="60">
        <v>0</v>
      </c>
      <c r="AU35" s="60">
        <v>0</v>
      </c>
      <c r="AV35" s="60">
        <v>0</v>
      </c>
      <c r="AW35" s="60">
        <v>0</v>
      </c>
      <c r="AX35" s="60">
        <v>0</v>
      </c>
      <c r="AY35" s="60">
        <v>0</v>
      </c>
      <c r="AZ35" s="60">
        <v>0</v>
      </c>
      <c r="BA35" s="60">
        <v>0</v>
      </c>
      <c r="BB35" s="60">
        <v>0</v>
      </c>
      <c r="BC35" s="60">
        <v>0</v>
      </c>
      <c r="BD35" s="60">
        <v>0</v>
      </c>
      <c r="BE35" s="60">
        <v>0</v>
      </c>
      <c r="BF35" s="60">
        <v>0</v>
      </c>
    </row>
    <row r="36" spans="1:60" ht="69.75" customHeight="1" x14ac:dyDescent="0.2">
      <c r="A36" s="123"/>
      <c r="B36" s="47" t="s">
        <v>7</v>
      </c>
      <c r="C36" s="47" t="s">
        <v>7</v>
      </c>
      <c r="D36" s="56">
        <f t="shared" si="41"/>
        <v>12743.5</v>
      </c>
      <c r="E36" s="59"/>
      <c r="F36" s="59"/>
      <c r="G36" s="59"/>
      <c r="H36" s="59"/>
      <c r="I36" s="59"/>
      <c r="J36" s="59"/>
      <c r="K36" s="60"/>
      <c r="L36" s="60"/>
      <c r="M36" s="60"/>
      <c r="N36" s="60"/>
      <c r="O36" s="60"/>
      <c r="P36" s="60"/>
      <c r="Q36" s="60"/>
      <c r="R36" s="56">
        <f>U36+V36</f>
        <v>6718.9</v>
      </c>
      <c r="S36" s="56"/>
      <c r="T36" s="56"/>
      <c r="U36" s="56">
        <v>6712.2</v>
      </c>
      <c r="V36" s="56">
        <v>6.7</v>
      </c>
      <c r="W36" s="60"/>
      <c r="X36" s="60"/>
      <c r="Y36" s="60"/>
      <c r="Z36" s="60"/>
      <c r="AA36" s="56">
        <f>AC36+AD36</f>
        <v>6024.6</v>
      </c>
      <c r="AB36" s="56"/>
      <c r="AC36" s="57">
        <v>6018.6</v>
      </c>
      <c r="AD36" s="57">
        <v>6</v>
      </c>
      <c r="AE36" s="56"/>
      <c r="AF36" s="56"/>
      <c r="AG36" s="56"/>
      <c r="AH36" s="56"/>
      <c r="AI36" s="60">
        <v>0</v>
      </c>
      <c r="AJ36" s="60">
        <v>0</v>
      </c>
      <c r="AK36" s="60">
        <v>0</v>
      </c>
      <c r="AL36" s="60">
        <v>0</v>
      </c>
      <c r="AM36" s="60">
        <v>0</v>
      </c>
      <c r="AN36" s="60">
        <v>0</v>
      </c>
      <c r="AO36" s="60">
        <v>0</v>
      </c>
      <c r="AP36" s="60">
        <v>0</v>
      </c>
      <c r="AQ36" s="60">
        <v>0</v>
      </c>
      <c r="AR36" s="60">
        <v>0</v>
      </c>
      <c r="AS36" s="60">
        <v>0</v>
      </c>
      <c r="AT36" s="60">
        <v>0</v>
      </c>
      <c r="AU36" s="60">
        <v>0</v>
      </c>
      <c r="AV36" s="60">
        <v>0</v>
      </c>
      <c r="AW36" s="60">
        <v>0</v>
      </c>
      <c r="AX36" s="60">
        <v>0</v>
      </c>
      <c r="AY36" s="60">
        <v>0</v>
      </c>
      <c r="AZ36" s="60">
        <v>0</v>
      </c>
      <c r="BA36" s="60">
        <v>0</v>
      </c>
      <c r="BB36" s="60">
        <v>0</v>
      </c>
      <c r="BC36" s="60">
        <v>0</v>
      </c>
      <c r="BD36" s="60">
        <v>0</v>
      </c>
      <c r="BE36" s="60">
        <v>0</v>
      </c>
      <c r="BF36" s="60">
        <v>0</v>
      </c>
    </row>
    <row r="37" spans="1:60" s="7" customFormat="1" ht="38.25" x14ac:dyDescent="0.2">
      <c r="A37" s="120" t="s">
        <v>42</v>
      </c>
      <c r="B37" s="42"/>
      <c r="C37" s="42" t="s">
        <v>6</v>
      </c>
      <c r="D37" s="89">
        <f t="shared" si="41"/>
        <v>597954.1</v>
      </c>
      <c r="E37" s="89" t="e">
        <f t="shared" ref="E37:G37" si="42">SUM(E38)</f>
        <v>#REF!</v>
      </c>
      <c r="F37" s="89" t="e">
        <f t="shared" si="42"/>
        <v>#REF!</v>
      </c>
      <c r="G37" s="89" t="e">
        <f t="shared" si="42"/>
        <v>#REF!</v>
      </c>
      <c r="H37" s="89" t="e">
        <f t="shared" ref="H37" si="43">SUM(H38)</f>
        <v>#REF!</v>
      </c>
      <c r="I37" s="89" t="e">
        <f t="shared" ref="I37" si="44">SUM(I38)</f>
        <v>#REF!</v>
      </c>
      <c r="J37" s="89" t="e">
        <f t="shared" ref="J37" si="45">SUM(J38)</f>
        <v>#REF!</v>
      </c>
      <c r="K37" s="89">
        <f>L37+M37+N37+O37+P37+Q37</f>
        <v>132230</v>
      </c>
      <c r="L37" s="89">
        <f>L38+L39</f>
        <v>32878</v>
      </c>
      <c r="M37" s="89">
        <f>M38+M39</f>
        <v>93352.8</v>
      </c>
      <c r="N37" s="89">
        <f>N38+N39</f>
        <v>5899.2000000000007</v>
      </c>
      <c r="O37" s="89">
        <f t="shared" ref="O37" si="46">SUM(O38)</f>
        <v>100</v>
      </c>
      <c r="P37" s="89">
        <f t="shared" ref="P37" si="47">SUM(P38)</f>
        <v>0</v>
      </c>
      <c r="Q37" s="89">
        <f t="shared" ref="Q37" si="48">SUM(Q38)</f>
        <v>0</v>
      </c>
      <c r="R37" s="89">
        <f>S37+T37+U37+V37+W37+Y37+Z37</f>
        <v>258514.39999999997</v>
      </c>
      <c r="S37" s="89">
        <f>S38+S39</f>
        <v>213299.09999999998</v>
      </c>
      <c r="T37" s="89">
        <f>T38+T39</f>
        <v>0</v>
      </c>
      <c r="U37" s="89">
        <f>SUM(U38:U39)+U40</f>
        <v>38277.000000000007</v>
      </c>
      <c r="V37" s="89">
        <f>V38+V39+V40</f>
        <v>6793</v>
      </c>
      <c r="W37" s="89">
        <f>SUM(W38:W39)</f>
        <v>128</v>
      </c>
      <c r="X37" s="89">
        <f>X38+X39</f>
        <v>0</v>
      </c>
      <c r="Y37" s="89">
        <f>SUM(Y38:Y39)</f>
        <v>17.3</v>
      </c>
      <c r="Z37" s="89">
        <f>SUM(Z38:Z39)</f>
        <v>0</v>
      </c>
      <c r="AA37" s="89">
        <f>AB37+AC37+AD37+AE37+AH37+AF37</f>
        <v>101886.3</v>
      </c>
      <c r="AB37" s="90">
        <f>SUM(AB38:AB39)</f>
        <v>57326.5</v>
      </c>
      <c r="AC37" s="90">
        <f>SUM(AC38:AC40)</f>
        <v>36656.6</v>
      </c>
      <c r="AD37" s="90">
        <f>AD39+AD40+AD38</f>
        <v>4965.2</v>
      </c>
      <c r="AE37" s="90">
        <f t="shared" ref="AE37:AH37" si="49">SUM(AE38:AE39)</f>
        <v>2920.7</v>
      </c>
      <c r="AF37" s="90">
        <f t="shared" si="49"/>
        <v>17.3</v>
      </c>
      <c r="AG37" s="89">
        <f t="shared" si="49"/>
        <v>0</v>
      </c>
      <c r="AH37" s="89">
        <f t="shared" si="49"/>
        <v>0</v>
      </c>
      <c r="AI37" s="89">
        <f>AJ37+AK37+AL37+AM37+AQ37+AN37</f>
        <v>101178.1</v>
      </c>
      <c r="AJ37" s="89">
        <f t="shared" ref="AJ37:AQ37" si="50">SUM(AJ38:AJ39)</f>
        <v>1960.4</v>
      </c>
      <c r="AK37" s="89">
        <f t="shared" si="50"/>
        <v>82345.5</v>
      </c>
      <c r="AL37" s="89">
        <f>SUM(AL38:AL39)+AL40</f>
        <v>15460.600000000002</v>
      </c>
      <c r="AM37" s="89">
        <f t="shared" si="50"/>
        <v>1394.3</v>
      </c>
      <c r="AN37" s="89">
        <f>SUM(AN38:AN39)</f>
        <v>17.3</v>
      </c>
      <c r="AO37" s="89">
        <f t="shared" si="50"/>
        <v>0</v>
      </c>
      <c r="AP37" s="89">
        <f t="shared" si="50"/>
        <v>0</v>
      </c>
      <c r="AQ37" s="89">
        <f t="shared" si="50"/>
        <v>0</v>
      </c>
      <c r="AR37" s="89">
        <f>AS37+AT37+AU37+AV37+BF37</f>
        <v>557.5</v>
      </c>
      <c r="AS37" s="89">
        <f t="shared" ref="AS37:AX37" si="51">SUM(AS38:AS39)</f>
        <v>0</v>
      </c>
      <c r="AT37" s="89">
        <f t="shared" si="51"/>
        <v>551.9</v>
      </c>
      <c r="AU37" s="89">
        <f t="shared" si="51"/>
        <v>5.6</v>
      </c>
      <c r="AV37" s="89">
        <f t="shared" si="51"/>
        <v>0</v>
      </c>
      <c r="AW37" s="89">
        <f t="shared" si="51"/>
        <v>0</v>
      </c>
      <c r="AX37" s="89">
        <f t="shared" si="51"/>
        <v>0</v>
      </c>
      <c r="AY37" s="89">
        <f>AY38+AY39+AY40</f>
        <v>3587.8</v>
      </c>
      <c r="AZ37" s="89">
        <f>AZ38+AZ39+AZ40</f>
        <v>0</v>
      </c>
      <c r="BA37" s="89">
        <f>BA38+BA39+BA40</f>
        <v>2735</v>
      </c>
      <c r="BB37" s="89">
        <f t="shared" ref="BB37:BF37" si="52">BB38+BB39+BB40</f>
        <v>816.9</v>
      </c>
      <c r="BC37" s="89">
        <f t="shared" si="52"/>
        <v>35.9</v>
      </c>
      <c r="BD37" s="89">
        <f t="shared" si="52"/>
        <v>0</v>
      </c>
      <c r="BE37" s="89">
        <f t="shared" si="52"/>
        <v>0</v>
      </c>
      <c r="BF37" s="89">
        <f t="shared" si="52"/>
        <v>0</v>
      </c>
    </row>
    <row r="38" spans="1:60" s="9" customFormat="1" ht="33.75" customHeight="1" x14ac:dyDescent="0.2">
      <c r="A38" s="120"/>
      <c r="B38" s="42" t="s">
        <v>7</v>
      </c>
      <c r="C38" s="42" t="s">
        <v>7</v>
      </c>
      <c r="D38" s="89">
        <f t="shared" si="41"/>
        <v>251306.90000000002</v>
      </c>
      <c r="E38" s="89" t="e">
        <f>#REF!+#REF!+#REF!+#REF!+E46</f>
        <v>#REF!</v>
      </c>
      <c r="F38" s="89" t="e">
        <f>#REF!+#REF!+#REF!+#REF!+F46</f>
        <v>#REF!</v>
      </c>
      <c r="G38" s="89" t="e">
        <f>#REF!+#REF!+#REF!+#REF!+G46</f>
        <v>#REF!</v>
      </c>
      <c r="H38" s="89" t="e">
        <f>#REF!+#REF!+#REF!+#REF!+H46</f>
        <v>#REF!</v>
      </c>
      <c r="I38" s="89" t="e">
        <f>#REF!+#REF!+#REF!+#REF!+I46</f>
        <v>#REF!</v>
      </c>
      <c r="J38" s="89" t="e">
        <f>#REF!+#REF!+#REF!+#REF!+J46</f>
        <v>#REF!</v>
      </c>
      <c r="K38" s="89">
        <f>L38+M38+N38+O38+P38+Q38</f>
        <v>96133.5</v>
      </c>
      <c r="L38" s="89">
        <f t="shared" ref="L38" si="53">L41+L46+L47+L48</f>
        <v>13597.4</v>
      </c>
      <c r="M38" s="89">
        <f>M41+M46+M47+M48+M51+M44</f>
        <v>78024.3</v>
      </c>
      <c r="N38" s="89">
        <f>N41+N46+N47+N48+N51+N44</f>
        <v>4411.8</v>
      </c>
      <c r="O38" s="89">
        <f t="shared" ref="O38:Q38" si="54">O41+O46+O47+O48</f>
        <v>100</v>
      </c>
      <c r="P38" s="89">
        <f t="shared" si="54"/>
        <v>0</v>
      </c>
      <c r="Q38" s="89">
        <f t="shared" si="54"/>
        <v>0</v>
      </c>
      <c r="R38" s="89">
        <f t="shared" si="25"/>
        <v>112416.90000000001</v>
      </c>
      <c r="S38" s="89">
        <f t="shared" ref="S38:Z38" si="55">S41+S46+S47+S48</f>
        <v>77906.3</v>
      </c>
      <c r="T38" s="89">
        <f t="shared" si="55"/>
        <v>0</v>
      </c>
      <c r="U38" s="89">
        <f>U41+U46+U47+U48+U51</f>
        <v>29511.300000000003</v>
      </c>
      <c r="V38" s="89">
        <f>V41+V47+V48+V51+V46</f>
        <v>4854</v>
      </c>
      <c r="W38" s="89">
        <f>W41+W46+W47+W48+W49+W50</f>
        <v>128</v>
      </c>
      <c r="X38" s="89">
        <f t="shared" si="55"/>
        <v>0</v>
      </c>
      <c r="Y38" s="89">
        <f>Y47</f>
        <v>17.3</v>
      </c>
      <c r="Z38" s="89">
        <f t="shared" si="55"/>
        <v>0</v>
      </c>
      <c r="AA38" s="89">
        <f>AB38+AC38+AD38+AE38+AH38+AF38</f>
        <v>39402</v>
      </c>
      <c r="AB38" s="89">
        <f>AB41+AB46+AB47+AB48</f>
        <v>33158.199999999997</v>
      </c>
      <c r="AC38" s="90">
        <f>AC41+AC47</f>
        <v>2921.8</v>
      </c>
      <c r="AD38" s="90">
        <f>AD41+AD47</f>
        <v>384</v>
      </c>
      <c r="AE38" s="89">
        <f>AE50+AE47</f>
        <v>2920.7</v>
      </c>
      <c r="AF38" s="89">
        <f t="shared" ref="AF38:AH38" si="56">AF41+AF46+AF47+AF48</f>
        <v>17.3</v>
      </c>
      <c r="AG38" s="89">
        <f t="shared" si="56"/>
        <v>0</v>
      </c>
      <c r="AH38" s="89">
        <f t="shared" si="56"/>
        <v>0</v>
      </c>
      <c r="AI38" s="89">
        <f>AJ38+AK38+AL38+AM38+AQ38+AN38</f>
        <v>3354.5</v>
      </c>
      <c r="AJ38" s="89">
        <f>AJ41+AJ46+AJ47+AJ48</f>
        <v>1342.9</v>
      </c>
      <c r="AK38" s="89">
        <f>AK41+AK47</f>
        <v>385.90000000000003</v>
      </c>
      <c r="AL38" s="89">
        <f>AL41+AL47</f>
        <v>214.1</v>
      </c>
      <c r="AM38" s="89">
        <f>AM50+AM47</f>
        <v>1394.3</v>
      </c>
      <c r="AN38" s="89">
        <v>17.3</v>
      </c>
      <c r="AO38" s="89">
        <v>0</v>
      </c>
      <c r="AP38" s="89">
        <v>0</v>
      </c>
      <c r="AQ38" s="89">
        <v>0</v>
      </c>
      <c r="AR38" s="89">
        <f>AS38+AT38+AU38+AV38+BF38</f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f>AZ38+BA38+BB38+BD38+BC38+BE38+BF38</f>
        <v>0</v>
      </c>
      <c r="AZ38" s="89">
        <v>0</v>
      </c>
      <c r="BA38" s="89">
        <v>0</v>
      </c>
      <c r="BB38" s="89">
        <v>0</v>
      </c>
      <c r="BC38" s="89">
        <v>0</v>
      </c>
      <c r="BD38" s="89">
        <v>0</v>
      </c>
      <c r="BE38" s="89">
        <v>0</v>
      </c>
      <c r="BF38" s="89">
        <v>0</v>
      </c>
    </row>
    <row r="39" spans="1:60" s="9" customFormat="1" ht="63.75" x14ac:dyDescent="0.2">
      <c r="A39" s="121"/>
      <c r="B39" s="42" t="s">
        <v>11</v>
      </c>
      <c r="C39" s="42" t="s">
        <v>11</v>
      </c>
      <c r="D39" s="89">
        <f t="shared" si="41"/>
        <v>339822.89999999997</v>
      </c>
      <c r="E39" s="89" t="e">
        <f>#REF!</f>
        <v>#REF!</v>
      </c>
      <c r="F39" s="89" t="e">
        <f>#REF!</f>
        <v>#REF!</v>
      </c>
      <c r="G39" s="89" t="e">
        <f>#REF!</f>
        <v>#REF!</v>
      </c>
      <c r="H39" s="89" t="e">
        <f>#REF!</f>
        <v>#REF!</v>
      </c>
      <c r="I39" s="89" t="e">
        <f>#REF!</f>
        <v>#REF!</v>
      </c>
      <c r="J39" s="89" t="e">
        <f>#REF!</f>
        <v>#REF!</v>
      </c>
      <c r="K39" s="89">
        <f t="shared" ref="K39:K74" si="57">L39+M39+N39+O39+P39+Q39</f>
        <v>36096.5</v>
      </c>
      <c r="L39" s="89">
        <f>L42</f>
        <v>19280.599999999999</v>
      </c>
      <c r="M39" s="89">
        <f>M42+M52</f>
        <v>15328.5</v>
      </c>
      <c r="N39" s="89">
        <f>N42+N52</f>
        <v>1487.4</v>
      </c>
      <c r="O39" s="89">
        <f t="shared" ref="O39:Q39" si="58">O42</f>
        <v>0</v>
      </c>
      <c r="P39" s="89">
        <f t="shared" si="58"/>
        <v>0</v>
      </c>
      <c r="Q39" s="89">
        <f t="shared" si="58"/>
        <v>0</v>
      </c>
      <c r="R39" s="89">
        <f t="shared" si="25"/>
        <v>143591.09999999998</v>
      </c>
      <c r="S39" s="89">
        <f t="shared" ref="S39:Z39" si="59">S42</f>
        <v>135392.79999999999</v>
      </c>
      <c r="T39" s="89">
        <f t="shared" si="59"/>
        <v>0</v>
      </c>
      <c r="U39" s="89">
        <f>U42+U52</f>
        <v>6390.9000000000005</v>
      </c>
      <c r="V39" s="89">
        <f>V42+V45+V52</f>
        <v>1807.3999999999999</v>
      </c>
      <c r="W39" s="89">
        <f t="shared" si="59"/>
        <v>0</v>
      </c>
      <c r="X39" s="89">
        <f t="shared" si="59"/>
        <v>0</v>
      </c>
      <c r="Y39" s="89">
        <f t="shared" si="59"/>
        <v>0</v>
      </c>
      <c r="Z39" s="89">
        <f t="shared" si="59"/>
        <v>0</v>
      </c>
      <c r="AA39" s="89">
        <f t="shared" si="38"/>
        <v>58887.1</v>
      </c>
      <c r="AB39" s="89">
        <f t="shared" ref="AB39:AH39" si="60">AB42</f>
        <v>24168.3</v>
      </c>
      <c r="AC39" s="90">
        <f>AC52+AC42</f>
        <v>30458.899999999998</v>
      </c>
      <c r="AD39" s="90">
        <f>AD42+AD52</f>
        <v>4259.8999999999996</v>
      </c>
      <c r="AE39" s="89">
        <f t="shared" si="60"/>
        <v>0</v>
      </c>
      <c r="AF39" s="89">
        <f t="shared" si="60"/>
        <v>0</v>
      </c>
      <c r="AG39" s="89">
        <f t="shared" si="60"/>
        <v>0</v>
      </c>
      <c r="AH39" s="89">
        <f t="shared" si="60"/>
        <v>0</v>
      </c>
      <c r="AI39" s="89">
        <f>AJ39+AK39+AL39+AM39+AQ39</f>
        <v>97102.900000000009</v>
      </c>
      <c r="AJ39" s="89">
        <f t="shared" ref="AJ39:AQ39" si="61">AJ42</f>
        <v>617.5</v>
      </c>
      <c r="AK39" s="89">
        <f>AK52+AK42+AK45</f>
        <v>81959.600000000006</v>
      </c>
      <c r="AL39" s="89">
        <f>AL42+AL52+AL45</f>
        <v>14525.800000000001</v>
      </c>
      <c r="AM39" s="89">
        <f t="shared" si="61"/>
        <v>0</v>
      </c>
      <c r="AN39" s="89">
        <f t="shared" si="61"/>
        <v>0</v>
      </c>
      <c r="AO39" s="89">
        <f t="shared" si="61"/>
        <v>0</v>
      </c>
      <c r="AP39" s="89">
        <f t="shared" si="61"/>
        <v>0</v>
      </c>
      <c r="AQ39" s="89">
        <f t="shared" si="61"/>
        <v>0</v>
      </c>
      <c r="AR39" s="89">
        <f>AS39+AT39+AU39+AV39+BF39</f>
        <v>557.5</v>
      </c>
      <c r="AS39" s="89">
        <f t="shared" ref="AS39:AX39" si="62">AS42</f>
        <v>0</v>
      </c>
      <c r="AT39" s="89">
        <v>551.9</v>
      </c>
      <c r="AU39" s="89">
        <v>5.6</v>
      </c>
      <c r="AV39" s="89">
        <f t="shared" si="62"/>
        <v>0</v>
      </c>
      <c r="AW39" s="89">
        <f t="shared" si="62"/>
        <v>0</v>
      </c>
      <c r="AX39" s="89">
        <f t="shared" si="62"/>
        <v>0</v>
      </c>
      <c r="AY39" s="89">
        <f>AZ39+BA39+BB39+BC39+BD39+BE39+BF39</f>
        <v>3587.8</v>
      </c>
      <c r="AZ39" s="89">
        <f t="shared" ref="AZ39:BF39" si="63">AZ42</f>
        <v>0</v>
      </c>
      <c r="BA39" s="89">
        <v>2735</v>
      </c>
      <c r="BB39" s="89">
        <v>816.9</v>
      </c>
      <c r="BC39" s="89">
        <v>35.9</v>
      </c>
      <c r="BD39" s="89">
        <f t="shared" si="63"/>
        <v>0</v>
      </c>
      <c r="BE39" s="89">
        <f t="shared" si="63"/>
        <v>0</v>
      </c>
      <c r="BF39" s="89">
        <f t="shared" si="63"/>
        <v>0</v>
      </c>
    </row>
    <row r="40" spans="1:60" s="9" customFormat="1" ht="38.25" x14ac:dyDescent="0.2">
      <c r="A40" s="121"/>
      <c r="B40" s="42" t="s">
        <v>18</v>
      </c>
      <c r="C40" s="42" t="s">
        <v>18</v>
      </c>
      <c r="D40" s="89">
        <f t="shared" si="41"/>
        <v>6824.3</v>
      </c>
      <c r="E40" s="89"/>
      <c r="F40" s="89"/>
      <c r="G40" s="89"/>
      <c r="H40" s="89"/>
      <c r="I40" s="89"/>
      <c r="J40" s="89"/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f>V40+U40</f>
        <v>2506.4</v>
      </c>
      <c r="S40" s="89">
        <v>0</v>
      </c>
      <c r="T40" s="89">
        <v>0</v>
      </c>
      <c r="U40" s="89">
        <f>U44</f>
        <v>2374.8000000000002</v>
      </c>
      <c r="V40" s="89">
        <f>V44</f>
        <v>131.6</v>
      </c>
      <c r="W40" s="89">
        <v>0</v>
      </c>
      <c r="X40" s="89">
        <v>0</v>
      </c>
      <c r="Y40" s="89">
        <v>0</v>
      </c>
      <c r="Z40" s="89">
        <v>0</v>
      </c>
      <c r="AA40" s="89">
        <f>AC40+AD40</f>
        <v>3597.2000000000003</v>
      </c>
      <c r="AB40" s="89">
        <v>0</v>
      </c>
      <c r="AC40" s="90">
        <f>AC44</f>
        <v>3275.9</v>
      </c>
      <c r="AD40" s="90">
        <f>AD44</f>
        <v>321.3</v>
      </c>
      <c r="AE40" s="89">
        <v>0</v>
      </c>
      <c r="AF40" s="89">
        <v>0</v>
      </c>
      <c r="AG40" s="89">
        <v>0</v>
      </c>
      <c r="AH40" s="89">
        <v>0</v>
      </c>
      <c r="AI40" s="89">
        <f>AJ40+AK40+AL40+AM40+AN40+AO40+AP40+AQ40</f>
        <v>720.7</v>
      </c>
      <c r="AJ40" s="89">
        <v>0</v>
      </c>
      <c r="AK40" s="89">
        <v>0</v>
      </c>
      <c r="AL40" s="89">
        <f>AL44</f>
        <v>720.7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89">
        <v>0</v>
      </c>
      <c r="BE40" s="89">
        <v>0</v>
      </c>
      <c r="BF40" s="89">
        <v>0</v>
      </c>
    </row>
    <row r="41" spans="1:60" ht="63.75" x14ac:dyDescent="0.2">
      <c r="A41" s="103" t="s">
        <v>77</v>
      </c>
      <c r="B41" s="47" t="s">
        <v>11</v>
      </c>
      <c r="C41" s="47" t="s">
        <v>7</v>
      </c>
      <c r="D41" s="25">
        <f t="shared" si="41"/>
        <v>135065.4</v>
      </c>
      <c r="E41" s="25"/>
      <c r="F41" s="25"/>
      <c r="G41" s="25"/>
      <c r="H41" s="62"/>
      <c r="I41" s="62"/>
      <c r="J41" s="62"/>
      <c r="K41" s="52">
        <f>M41+N41+L41</f>
        <v>14313</v>
      </c>
      <c r="L41" s="25">
        <v>13597.4</v>
      </c>
      <c r="M41" s="25">
        <v>572.5</v>
      </c>
      <c r="N41" s="25">
        <v>143.1</v>
      </c>
      <c r="O41" s="62">
        <v>0</v>
      </c>
      <c r="P41" s="62">
        <v>0</v>
      </c>
      <c r="Q41" s="62">
        <v>0</v>
      </c>
      <c r="R41" s="25">
        <f>S41+U41+V41</f>
        <v>84435.4</v>
      </c>
      <c r="S41" s="25">
        <v>77906.3</v>
      </c>
      <c r="T41" s="25">
        <v>0</v>
      </c>
      <c r="U41" s="25">
        <v>3308.9</v>
      </c>
      <c r="V41" s="25">
        <v>3220.2</v>
      </c>
      <c r="W41" s="52">
        <v>0</v>
      </c>
      <c r="X41" s="52">
        <v>0</v>
      </c>
      <c r="Y41" s="52">
        <v>0</v>
      </c>
      <c r="Z41" s="52">
        <v>0</v>
      </c>
      <c r="AA41" s="25">
        <f>AB41+AC41+AD41</f>
        <v>34903.399999999994</v>
      </c>
      <c r="AB41" s="25">
        <v>33158.199999999997</v>
      </c>
      <c r="AC41" s="49">
        <v>1396.2</v>
      </c>
      <c r="AD41" s="49">
        <v>349</v>
      </c>
      <c r="AE41" s="52">
        <v>0</v>
      </c>
      <c r="AF41" s="52">
        <v>0</v>
      </c>
      <c r="AG41" s="52">
        <v>0</v>
      </c>
      <c r="AH41" s="52">
        <v>0</v>
      </c>
      <c r="AI41" s="25">
        <f>AJ41+AK41+AL41</f>
        <v>1413.6</v>
      </c>
      <c r="AJ41" s="25">
        <v>1342.9</v>
      </c>
      <c r="AK41" s="25">
        <v>56.6</v>
      </c>
      <c r="AL41" s="25">
        <v>14.1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f>AT41</f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f>BB41</f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17"/>
      <c r="BH41" s="17"/>
    </row>
    <row r="42" spans="1:60" x14ac:dyDescent="0.2">
      <c r="A42" s="105"/>
      <c r="B42" s="104" t="s">
        <v>11</v>
      </c>
      <c r="C42" s="104" t="s">
        <v>11</v>
      </c>
      <c r="D42" s="99">
        <f t="shared" ref="D42:D43" si="64">K42+R42+AA42+AI42+AR42+AY42</f>
        <v>193010.89999999997</v>
      </c>
      <c r="E42" s="25"/>
      <c r="F42" s="25"/>
      <c r="G42" s="25"/>
      <c r="H42" s="62"/>
      <c r="I42" s="62"/>
      <c r="J42" s="62"/>
      <c r="K42" s="99">
        <f>M42+N42+L42</f>
        <v>20816.099999999999</v>
      </c>
      <c r="L42" s="99">
        <v>19280.599999999999</v>
      </c>
      <c r="M42" s="99">
        <v>865.3</v>
      </c>
      <c r="N42" s="99">
        <v>670.2</v>
      </c>
      <c r="O42" s="116">
        <v>0</v>
      </c>
      <c r="P42" s="116">
        <v>0</v>
      </c>
      <c r="Q42" s="116">
        <v>0</v>
      </c>
      <c r="R42" s="99">
        <f>S42+U42+V42</f>
        <v>142723.69999999998</v>
      </c>
      <c r="S42" s="99">
        <v>135392.79999999999</v>
      </c>
      <c r="T42" s="99">
        <v>0</v>
      </c>
      <c r="U42" s="99">
        <v>5567.6</v>
      </c>
      <c r="V42" s="99">
        <v>1763.3</v>
      </c>
      <c r="W42" s="99">
        <v>0</v>
      </c>
      <c r="X42" s="99">
        <v>0</v>
      </c>
      <c r="Y42" s="99">
        <v>0</v>
      </c>
      <c r="Z42" s="99">
        <v>0</v>
      </c>
      <c r="AA42" s="99">
        <f>AD42+AC42+AB42</f>
        <v>27896.3</v>
      </c>
      <c r="AB42" s="99">
        <v>24168.3</v>
      </c>
      <c r="AC42" s="114">
        <v>1017.6</v>
      </c>
      <c r="AD42" s="114">
        <v>2710.4</v>
      </c>
      <c r="AE42" s="99">
        <v>0</v>
      </c>
      <c r="AF42" s="99">
        <v>0</v>
      </c>
      <c r="AG42" s="99">
        <v>0</v>
      </c>
      <c r="AH42" s="99">
        <v>0</v>
      </c>
      <c r="AI42" s="99">
        <f>AJ42+AK42+AL42</f>
        <v>1574.8</v>
      </c>
      <c r="AJ42" s="99">
        <v>617.5</v>
      </c>
      <c r="AK42" s="99">
        <v>0</v>
      </c>
      <c r="AL42" s="99">
        <v>957.3</v>
      </c>
      <c r="AM42" s="99">
        <v>0</v>
      </c>
      <c r="AN42" s="99">
        <v>0</v>
      </c>
      <c r="AO42" s="99">
        <v>0</v>
      </c>
      <c r="AP42" s="99">
        <v>0</v>
      </c>
      <c r="AQ42" s="99">
        <v>0</v>
      </c>
      <c r="AR42" s="99">
        <f>AT42</f>
        <v>0</v>
      </c>
      <c r="AS42" s="99">
        <v>0</v>
      </c>
      <c r="AT42" s="99">
        <v>0</v>
      </c>
      <c r="AU42" s="99">
        <v>0</v>
      </c>
      <c r="AV42" s="99">
        <v>0</v>
      </c>
      <c r="AW42" s="99">
        <v>0</v>
      </c>
      <c r="AX42" s="99">
        <v>0</v>
      </c>
      <c r="AY42" s="99">
        <f>BB42</f>
        <v>0</v>
      </c>
      <c r="AZ42" s="99">
        <v>0</v>
      </c>
      <c r="BA42" s="97">
        <v>0</v>
      </c>
      <c r="BB42" s="99">
        <v>0</v>
      </c>
      <c r="BC42" s="99">
        <v>0</v>
      </c>
      <c r="BD42" s="99">
        <v>0</v>
      </c>
      <c r="BE42" s="99">
        <v>0</v>
      </c>
      <c r="BF42" s="99">
        <v>0</v>
      </c>
      <c r="BG42" s="17"/>
      <c r="BH42" s="17"/>
    </row>
    <row r="43" spans="1:60" ht="53.25" customHeight="1" x14ac:dyDescent="0.2">
      <c r="A43" s="105"/>
      <c r="B43" s="100"/>
      <c r="C43" s="100"/>
      <c r="D43" s="100">
        <f t="shared" si="64"/>
        <v>0</v>
      </c>
      <c r="E43" s="25"/>
      <c r="F43" s="25"/>
      <c r="G43" s="25"/>
      <c r="H43" s="62"/>
      <c r="I43" s="62"/>
      <c r="J43" s="62"/>
      <c r="K43" s="100"/>
      <c r="L43" s="100"/>
      <c r="M43" s="100"/>
      <c r="N43" s="100"/>
      <c r="O43" s="117"/>
      <c r="P43" s="117"/>
      <c r="Q43" s="117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15"/>
      <c r="AD43" s="115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98"/>
      <c r="BB43" s="100"/>
      <c r="BC43" s="100"/>
      <c r="BD43" s="100"/>
      <c r="BE43" s="100"/>
      <c r="BF43" s="100"/>
      <c r="BG43" s="17"/>
      <c r="BH43" s="17"/>
    </row>
    <row r="44" spans="1:60" ht="38.25" x14ac:dyDescent="0.2">
      <c r="A44" s="124" t="s">
        <v>76</v>
      </c>
      <c r="B44" s="47" t="s">
        <v>18</v>
      </c>
      <c r="C44" s="55" t="s">
        <v>18</v>
      </c>
      <c r="D44" s="56">
        <f t="shared" ref="D44:D71" si="65">K44+R44+AA44+AI44+AR44+AY44</f>
        <v>10051.500000000002</v>
      </c>
      <c r="E44" s="25"/>
      <c r="F44" s="25"/>
      <c r="G44" s="25"/>
      <c r="H44" s="63"/>
      <c r="I44" s="63"/>
      <c r="J44" s="63"/>
      <c r="K44" s="56">
        <f>L44+M44+N44+O44+P44+Q44</f>
        <v>3227.2000000000003</v>
      </c>
      <c r="L44" s="56">
        <v>0</v>
      </c>
      <c r="M44" s="56">
        <v>3065.8</v>
      </c>
      <c r="N44" s="56">
        <v>161.4</v>
      </c>
      <c r="O44" s="64">
        <v>0</v>
      </c>
      <c r="P44" s="64">
        <v>0</v>
      </c>
      <c r="Q44" s="64">
        <v>0</v>
      </c>
      <c r="R44" s="56">
        <f>S44+T44+U44+V44+W44+X44+Y44+Z44</f>
        <v>2506.4</v>
      </c>
      <c r="S44" s="56">
        <v>0</v>
      </c>
      <c r="T44" s="56">
        <v>0</v>
      </c>
      <c r="U44" s="56">
        <v>2374.8000000000002</v>
      </c>
      <c r="V44" s="56">
        <v>131.6</v>
      </c>
      <c r="W44" s="56">
        <v>0</v>
      </c>
      <c r="X44" s="56">
        <v>0</v>
      </c>
      <c r="Y44" s="56">
        <v>0</v>
      </c>
      <c r="Z44" s="56">
        <v>0</v>
      </c>
      <c r="AA44" s="56">
        <f>AB44+AC44+AD44+AE44+AF44+AG44+AH44</f>
        <v>3597.2000000000003</v>
      </c>
      <c r="AB44" s="56">
        <v>0</v>
      </c>
      <c r="AC44" s="57">
        <v>3275.9</v>
      </c>
      <c r="AD44" s="57">
        <v>321.3</v>
      </c>
      <c r="AE44" s="56">
        <v>0</v>
      </c>
      <c r="AF44" s="56">
        <v>0</v>
      </c>
      <c r="AG44" s="56">
        <v>0</v>
      </c>
      <c r="AH44" s="56">
        <v>0</v>
      </c>
      <c r="AI44" s="56">
        <f>AJ44+AK44+AL44+AM44+AN44+AO44+AP44</f>
        <v>720.7</v>
      </c>
      <c r="AJ44" s="56">
        <v>0</v>
      </c>
      <c r="AK44" s="56">
        <v>0</v>
      </c>
      <c r="AL44" s="56">
        <v>720.7</v>
      </c>
      <c r="AM44" s="56">
        <v>0</v>
      </c>
      <c r="AN44" s="56">
        <v>0</v>
      </c>
      <c r="AO44" s="56">
        <v>0</v>
      </c>
      <c r="AP44" s="56">
        <v>0</v>
      </c>
      <c r="AQ44" s="56">
        <v>0</v>
      </c>
      <c r="AR44" s="56">
        <v>0</v>
      </c>
      <c r="AS44" s="56">
        <v>0</v>
      </c>
      <c r="AT44" s="56">
        <v>0</v>
      </c>
      <c r="AU44" s="56">
        <v>0</v>
      </c>
      <c r="AV44" s="56">
        <v>0</v>
      </c>
      <c r="AW44" s="56">
        <v>0</v>
      </c>
      <c r="AX44" s="56">
        <v>0</v>
      </c>
      <c r="AY44" s="56">
        <v>0</v>
      </c>
      <c r="AZ44" s="56">
        <v>0</v>
      </c>
      <c r="BA44" s="56">
        <v>0</v>
      </c>
      <c r="BB44" s="56">
        <v>0</v>
      </c>
      <c r="BC44" s="56">
        <v>0</v>
      </c>
      <c r="BD44" s="56">
        <v>0</v>
      </c>
      <c r="BE44" s="56">
        <v>0</v>
      </c>
      <c r="BF44" s="56">
        <v>0</v>
      </c>
      <c r="BG44" s="17"/>
      <c r="BH44" s="17"/>
    </row>
    <row r="45" spans="1:60" ht="63.75" x14ac:dyDescent="0.2">
      <c r="A45" s="125"/>
      <c r="B45" s="47" t="s">
        <v>11</v>
      </c>
      <c r="C45" s="55" t="s">
        <v>11</v>
      </c>
      <c r="D45" s="56">
        <f t="shared" si="65"/>
        <v>71695.5</v>
      </c>
      <c r="E45" s="25"/>
      <c r="F45" s="25"/>
      <c r="G45" s="25"/>
      <c r="H45" s="63"/>
      <c r="I45" s="63"/>
      <c r="J45" s="63"/>
      <c r="K45" s="56">
        <v>0</v>
      </c>
      <c r="L45" s="56">
        <v>0</v>
      </c>
      <c r="M45" s="56">
        <v>0</v>
      </c>
      <c r="N45" s="56">
        <v>0</v>
      </c>
      <c r="O45" s="64">
        <v>0</v>
      </c>
      <c r="P45" s="64">
        <v>0</v>
      </c>
      <c r="Q45" s="64">
        <v>0</v>
      </c>
      <c r="R45" s="56">
        <f>S45+T45+U45+V45+W45+X45+Y45+Z45</f>
        <v>0.8</v>
      </c>
      <c r="S45" s="56">
        <v>0</v>
      </c>
      <c r="T45" s="56">
        <v>0</v>
      </c>
      <c r="U45" s="56">
        <v>0</v>
      </c>
      <c r="V45" s="56">
        <v>0.8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7">
        <v>0</v>
      </c>
      <c r="AD45" s="57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f>AJ45+AK45+AL45+AM45+AN45+AO45+AP45+AQ45</f>
        <v>71694.7</v>
      </c>
      <c r="AJ45" s="56">
        <v>0</v>
      </c>
      <c r="AK45" s="56">
        <v>59382.5</v>
      </c>
      <c r="AL45" s="56">
        <v>12312.2</v>
      </c>
      <c r="AM45" s="56">
        <v>0</v>
      </c>
      <c r="AN45" s="56">
        <v>0</v>
      </c>
      <c r="AO45" s="56">
        <v>0</v>
      </c>
      <c r="AP45" s="56">
        <v>0</v>
      </c>
      <c r="AQ45" s="56">
        <v>0</v>
      </c>
      <c r="AR45" s="56">
        <v>0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56">
        <v>0</v>
      </c>
      <c r="BD45" s="56">
        <v>0</v>
      </c>
      <c r="BE45" s="56">
        <v>0</v>
      </c>
      <c r="BF45" s="56">
        <v>0</v>
      </c>
      <c r="BG45" s="17"/>
      <c r="BH45" s="17"/>
    </row>
    <row r="46" spans="1:60" ht="63.75" x14ac:dyDescent="0.2">
      <c r="A46" s="53" t="s">
        <v>40</v>
      </c>
      <c r="B46" s="47" t="s">
        <v>11</v>
      </c>
      <c r="C46" s="47" t="s">
        <v>7</v>
      </c>
      <c r="D46" s="25">
        <f t="shared" si="65"/>
        <v>400</v>
      </c>
      <c r="E46" s="25">
        <v>0</v>
      </c>
      <c r="F46" s="25">
        <v>0</v>
      </c>
      <c r="G46" s="25">
        <v>0</v>
      </c>
      <c r="H46" s="52"/>
      <c r="I46" s="52"/>
      <c r="J46" s="52"/>
      <c r="K46" s="52">
        <f t="shared" si="57"/>
        <v>200</v>
      </c>
      <c r="L46" s="25">
        <v>0</v>
      </c>
      <c r="M46" s="25">
        <v>0</v>
      </c>
      <c r="N46" s="25">
        <v>100</v>
      </c>
      <c r="O46" s="52">
        <v>100</v>
      </c>
      <c r="P46" s="52">
        <v>0</v>
      </c>
      <c r="Q46" s="52">
        <v>0</v>
      </c>
      <c r="R46" s="52">
        <f t="shared" ref="R46:R72" si="66">S46+T46+U46+V46+W46+Y46+Z46</f>
        <v>200</v>
      </c>
      <c r="S46" s="25">
        <v>0</v>
      </c>
      <c r="T46" s="25">
        <v>0</v>
      </c>
      <c r="U46" s="25">
        <v>0</v>
      </c>
      <c r="V46" s="25">
        <v>100</v>
      </c>
      <c r="W46" s="52">
        <v>100</v>
      </c>
      <c r="X46" s="52">
        <v>0</v>
      </c>
      <c r="Y46" s="52">
        <v>0</v>
      </c>
      <c r="Z46" s="52">
        <v>0</v>
      </c>
      <c r="AA46" s="25">
        <f t="shared" ref="AA46:AA72" si="67">AB46+AC46+AD46+AE46+AH46</f>
        <v>0</v>
      </c>
      <c r="AB46" s="25">
        <v>0</v>
      </c>
      <c r="AC46" s="49">
        <v>0</v>
      </c>
      <c r="AD46" s="49">
        <v>0</v>
      </c>
      <c r="AE46" s="52">
        <v>0</v>
      </c>
      <c r="AF46" s="52">
        <v>0</v>
      </c>
      <c r="AG46" s="52">
        <v>0</v>
      </c>
      <c r="AH46" s="52">
        <v>0</v>
      </c>
      <c r="AI46" s="25">
        <f t="shared" ref="AI46" si="68">AJ46+AK46+AL46+AM46+AQ46</f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f>AS46+AT46+AU46+AV46+BF46</f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f>AZ46+BC46+BD46+BF46+BL46</f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</row>
    <row r="47" spans="1:60" ht="81" customHeight="1" x14ac:dyDescent="0.2">
      <c r="A47" s="53" t="s">
        <v>50</v>
      </c>
      <c r="B47" s="47" t="s">
        <v>55</v>
      </c>
      <c r="C47" s="47" t="s">
        <v>7</v>
      </c>
      <c r="D47" s="25">
        <f t="shared" si="65"/>
        <v>3915.6</v>
      </c>
      <c r="E47" s="25"/>
      <c r="F47" s="25"/>
      <c r="G47" s="25"/>
      <c r="H47" s="62"/>
      <c r="I47" s="62"/>
      <c r="J47" s="62"/>
      <c r="K47" s="52">
        <f>L47+M47+N47+O47+P47+Q47</f>
        <v>157.1</v>
      </c>
      <c r="L47" s="25">
        <v>0</v>
      </c>
      <c r="M47" s="25">
        <v>149.19999999999999</v>
      </c>
      <c r="N47" s="25">
        <v>7.9</v>
      </c>
      <c r="O47" s="52">
        <v>0</v>
      </c>
      <c r="P47" s="52">
        <v>0</v>
      </c>
      <c r="Q47" s="52">
        <v>0</v>
      </c>
      <c r="R47" s="52">
        <f>U47+V47+W47+Y47+Z47</f>
        <v>1606</v>
      </c>
      <c r="S47" s="25">
        <v>0</v>
      </c>
      <c r="T47" s="25">
        <v>0</v>
      </c>
      <c r="U47" s="25">
        <v>1525.7</v>
      </c>
      <c r="V47" s="25">
        <v>35</v>
      </c>
      <c r="W47" s="52">
        <v>28</v>
      </c>
      <c r="X47" s="52"/>
      <c r="Y47" s="52">
        <v>17.3</v>
      </c>
      <c r="Z47" s="52">
        <v>0</v>
      </c>
      <c r="AA47" s="25">
        <f>AC47+AD47+AE47+AF47</f>
        <v>1605.8999999999999</v>
      </c>
      <c r="AB47" s="25">
        <v>0</v>
      </c>
      <c r="AC47" s="49">
        <v>1525.6</v>
      </c>
      <c r="AD47" s="49">
        <v>35</v>
      </c>
      <c r="AE47" s="52">
        <v>28</v>
      </c>
      <c r="AF47" s="52">
        <v>17.3</v>
      </c>
      <c r="AG47" s="52">
        <v>0</v>
      </c>
      <c r="AH47" s="52">
        <v>0</v>
      </c>
      <c r="AI47" s="25">
        <f>AK47+AL47+AN47</f>
        <v>546.59999999999991</v>
      </c>
      <c r="AJ47" s="25">
        <v>0</v>
      </c>
      <c r="AK47" s="25">
        <v>329.3</v>
      </c>
      <c r="AL47" s="25">
        <v>200</v>
      </c>
      <c r="AM47" s="25">
        <v>0</v>
      </c>
      <c r="AN47" s="25">
        <v>17.3</v>
      </c>
      <c r="AO47" s="25">
        <v>0</v>
      </c>
      <c r="AP47" s="25">
        <v>0</v>
      </c>
      <c r="AQ47" s="25">
        <v>0</v>
      </c>
      <c r="AR47" s="25">
        <f>AS47+AU47+AV47+AX47+BE47</f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f>AZ47+BC47+BD47+BF47+BL47</f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</row>
    <row r="48" spans="1:60" ht="67.5" customHeight="1" x14ac:dyDescent="0.2">
      <c r="A48" s="53" t="s">
        <v>41</v>
      </c>
      <c r="B48" s="47" t="s">
        <v>11</v>
      </c>
      <c r="C48" s="47" t="s">
        <v>7</v>
      </c>
      <c r="D48" s="25">
        <f t="shared" si="65"/>
        <v>4437.4000000000005</v>
      </c>
      <c r="E48" s="25"/>
      <c r="F48" s="25"/>
      <c r="G48" s="25"/>
      <c r="H48" s="62"/>
      <c r="I48" s="62"/>
      <c r="J48" s="62"/>
      <c r="K48" s="52">
        <f>N48</f>
        <v>92.1</v>
      </c>
      <c r="L48" s="25">
        <v>0</v>
      </c>
      <c r="M48" s="25">
        <v>0</v>
      </c>
      <c r="N48" s="25">
        <v>92.1</v>
      </c>
      <c r="O48" s="62">
        <v>0</v>
      </c>
      <c r="P48" s="62">
        <v>0</v>
      </c>
      <c r="Q48" s="62">
        <v>0</v>
      </c>
      <c r="R48" s="52">
        <f>V48+W48</f>
        <v>200</v>
      </c>
      <c r="S48" s="25">
        <v>0</v>
      </c>
      <c r="T48" s="25">
        <v>0</v>
      </c>
      <c r="U48" s="25">
        <v>0</v>
      </c>
      <c r="V48" s="25">
        <v>200</v>
      </c>
      <c r="W48" s="62">
        <v>0</v>
      </c>
      <c r="X48" s="62">
        <v>0</v>
      </c>
      <c r="Y48" s="62">
        <v>0</v>
      </c>
      <c r="Z48" s="62">
        <v>0</v>
      </c>
      <c r="AA48" s="25">
        <f>AB48+AC48+AD48+AE48+AF48+AH48</f>
        <v>0</v>
      </c>
      <c r="AB48" s="25">
        <v>0</v>
      </c>
      <c r="AC48" s="49">
        <v>0</v>
      </c>
      <c r="AD48" s="49">
        <v>0</v>
      </c>
      <c r="AE48" s="52">
        <v>0</v>
      </c>
      <c r="AF48" s="52">
        <v>0</v>
      </c>
      <c r="AG48" s="52">
        <v>0</v>
      </c>
      <c r="AH48" s="52">
        <v>0</v>
      </c>
      <c r="AI48" s="25">
        <f>AJ48+AK48+AL48+AM48+AN48+AO48+AP48+AQ48</f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f>AS48+AT48+AU48+AV48+AW48+AX48</f>
        <v>557.5</v>
      </c>
      <c r="AS48" s="25">
        <v>0</v>
      </c>
      <c r="AT48" s="25">
        <v>551.9</v>
      </c>
      <c r="AU48" s="25">
        <v>5.6</v>
      </c>
      <c r="AV48" s="25">
        <v>0</v>
      </c>
      <c r="AW48" s="25">
        <v>0</v>
      </c>
      <c r="AX48" s="25">
        <v>0</v>
      </c>
      <c r="AY48" s="25">
        <f>BA48+BB48+BC48+BD48+BE48+BF48</f>
        <v>3587.8</v>
      </c>
      <c r="BA48" s="25">
        <v>2735</v>
      </c>
      <c r="BB48" s="25">
        <v>816.9</v>
      </c>
      <c r="BC48" s="25">
        <v>35.9</v>
      </c>
      <c r="BD48" s="25">
        <v>0</v>
      </c>
      <c r="BE48" s="25">
        <v>0</v>
      </c>
      <c r="BF48" s="25">
        <v>0</v>
      </c>
    </row>
    <row r="49" spans="1:60" ht="69.75" customHeight="1" x14ac:dyDescent="0.2">
      <c r="A49" s="53" t="s">
        <v>74</v>
      </c>
      <c r="B49" s="47" t="s">
        <v>11</v>
      </c>
      <c r="C49" s="47" t="s">
        <v>7</v>
      </c>
      <c r="D49" s="25">
        <f t="shared" si="65"/>
        <v>0</v>
      </c>
      <c r="E49" s="25"/>
      <c r="F49" s="25"/>
      <c r="G49" s="25"/>
      <c r="H49" s="52"/>
      <c r="I49" s="52"/>
      <c r="J49" s="52"/>
      <c r="K49" s="52">
        <f>N49</f>
        <v>0</v>
      </c>
      <c r="L49" s="25">
        <v>0</v>
      </c>
      <c r="M49" s="25">
        <v>0</v>
      </c>
      <c r="N49" s="25">
        <v>0</v>
      </c>
      <c r="O49" s="52">
        <v>0</v>
      </c>
      <c r="P49" s="52">
        <v>0</v>
      </c>
      <c r="Q49" s="52">
        <v>0</v>
      </c>
      <c r="R49" s="52">
        <f>S49+T49+U49+V49+W49+X49+Y49+Z49</f>
        <v>0</v>
      </c>
      <c r="S49" s="25">
        <v>0</v>
      </c>
      <c r="T49" s="25">
        <v>0</v>
      </c>
      <c r="U49" s="25">
        <v>0</v>
      </c>
      <c r="V49" s="25">
        <v>0</v>
      </c>
      <c r="W49" s="52">
        <v>0</v>
      </c>
      <c r="X49" s="52">
        <v>0</v>
      </c>
      <c r="Y49" s="52">
        <v>0</v>
      </c>
      <c r="Z49" s="52">
        <v>0</v>
      </c>
      <c r="AA49" s="25">
        <v>0</v>
      </c>
      <c r="AB49" s="25">
        <v>0</v>
      </c>
      <c r="AC49" s="49">
        <v>0</v>
      </c>
      <c r="AD49" s="49">
        <v>0</v>
      </c>
      <c r="AE49" s="52">
        <v>0</v>
      </c>
      <c r="AF49" s="52">
        <v>0</v>
      </c>
      <c r="AG49" s="52">
        <v>0</v>
      </c>
      <c r="AH49" s="52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</row>
    <row r="50" spans="1:60" ht="57.75" customHeight="1" x14ac:dyDescent="0.2">
      <c r="A50" s="53" t="s">
        <v>75</v>
      </c>
      <c r="B50" s="47" t="s">
        <v>55</v>
      </c>
      <c r="C50" s="47" t="s">
        <v>7</v>
      </c>
      <c r="D50" s="25">
        <f t="shared" si="65"/>
        <v>4287</v>
      </c>
      <c r="E50" s="25"/>
      <c r="F50" s="25"/>
      <c r="G50" s="25"/>
      <c r="H50" s="52"/>
      <c r="I50" s="52"/>
      <c r="J50" s="52"/>
      <c r="K50" s="52">
        <f>N50</f>
        <v>0</v>
      </c>
      <c r="L50" s="25">
        <v>0</v>
      </c>
      <c r="M50" s="25">
        <v>0</v>
      </c>
      <c r="N50" s="25">
        <v>0</v>
      </c>
      <c r="O50" s="52">
        <v>0</v>
      </c>
      <c r="P50" s="52">
        <v>0</v>
      </c>
      <c r="Q50" s="52">
        <v>0</v>
      </c>
      <c r="R50" s="52">
        <f>S50+T50+U50+V50+W50+X50+Y50+Z50</f>
        <v>0</v>
      </c>
      <c r="S50" s="25">
        <v>0</v>
      </c>
      <c r="T50" s="25">
        <v>0</v>
      </c>
      <c r="U50" s="25">
        <v>0</v>
      </c>
      <c r="V50" s="25">
        <v>0</v>
      </c>
      <c r="W50" s="52">
        <v>0</v>
      </c>
      <c r="X50" s="52">
        <v>0</v>
      </c>
      <c r="Y50" s="52">
        <v>0</v>
      </c>
      <c r="Z50" s="52">
        <v>0</v>
      </c>
      <c r="AA50" s="25">
        <f>AE50</f>
        <v>2892.7</v>
      </c>
      <c r="AB50" s="25">
        <v>0</v>
      </c>
      <c r="AC50" s="49">
        <v>0</v>
      </c>
      <c r="AD50" s="49">
        <v>0</v>
      </c>
      <c r="AE50" s="52">
        <v>2892.7</v>
      </c>
      <c r="AF50" s="52">
        <v>0</v>
      </c>
      <c r="AG50" s="52">
        <v>0</v>
      </c>
      <c r="AH50" s="52">
        <v>0</v>
      </c>
      <c r="AI50" s="25">
        <f>AJ50+AK50+AL50+AM50+AN50+AO50+AP50+AQ50</f>
        <v>1394.3</v>
      </c>
      <c r="AJ50" s="25">
        <v>0</v>
      </c>
      <c r="AK50" s="25">
        <v>0</v>
      </c>
      <c r="AL50" s="25">
        <v>0</v>
      </c>
      <c r="AM50" s="25">
        <v>1394.3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</row>
    <row r="51" spans="1:60" ht="70.5" customHeight="1" x14ac:dyDescent="0.2">
      <c r="A51" s="103" t="s">
        <v>43</v>
      </c>
      <c r="B51" s="47" t="s">
        <v>11</v>
      </c>
      <c r="C51" s="47" t="s">
        <v>7</v>
      </c>
      <c r="D51" s="25">
        <f t="shared" si="65"/>
        <v>104119.6</v>
      </c>
      <c r="E51" s="25"/>
      <c r="F51" s="25"/>
      <c r="G51" s="25"/>
      <c r="H51" s="62"/>
      <c r="I51" s="62"/>
      <c r="J51" s="62"/>
      <c r="K51" s="52">
        <f>M51+N51</f>
        <v>78144.100000000006</v>
      </c>
      <c r="L51" s="25">
        <v>0</v>
      </c>
      <c r="M51" s="25">
        <v>74236.800000000003</v>
      </c>
      <c r="N51" s="25">
        <v>3907.3</v>
      </c>
      <c r="O51" s="62">
        <v>0</v>
      </c>
      <c r="P51" s="62"/>
      <c r="Q51" s="62"/>
      <c r="R51" s="52">
        <f>U51+V51</f>
        <v>25975.5</v>
      </c>
      <c r="S51" s="25">
        <v>0</v>
      </c>
      <c r="T51" s="25">
        <v>0</v>
      </c>
      <c r="U51" s="25">
        <v>24676.7</v>
      </c>
      <c r="V51" s="25">
        <v>1298.8</v>
      </c>
      <c r="W51" s="52">
        <v>0</v>
      </c>
      <c r="X51" s="52">
        <v>0</v>
      </c>
      <c r="Y51" s="52">
        <v>0</v>
      </c>
      <c r="Z51" s="52">
        <v>0</v>
      </c>
      <c r="AA51" s="25">
        <v>0</v>
      </c>
      <c r="AB51" s="25">
        <v>0</v>
      </c>
      <c r="AC51" s="49">
        <v>0</v>
      </c>
      <c r="AD51" s="49">
        <v>0</v>
      </c>
      <c r="AE51" s="52">
        <v>0</v>
      </c>
      <c r="AF51" s="52">
        <v>0</v>
      </c>
      <c r="AG51" s="52">
        <v>0</v>
      </c>
      <c r="AH51" s="52">
        <v>0</v>
      </c>
      <c r="AI51" s="65">
        <f>AJ51+AK51+AL51+AM51+AN51+AO51+AP51+AQ51</f>
        <v>0</v>
      </c>
      <c r="AJ51" s="52">
        <v>0</v>
      </c>
      <c r="AK51" s="52">
        <v>0</v>
      </c>
      <c r="AL51" s="52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</row>
    <row r="52" spans="1:60" ht="63.75" x14ac:dyDescent="0.2">
      <c r="A52" s="105"/>
      <c r="B52" s="47" t="s">
        <v>11</v>
      </c>
      <c r="C52" s="47" t="s">
        <v>11</v>
      </c>
      <c r="D52" s="25">
        <f t="shared" si="65"/>
        <v>70971.199999999997</v>
      </c>
      <c r="E52" s="25"/>
      <c r="F52" s="25"/>
      <c r="G52" s="25"/>
      <c r="H52" s="62"/>
      <c r="I52" s="62"/>
      <c r="J52" s="62"/>
      <c r="K52" s="52">
        <f>M52+N52</f>
        <v>15280.400000000001</v>
      </c>
      <c r="L52" s="25">
        <v>0</v>
      </c>
      <c r="M52" s="25">
        <v>14463.2</v>
      </c>
      <c r="N52" s="25">
        <v>817.2</v>
      </c>
      <c r="O52" s="62">
        <v>0</v>
      </c>
      <c r="P52" s="62">
        <v>0</v>
      </c>
      <c r="Q52" s="62">
        <v>0</v>
      </c>
      <c r="R52" s="52">
        <f>S52+T52+U52+V52+W52+X52+Y52+Z52</f>
        <v>866.59999999999991</v>
      </c>
      <c r="S52" s="25">
        <v>0</v>
      </c>
      <c r="T52" s="25">
        <v>0</v>
      </c>
      <c r="U52" s="25">
        <v>823.3</v>
      </c>
      <c r="V52" s="25">
        <v>43.3</v>
      </c>
      <c r="W52" s="62">
        <v>0</v>
      </c>
      <c r="X52" s="62">
        <v>0</v>
      </c>
      <c r="Y52" s="62">
        <v>0</v>
      </c>
      <c r="Z52" s="62">
        <v>0</v>
      </c>
      <c r="AA52" s="25">
        <f>AB52+AC52+AD52</f>
        <v>30990.799999999999</v>
      </c>
      <c r="AB52" s="25">
        <v>0</v>
      </c>
      <c r="AC52" s="49">
        <v>29441.3</v>
      </c>
      <c r="AD52" s="49">
        <v>1549.5</v>
      </c>
      <c r="AE52" s="52">
        <v>0</v>
      </c>
      <c r="AF52" s="52">
        <v>0</v>
      </c>
      <c r="AG52" s="52">
        <v>0</v>
      </c>
      <c r="AH52" s="52">
        <v>0</v>
      </c>
      <c r="AI52" s="25">
        <f>AK52+AL52</f>
        <v>23833.399999999998</v>
      </c>
      <c r="AJ52" s="25">
        <v>0</v>
      </c>
      <c r="AK52" s="25">
        <v>22577.1</v>
      </c>
      <c r="AL52" s="25">
        <v>1256.3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f>AS52+AT52+AU52+AV52+AW52+AX52</f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</row>
    <row r="53" spans="1:60" s="5" customFormat="1" ht="38.25" x14ac:dyDescent="0.2">
      <c r="A53" s="127" t="s">
        <v>32</v>
      </c>
      <c r="B53" s="42"/>
      <c r="C53" s="42" t="s">
        <v>6</v>
      </c>
      <c r="D53" s="89">
        <f t="shared" si="65"/>
        <v>465584.4</v>
      </c>
      <c r="E53" s="89">
        <f t="shared" ref="E53:J53" si="69">SUM(E56:E60)</f>
        <v>0</v>
      </c>
      <c r="F53" s="89">
        <f t="shared" si="69"/>
        <v>59064.11</v>
      </c>
      <c r="G53" s="89">
        <f t="shared" si="69"/>
        <v>2681.6</v>
      </c>
      <c r="H53" s="89">
        <f t="shared" si="69"/>
        <v>261.42900000000003</v>
      </c>
      <c r="I53" s="89">
        <f t="shared" si="69"/>
        <v>76.899999999999991</v>
      </c>
      <c r="J53" s="89">
        <f t="shared" si="69"/>
        <v>6.3</v>
      </c>
      <c r="K53" s="89">
        <f>L53+M53+N53+O53+P53+Q53</f>
        <v>69656.899999999994</v>
      </c>
      <c r="L53" s="89">
        <f t="shared" ref="L53:M53" si="70">L56+L57+L58+L59+L60</f>
        <v>0</v>
      </c>
      <c r="M53" s="89">
        <f t="shared" si="70"/>
        <v>17644.2</v>
      </c>
      <c r="N53" s="89">
        <f>N56+N57+N58+N59+N60</f>
        <v>21487.600000000002</v>
      </c>
      <c r="O53" s="89">
        <f>O56+O57+O58+O59+O60</f>
        <v>30292.2</v>
      </c>
      <c r="P53" s="89">
        <f>SUM(P56:P60)</f>
        <v>65.900000000000006</v>
      </c>
      <c r="Q53" s="89">
        <f>SUM(Q56:Q60)</f>
        <v>167</v>
      </c>
      <c r="R53" s="89">
        <f>S53+T53+U53+V53+W53+Y53+Z53</f>
        <v>82971.199999999997</v>
      </c>
      <c r="S53" s="89">
        <f t="shared" ref="S53:Z53" si="71">S56+S57+S58+S59+S60</f>
        <v>0</v>
      </c>
      <c r="T53" s="89">
        <f t="shared" si="71"/>
        <v>0</v>
      </c>
      <c r="U53" s="89">
        <f t="shared" si="71"/>
        <v>19068</v>
      </c>
      <c r="V53" s="89">
        <f>V56+V57+V58+V59+V60</f>
        <v>23246.799999999999</v>
      </c>
      <c r="W53" s="89">
        <f>W56+W57+W58+W59+W60</f>
        <v>40412.300000000003</v>
      </c>
      <c r="X53" s="89">
        <f t="shared" si="71"/>
        <v>0</v>
      </c>
      <c r="Y53" s="89">
        <f t="shared" si="71"/>
        <v>81.2</v>
      </c>
      <c r="Z53" s="89">
        <f t="shared" si="71"/>
        <v>162.9</v>
      </c>
      <c r="AA53" s="89">
        <f>AB53+AC53+AD53+AE53+AF53+AH53</f>
        <v>136123.99999999997</v>
      </c>
      <c r="AB53" s="89">
        <f t="shared" ref="AB53" si="72">AB56+AB57+AB58+AB59+AB60</f>
        <v>0</v>
      </c>
      <c r="AC53" s="90">
        <f t="shared" ref="AC53:AH53" si="73">AC54+AC55</f>
        <v>109232.7</v>
      </c>
      <c r="AD53" s="90">
        <f>AD54+AD55</f>
        <v>22798.6</v>
      </c>
      <c r="AE53" s="89">
        <f t="shared" si="73"/>
        <v>3812.9</v>
      </c>
      <c r="AF53" s="89">
        <f t="shared" si="73"/>
        <v>97.9</v>
      </c>
      <c r="AG53" s="89">
        <f t="shared" si="73"/>
        <v>0</v>
      </c>
      <c r="AH53" s="89">
        <f t="shared" si="73"/>
        <v>181.9</v>
      </c>
      <c r="AI53" s="89">
        <f>AJ53+AK53+AL53+AM53+AN53+AQ53</f>
        <v>51544</v>
      </c>
      <c r="AJ53" s="89">
        <f t="shared" ref="AJ53:AQ53" si="74">AJ56+AJ57+AJ58+AJ59+AJ60</f>
        <v>0</v>
      </c>
      <c r="AK53" s="89">
        <f>AK56+AK57+AK58+AK59+AK60+AK65</f>
        <v>18998.3</v>
      </c>
      <c r="AL53" s="89">
        <f>AL56+AL57+AL58+AL59+AL60+AL64</f>
        <v>26364.899999999998</v>
      </c>
      <c r="AM53" s="89">
        <f t="shared" si="74"/>
        <v>5891</v>
      </c>
      <c r="AN53" s="89">
        <f t="shared" si="74"/>
        <v>97.9</v>
      </c>
      <c r="AO53" s="89">
        <f t="shared" si="74"/>
        <v>0</v>
      </c>
      <c r="AP53" s="89">
        <f t="shared" si="74"/>
        <v>0</v>
      </c>
      <c r="AQ53" s="89">
        <f t="shared" si="74"/>
        <v>191.9</v>
      </c>
      <c r="AR53" s="89">
        <f>AS53+AT53+AU53+AV53+AW53+AX53</f>
        <v>73620.399999999994</v>
      </c>
      <c r="AS53" s="89">
        <f t="shared" ref="AS53:AX53" si="75">AS56+AS57+AS58+AS59+AS60</f>
        <v>0</v>
      </c>
      <c r="AT53" s="89">
        <f>AT56+AT57+AT58+AT59+AT60+AT65</f>
        <v>42382.1</v>
      </c>
      <c r="AU53" s="89">
        <f t="shared" si="75"/>
        <v>27159</v>
      </c>
      <c r="AV53" s="89">
        <f t="shared" si="75"/>
        <v>3890.5</v>
      </c>
      <c r="AW53" s="89">
        <f t="shared" si="75"/>
        <v>6.9</v>
      </c>
      <c r="AX53" s="89">
        <f t="shared" si="75"/>
        <v>181.9</v>
      </c>
      <c r="AY53" s="89">
        <f>AY56+AY57+AY58+AY59+AY60</f>
        <v>51667.9</v>
      </c>
      <c r="AZ53" s="89">
        <f t="shared" ref="AZ53:BF53" si="76">AZ56+AZ57+AZ58+AZ59+AZ60</f>
        <v>0</v>
      </c>
      <c r="BA53" s="89">
        <v>0</v>
      </c>
      <c r="BB53" s="89">
        <f>BB56+BB57+BB58+BB59+BB60</f>
        <v>18121.400000000001</v>
      </c>
      <c r="BC53" s="89">
        <f t="shared" si="76"/>
        <v>29149</v>
      </c>
      <c r="BD53" s="89">
        <f t="shared" si="76"/>
        <v>4208.7</v>
      </c>
      <c r="BE53" s="89">
        <f t="shared" si="76"/>
        <v>6.9</v>
      </c>
      <c r="BF53" s="89">
        <f t="shared" si="76"/>
        <v>181.9</v>
      </c>
      <c r="BH53" s="66"/>
    </row>
    <row r="54" spans="1:60" s="5" customFormat="1" ht="76.5" x14ac:dyDescent="0.2">
      <c r="A54" s="128"/>
      <c r="B54" s="42" t="s">
        <v>57</v>
      </c>
      <c r="C54" s="42" t="s">
        <v>7</v>
      </c>
      <c r="D54" s="89">
        <f>K54+R54+AA54+AI54+AR54+AY54</f>
        <v>464979.80000000005</v>
      </c>
      <c r="E54" s="89"/>
      <c r="F54" s="89"/>
      <c r="G54" s="89"/>
      <c r="H54" s="89"/>
      <c r="I54" s="89"/>
      <c r="J54" s="89"/>
      <c r="K54" s="89">
        <f>L54+M54+N54+O54+P54+Q54</f>
        <v>69656.899999999994</v>
      </c>
      <c r="L54" s="89">
        <f>L56+L57+L58+L59+L60+L61+L62</f>
        <v>0</v>
      </c>
      <c r="M54" s="89">
        <f>M56+M57+M58+M59+M60+M61+M62</f>
        <v>17644.2</v>
      </c>
      <c r="N54" s="89">
        <f t="shared" ref="N54:Q54" si="77">N56+N57+N58+N59+N60+N61+N62</f>
        <v>21487.600000000002</v>
      </c>
      <c r="O54" s="89">
        <f t="shared" si="77"/>
        <v>30292.2</v>
      </c>
      <c r="P54" s="89">
        <f t="shared" si="77"/>
        <v>65.900000000000006</v>
      </c>
      <c r="Q54" s="89">
        <f t="shared" si="77"/>
        <v>167</v>
      </c>
      <c r="R54" s="89">
        <f>S54+T54+U54+V54+W54+X54+Y54+Z54</f>
        <v>82971.199999999997</v>
      </c>
      <c r="S54" s="89">
        <f t="shared" ref="S54:Z54" si="78">S56+S57+S58+S59+S60+S61+S62</f>
        <v>0</v>
      </c>
      <c r="T54" s="89">
        <f t="shared" si="78"/>
        <v>0</v>
      </c>
      <c r="U54" s="89">
        <f t="shared" si="78"/>
        <v>19068</v>
      </c>
      <c r="V54" s="89">
        <f t="shared" si="78"/>
        <v>23246.799999999999</v>
      </c>
      <c r="W54" s="89">
        <f t="shared" si="78"/>
        <v>40412.300000000003</v>
      </c>
      <c r="X54" s="89">
        <f t="shared" si="78"/>
        <v>0</v>
      </c>
      <c r="Y54" s="89">
        <f t="shared" si="78"/>
        <v>81.2</v>
      </c>
      <c r="Z54" s="89">
        <f t="shared" si="78"/>
        <v>162.9</v>
      </c>
      <c r="AA54" s="89">
        <f>AB54+AC54+AD54+AE54+AF54+AG54+AH54</f>
        <v>135519.4</v>
      </c>
      <c r="AB54" s="89">
        <f t="shared" ref="AB54:AH54" si="79">AB56+AB57+AB58+AB59+AB60+AB61+AB62</f>
        <v>0</v>
      </c>
      <c r="AC54" s="89">
        <f t="shared" si="79"/>
        <v>109232.7</v>
      </c>
      <c r="AD54" s="89">
        <f>AD56+AD57+AD58+AD59+AD60+AD61+AD62</f>
        <v>22194</v>
      </c>
      <c r="AE54" s="89">
        <f>AE57+AE59</f>
        <v>3812.9</v>
      </c>
      <c r="AF54" s="89">
        <f t="shared" si="79"/>
        <v>97.9</v>
      </c>
      <c r="AG54" s="89">
        <f t="shared" si="79"/>
        <v>0</v>
      </c>
      <c r="AH54" s="89">
        <f t="shared" si="79"/>
        <v>181.9</v>
      </c>
      <c r="AI54" s="89">
        <f>AJ54+AK54+AL54+AM54+AN54+AO54+AP54+AQ54</f>
        <v>51544</v>
      </c>
      <c r="AJ54" s="89">
        <f t="shared" ref="AJ54:AQ54" si="80">AJ56+AJ57+AJ58+AJ59+AJ60+AJ61+AJ62</f>
        <v>0</v>
      </c>
      <c r="AK54" s="89">
        <f>AK56+AK57+AK58+AK59+AK60+AK61+AK62+AK65</f>
        <v>18998.3</v>
      </c>
      <c r="AL54" s="89">
        <f>AL56+AL57+AL58+AL59+AL60+AL61+AL62+AL64</f>
        <v>26364.899999999998</v>
      </c>
      <c r="AM54" s="89">
        <f t="shared" si="80"/>
        <v>5891</v>
      </c>
      <c r="AN54" s="89">
        <f t="shared" si="80"/>
        <v>97.9</v>
      </c>
      <c r="AO54" s="89">
        <f t="shared" si="80"/>
        <v>0</v>
      </c>
      <c r="AP54" s="89">
        <f t="shared" si="80"/>
        <v>0</v>
      </c>
      <c r="AQ54" s="89">
        <f t="shared" si="80"/>
        <v>191.9</v>
      </c>
      <c r="AR54" s="89">
        <f>AS54+AT54+AU54+AV54+AW54+AX54</f>
        <v>73620.399999999994</v>
      </c>
      <c r="AS54" s="89">
        <f t="shared" ref="AS54:AX54" si="81">AS56+AS57+AS58+AS59+AS60+AS61+AS62</f>
        <v>0</v>
      </c>
      <c r="AT54" s="89">
        <f>AT56+AT57+AT58+AT59+AT60+AT61+AT62+AT65</f>
        <v>42382.1</v>
      </c>
      <c r="AU54" s="89">
        <f t="shared" si="81"/>
        <v>27159</v>
      </c>
      <c r="AV54" s="89">
        <f t="shared" si="81"/>
        <v>3890.5</v>
      </c>
      <c r="AW54" s="89">
        <f t="shared" si="81"/>
        <v>6.9</v>
      </c>
      <c r="AX54" s="89">
        <f t="shared" si="81"/>
        <v>181.9</v>
      </c>
      <c r="AY54" s="89">
        <f>AY56+AY57+AY58+AY59+AY60+AY61+AY62</f>
        <v>51667.9</v>
      </c>
      <c r="AZ54" s="89">
        <f t="shared" ref="AZ54:BF54" si="82">AZ56+AZ57+AZ58+AZ59+AZ60+AZ61+AZ62</f>
        <v>0</v>
      </c>
      <c r="BA54" s="89">
        <v>0</v>
      </c>
      <c r="BB54" s="89">
        <f>BB56+BB57+BB58+BB59+BB60+BB61+BB62</f>
        <v>18121.400000000001</v>
      </c>
      <c r="BC54" s="89">
        <f t="shared" si="82"/>
        <v>29149</v>
      </c>
      <c r="BD54" s="89">
        <f t="shared" si="82"/>
        <v>4208.7</v>
      </c>
      <c r="BE54" s="89">
        <f t="shared" si="82"/>
        <v>6.9</v>
      </c>
      <c r="BF54" s="89">
        <f t="shared" si="82"/>
        <v>181.9</v>
      </c>
    </row>
    <row r="55" spans="1:60" s="5" customFormat="1" ht="38.25" x14ac:dyDescent="0.2">
      <c r="A55" s="129"/>
      <c r="B55" s="42" t="s">
        <v>18</v>
      </c>
      <c r="C55" s="42" t="s">
        <v>18</v>
      </c>
      <c r="D55" s="89">
        <f t="shared" si="65"/>
        <v>604.6</v>
      </c>
      <c r="E55" s="89"/>
      <c r="F55" s="89"/>
      <c r="G55" s="89"/>
      <c r="H55" s="89"/>
      <c r="I55" s="89"/>
      <c r="J55" s="89"/>
      <c r="K55" s="89">
        <f>L55+M55+N55+O55+P55+Q55</f>
        <v>0</v>
      </c>
      <c r="L55" s="89">
        <f>L63</f>
        <v>0</v>
      </c>
      <c r="M55" s="89">
        <f t="shared" ref="M55:Q55" si="83">M63</f>
        <v>0</v>
      </c>
      <c r="N55" s="89">
        <f t="shared" si="83"/>
        <v>0</v>
      </c>
      <c r="O55" s="89">
        <f t="shared" si="83"/>
        <v>0</v>
      </c>
      <c r="P55" s="89">
        <f t="shared" si="83"/>
        <v>0</v>
      </c>
      <c r="Q55" s="89">
        <f t="shared" si="83"/>
        <v>0</v>
      </c>
      <c r="R55" s="89">
        <f>S55+T55+U55+V55+W55+X55+Y55+Z55</f>
        <v>0</v>
      </c>
      <c r="S55" s="89">
        <f t="shared" ref="S55:Z55" si="84">S63</f>
        <v>0</v>
      </c>
      <c r="T55" s="89">
        <f t="shared" si="84"/>
        <v>0</v>
      </c>
      <c r="U55" s="89">
        <f t="shared" si="84"/>
        <v>0</v>
      </c>
      <c r="V55" s="89">
        <f t="shared" si="84"/>
        <v>0</v>
      </c>
      <c r="W55" s="89">
        <f t="shared" si="84"/>
        <v>0</v>
      </c>
      <c r="X55" s="89">
        <f t="shared" si="84"/>
        <v>0</v>
      </c>
      <c r="Y55" s="89">
        <f t="shared" si="84"/>
        <v>0</v>
      </c>
      <c r="Z55" s="89">
        <f t="shared" si="84"/>
        <v>0</v>
      </c>
      <c r="AA55" s="89">
        <f>AB55+AC55+AD55+AE55+AF55+AG55+AH55</f>
        <v>604.6</v>
      </c>
      <c r="AB55" s="89">
        <f>AB63</f>
        <v>0</v>
      </c>
      <c r="AC55" s="89">
        <f t="shared" ref="AC55:AH55" si="85">AC63</f>
        <v>0</v>
      </c>
      <c r="AD55" s="89">
        <f t="shared" si="85"/>
        <v>604.6</v>
      </c>
      <c r="AE55" s="89">
        <f t="shared" si="85"/>
        <v>0</v>
      </c>
      <c r="AF55" s="89">
        <f t="shared" si="85"/>
        <v>0</v>
      </c>
      <c r="AG55" s="89">
        <f t="shared" si="85"/>
        <v>0</v>
      </c>
      <c r="AH55" s="89">
        <f t="shared" si="85"/>
        <v>0</v>
      </c>
      <c r="AI55" s="89">
        <f>AJ55+AK55+AL55+AM55+AN55+AO55+AP55+AQ55</f>
        <v>0</v>
      </c>
      <c r="AJ55" s="89">
        <f t="shared" ref="AJ55:AQ55" si="86">AJ63</f>
        <v>0</v>
      </c>
      <c r="AK55" s="89">
        <f t="shared" si="86"/>
        <v>0</v>
      </c>
      <c r="AL55" s="89">
        <f t="shared" si="86"/>
        <v>0</v>
      </c>
      <c r="AM55" s="89">
        <f t="shared" si="86"/>
        <v>0</v>
      </c>
      <c r="AN55" s="89">
        <f t="shared" si="86"/>
        <v>0</v>
      </c>
      <c r="AO55" s="89">
        <f t="shared" si="86"/>
        <v>0</v>
      </c>
      <c r="AP55" s="89">
        <f t="shared" si="86"/>
        <v>0</v>
      </c>
      <c r="AQ55" s="89">
        <f t="shared" si="86"/>
        <v>0</v>
      </c>
      <c r="AR55" s="89">
        <f>AS55+AT55+AU55+AV55+AW55+AX55</f>
        <v>0</v>
      </c>
      <c r="AS55" s="89">
        <f t="shared" ref="AS55:AX55" si="87">AS63</f>
        <v>0</v>
      </c>
      <c r="AT55" s="89">
        <f t="shared" si="87"/>
        <v>0</v>
      </c>
      <c r="AU55" s="89">
        <f t="shared" si="87"/>
        <v>0</v>
      </c>
      <c r="AV55" s="89">
        <f t="shared" si="87"/>
        <v>0</v>
      </c>
      <c r="AW55" s="89">
        <f t="shared" si="87"/>
        <v>0</v>
      </c>
      <c r="AX55" s="89">
        <f t="shared" si="87"/>
        <v>0</v>
      </c>
      <c r="AY55" s="89">
        <f>AZ55+BB55+BC55+BD55+BE55+BF55</f>
        <v>0</v>
      </c>
      <c r="AZ55" s="89">
        <f t="shared" ref="AZ55:BF55" si="88">AZ63</f>
        <v>0</v>
      </c>
      <c r="BA55" s="89">
        <v>0</v>
      </c>
      <c r="BB55" s="89">
        <f t="shared" si="88"/>
        <v>0</v>
      </c>
      <c r="BC55" s="89">
        <f t="shared" si="88"/>
        <v>0</v>
      </c>
      <c r="BD55" s="89">
        <f t="shared" si="88"/>
        <v>0</v>
      </c>
      <c r="BE55" s="89">
        <f t="shared" si="88"/>
        <v>0</v>
      </c>
      <c r="BF55" s="89">
        <f t="shared" si="88"/>
        <v>0</v>
      </c>
    </row>
    <row r="56" spans="1:60" ht="76.5" x14ac:dyDescent="0.2">
      <c r="A56" s="95" t="s">
        <v>44</v>
      </c>
      <c r="B56" s="47" t="s">
        <v>57</v>
      </c>
      <c r="C56" s="47" t="s">
        <v>7</v>
      </c>
      <c r="D56" s="25">
        <f t="shared" si="65"/>
        <v>44006.899999999994</v>
      </c>
      <c r="E56" s="25">
        <v>0</v>
      </c>
      <c r="F56" s="25">
        <v>2396.9</v>
      </c>
      <c r="G56" s="25">
        <v>1521.6</v>
      </c>
      <c r="H56" s="25"/>
      <c r="I56" s="25"/>
      <c r="J56" s="25"/>
      <c r="K56" s="25">
        <f t="shared" si="57"/>
        <v>6316.5</v>
      </c>
      <c r="L56" s="25">
        <v>0</v>
      </c>
      <c r="M56" s="25">
        <v>1167.9000000000001</v>
      </c>
      <c r="N56" s="25">
        <v>5148.6000000000004</v>
      </c>
      <c r="O56" s="25">
        <v>0</v>
      </c>
      <c r="P56" s="25">
        <v>0</v>
      </c>
      <c r="Q56" s="25">
        <v>0</v>
      </c>
      <c r="R56" s="25">
        <f t="shared" si="66"/>
        <v>7011.9</v>
      </c>
      <c r="S56" s="25">
        <v>0</v>
      </c>
      <c r="T56" s="25">
        <v>0</v>
      </c>
      <c r="U56" s="25">
        <v>1849.9</v>
      </c>
      <c r="V56" s="25">
        <v>5162</v>
      </c>
      <c r="W56" s="25">
        <v>0</v>
      </c>
      <c r="X56" s="25"/>
      <c r="Y56" s="25">
        <v>0</v>
      </c>
      <c r="Z56" s="25">
        <v>0</v>
      </c>
      <c r="AA56" s="25">
        <f t="shared" si="67"/>
        <v>7689.7999999999993</v>
      </c>
      <c r="AB56" s="25">
        <v>0</v>
      </c>
      <c r="AC56" s="49">
        <v>1926.6</v>
      </c>
      <c r="AD56" s="49">
        <v>5763.2</v>
      </c>
      <c r="AE56" s="25">
        <v>0</v>
      </c>
      <c r="AF56" s="25">
        <v>0</v>
      </c>
      <c r="AG56" s="25">
        <v>0</v>
      </c>
      <c r="AH56" s="25">
        <v>0</v>
      </c>
      <c r="AI56" s="25">
        <f>AJ56+AK56+AL56+AM56+AQ56</f>
        <v>6812.2</v>
      </c>
      <c r="AJ56" s="25">
        <v>0</v>
      </c>
      <c r="AK56" s="25">
        <v>1229.2</v>
      </c>
      <c r="AL56" s="25">
        <v>5583</v>
      </c>
      <c r="AM56" s="25">
        <v>0</v>
      </c>
      <c r="AN56" s="25">
        <v>0</v>
      </c>
      <c r="AO56" s="25"/>
      <c r="AP56" s="25"/>
      <c r="AQ56" s="25">
        <v>0</v>
      </c>
      <c r="AR56" s="25">
        <f>AS56+AT56+AU56+AV56+BF56</f>
        <v>7975.8</v>
      </c>
      <c r="AS56" s="25">
        <v>0</v>
      </c>
      <c r="AT56" s="25">
        <v>1229.2</v>
      </c>
      <c r="AU56" s="25">
        <v>6746.6</v>
      </c>
      <c r="AV56" s="25">
        <v>0</v>
      </c>
      <c r="AW56" s="25">
        <v>0</v>
      </c>
      <c r="AX56" s="25">
        <v>0</v>
      </c>
      <c r="AY56" s="25">
        <f>BB56+BC56</f>
        <v>8200.7000000000007</v>
      </c>
      <c r="AZ56" s="25">
        <v>0</v>
      </c>
      <c r="BA56" s="25">
        <v>0</v>
      </c>
      <c r="BB56" s="25">
        <v>1229.2</v>
      </c>
      <c r="BC56" s="25">
        <v>6971.5</v>
      </c>
      <c r="BD56" s="25">
        <v>0</v>
      </c>
      <c r="BE56" s="25">
        <v>0</v>
      </c>
      <c r="BF56" s="25">
        <v>0</v>
      </c>
    </row>
    <row r="57" spans="1:60" s="3" customFormat="1" ht="76.5" x14ac:dyDescent="0.2">
      <c r="A57" s="95" t="s">
        <v>45</v>
      </c>
      <c r="B57" s="47" t="s">
        <v>57</v>
      </c>
      <c r="C57" s="47" t="s">
        <v>7</v>
      </c>
      <c r="D57" s="25">
        <f t="shared" si="65"/>
        <v>174369.30000000002</v>
      </c>
      <c r="E57" s="25"/>
      <c r="F57" s="25">
        <v>13504.3</v>
      </c>
      <c r="G57" s="25">
        <v>550</v>
      </c>
      <c r="H57" s="25">
        <f>11.4+51.3</f>
        <v>62.699999999999996</v>
      </c>
      <c r="I57" s="25">
        <f>3.6+73.3</f>
        <v>76.899999999999991</v>
      </c>
      <c r="J57" s="25">
        <v>6.3</v>
      </c>
      <c r="K57" s="25">
        <f t="shared" si="57"/>
        <v>26547.3</v>
      </c>
      <c r="L57" s="25">
        <v>0</v>
      </c>
      <c r="M57" s="25">
        <v>14292.4</v>
      </c>
      <c r="N57" s="25">
        <v>8979.7999999999993</v>
      </c>
      <c r="O57" s="25">
        <v>3042.2</v>
      </c>
      <c r="P57" s="25">
        <v>65.900000000000006</v>
      </c>
      <c r="Q57" s="25">
        <v>167</v>
      </c>
      <c r="R57" s="25">
        <f t="shared" si="66"/>
        <v>26548.7</v>
      </c>
      <c r="S57" s="25">
        <v>0</v>
      </c>
      <c r="T57" s="25">
        <v>0</v>
      </c>
      <c r="U57" s="25">
        <v>14401.2</v>
      </c>
      <c r="V57" s="25">
        <v>8849.2999999999993</v>
      </c>
      <c r="W57" s="25">
        <v>3054.1</v>
      </c>
      <c r="X57" s="25"/>
      <c r="Y57" s="25">
        <v>81.2</v>
      </c>
      <c r="Z57" s="25">
        <v>162.9</v>
      </c>
      <c r="AA57" s="25">
        <f>AB57+AC57+AD57+AE57+AF57+AH57</f>
        <v>27634.1</v>
      </c>
      <c r="AB57" s="25">
        <v>0</v>
      </c>
      <c r="AC57" s="49">
        <v>13628.8</v>
      </c>
      <c r="AD57" s="49">
        <v>10258.4</v>
      </c>
      <c r="AE57" s="25">
        <v>3467.1</v>
      </c>
      <c r="AF57" s="25">
        <v>97.9</v>
      </c>
      <c r="AG57" s="25">
        <v>0</v>
      </c>
      <c r="AH57" s="25">
        <v>181.9</v>
      </c>
      <c r="AI57" s="25">
        <f>AJ57+AK57+AL57+AM57+AN57+AQ57</f>
        <v>31439.600000000002</v>
      </c>
      <c r="AJ57" s="25">
        <v>0</v>
      </c>
      <c r="AK57" s="25">
        <v>13628.8</v>
      </c>
      <c r="AL57" s="25">
        <v>11930</v>
      </c>
      <c r="AM57" s="25">
        <v>5591</v>
      </c>
      <c r="AN57" s="25">
        <v>97.9</v>
      </c>
      <c r="AO57" s="25"/>
      <c r="AP57" s="25"/>
      <c r="AQ57" s="25">
        <v>191.9</v>
      </c>
      <c r="AR57" s="25">
        <f>AS57+AT57+AU57+AV57+AW57+AX57</f>
        <v>30084.600000000002</v>
      </c>
      <c r="AS57" s="25">
        <v>0</v>
      </c>
      <c r="AT57" s="25">
        <v>13628.8</v>
      </c>
      <c r="AU57" s="25">
        <v>12676.5</v>
      </c>
      <c r="AV57" s="25">
        <v>3590.5</v>
      </c>
      <c r="AW57" s="25">
        <v>6.9</v>
      </c>
      <c r="AX57" s="25">
        <v>181.9</v>
      </c>
      <c r="AY57" s="25">
        <f>AZ57+BB57+BC57+BD57+BE57+BF57</f>
        <v>32115.000000000004</v>
      </c>
      <c r="AZ57" s="25">
        <v>0</v>
      </c>
      <c r="BA57" s="25">
        <v>0</v>
      </c>
      <c r="BB57" s="25">
        <v>13628.8</v>
      </c>
      <c r="BC57" s="25">
        <v>14388.7</v>
      </c>
      <c r="BD57" s="25">
        <v>3908.7</v>
      </c>
      <c r="BE57" s="25">
        <v>6.9</v>
      </c>
      <c r="BF57" s="25">
        <v>181.9</v>
      </c>
    </row>
    <row r="58" spans="1:60" s="3" customFormat="1" ht="76.5" x14ac:dyDescent="0.2">
      <c r="A58" s="95" t="s">
        <v>46</v>
      </c>
      <c r="B58" s="47" t="s">
        <v>57</v>
      </c>
      <c r="C58" s="47" t="s">
        <v>7</v>
      </c>
      <c r="D58" s="25">
        <f t="shared" si="65"/>
        <v>97182.9</v>
      </c>
      <c r="E58" s="25">
        <v>0</v>
      </c>
      <c r="F58" s="25">
        <v>41066.01</v>
      </c>
      <c r="G58" s="25">
        <v>0</v>
      </c>
      <c r="H58" s="25">
        <v>198.72900000000001</v>
      </c>
      <c r="I58" s="25">
        <v>0</v>
      </c>
      <c r="J58" s="25">
        <v>0</v>
      </c>
      <c r="K58" s="25">
        <f t="shared" si="57"/>
        <v>33096.5</v>
      </c>
      <c r="L58" s="25">
        <v>0</v>
      </c>
      <c r="M58" s="25">
        <v>0</v>
      </c>
      <c r="N58" s="25">
        <v>6596.5</v>
      </c>
      <c r="O58" s="25">
        <v>26500</v>
      </c>
      <c r="P58" s="25">
        <v>0</v>
      </c>
      <c r="Q58" s="25">
        <v>0</v>
      </c>
      <c r="R58" s="25">
        <f t="shared" si="66"/>
        <v>45056.5</v>
      </c>
      <c r="S58" s="25">
        <v>0</v>
      </c>
      <c r="T58" s="25">
        <v>0</v>
      </c>
      <c r="U58" s="25">
        <v>0</v>
      </c>
      <c r="V58" s="25">
        <v>8201.7000000000007</v>
      </c>
      <c r="W58" s="25">
        <v>36854.800000000003</v>
      </c>
      <c r="X58" s="25"/>
      <c r="Y58" s="25"/>
      <c r="Z58" s="25"/>
      <c r="AA58" s="25">
        <f t="shared" si="67"/>
        <v>4029.9</v>
      </c>
      <c r="AB58" s="25">
        <v>0</v>
      </c>
      <c r="AC58" s="49">
        <v>0</v>
      </c>
      <c r="AD58" s="49">
        <v>4029.9</v>
      </c>
      <c r="AE58" s="25">
        <v>0</v>
      </c>
      <c r="AF58" s="25">
        <v>0</v>
      </c>
      <c r="AG58" s="25">
        <v>0</v>
      </c>
      <c r="AH58" s="25">
        <v>0</v>
      </c>
      <c r="AI58" s="25">
        <f>AJ58+AK58+AL58+AM58+AQ58</f>
        <v>5000</v>
      </c>
      <c r="AJ58" s="25">
        <v>0</v>
      </c>
      <c r="AK58" s="25">
        <v>0</v>
      </c>
      <c r="AL58" s="25">
        <v>5000</v>
      </c>
      <c r="AM58" s="25">
        <v>0</v>
      </c>
      <c r="AN58" s="25">
        <v>0</v>
      </c>
      <c r="AO58" s="25"/>
      <c r="AP58" s="25"/>
      <c r="AQ58" s="25">
        <v>0</v>
      </c>
      <c r="AR58" s="25">
        <f>AS58+AT58+AU58+AV58+BF58</f>
        <v>5000</v>
      </c>
      <c r="AS58" s="25">
        <v>0</v>
      </c>
      <c r="AT58" s="25">
        <v>0</v>
      </c>
      <c r="AU58" s="25">
        <v>5000</v>
      </c>
      <c r="AV58" s="25">
        <v>0</v>
      </c>
      <c r="AW58" s="25">
        <v>0</v>
      </c>
      <c r="AX58" s="25"/>
      <c r="AY58" s="25">
        <f>AZ58+BC58+BD58+BF58+BL58</f>
        <v>5000</v>
      </c>
      <c r="AZ58" s="25">
        <v>0</v>
      </c>
      <c r="BA58" s="25">
        <v>0</v>
      </c>
      <c r="BB58" s="25">
        <v>0</v>
      </c>
      <c r="BC58" s="25">
        <v>5000</v>
      </c>
      <c r="BD58" s="25">
        <v>0</v>
      </c>
      <c r="BE58" s="25">
        <v>0</v>
      </c>
      <c r="BF58" s="25">
        <v>0</v>
      </c>
    </row>
    <row r="59" spans="1:60" ht="76.5" x14ac:dyDescent="0.2">
      <c r="A59" s="95" t="s">
        <v>47</v>
      </c>
      <c r="B59" s="47" t="s">
        <v>57</v>
      </c>
      <c r="C59" s="47" t="s">
        <v>7</v>
      </c>
      <c r="D59" s="25">
        <f t="shared" si="65"/>
        <v>15491.399999999998</v>
      </c>
      <c r="E59" s="25">
        <v>0</v>
      </c>
      <c r="F59" s="25">
        <v>0</v>
      </c>
      <c r="G59" s="25">
        <v>310</v>
      </c>
      <c r="H59" s="25">
        <v>0</v>
      </c>
      <c r="I59" s="25">
        <v>0</v>
      </c>
      <c r="J59" s="25">
        <v>0</v>
      </c>
      <c r="K59" s="25">
        <f t="shared" si="57"/>
        <v>1223</v>
      </c>
      <c r="L59" s="25">
        <v>0</v>
      </c>
      <c r="M59" s="25">
        <v>0</v>
      </c>
      <c r="N59" s="25">
        <v>473</v>
      </c>
      <c r="O59" s="25">
        <v>750</v>
      </c>
      <c r="P59" s="25">
        <v>0</v>
      </c>
      <c r="Q59" s="25">
        <v>0</v>
      </c>
      <c r="R59" s="25">
        <f t="shared" si="66"/>
        <v>1153.1999999999998</v>
      </c>
      <c r="S59" s="25">
        <v>0</v>
      </c>
      <c r="T59" s="25">
        <v>0</v>
      </c>
      <c r="U59" s="25">
        <v>0</v>
      </c>
      <c r="V59" s="25">
        <v>649.79999999999995</v>
      </c>
      <c r="W59" s="25">
        <v>503.4</v>
      </c>
      <c r="X59" s="25"/>
      <c r="Y59" s="25"/>
      <c r="Z59" s="25"/>
      <c r="AA59" s="25">
        <f t="shared" si="67"/>
        <v>1272.4000000000001</v>
      </c>
      <c r="AB59" s="25">
        <v>0</v>
      </c>
      <c r="AC59" s="49">
        <v>0</v>
      </c>
      <c r="AD59" s="49">
        <v>926.6</v>
      </c>
      <c r="AE59" s="25">
        <v>345.8</v>
      </c>
      <c r="AF59" s="25">
        <v>0</v>
      </c>
      <c r="AG59" s="25">
        <v>0</v>
      </c>
      <c r="AH59" s="25">
        <v>0</v>
      </c>
      <c r="AI59" s="25">
        <f>AJ59+AK59+AL59+AM59+AQ59</f>
        <v>3910.7</v>
      </c>
      <c r="AJ59" s="25">
        <v>0</v>
      </c>
      <c r="AK59" s="25">
        <v>1351.6</v>
      </c>
      <c r="AL59" s="25">
        <v>2259.1</v>
      </c>
      <c r="AM59" s="25">
        <v>300</v>
      </c>
      <c r="AN59" s="25">
        <v>0</v>
      </c>
      <c r="AO59" s="25"/>
      <c r="AP59" s="25"/>
      <c r="AQ59" s="25">
        <v>0</v>
      </c>
      <c r="AR59" s="25">
        <f>AS59+AT59+AU59+AV59+BF59</f>
        <v>3962.9</v>
      </c>
      <c r="AS59" s="25">
        <v>0</v>
      </c>
      <c r="AT59" s="25">
        <v>1331.4</v>
      </c>
      <c r="AU59" s="25">
        <v>2331.5</v>
      </c>
      <c r="AV59" s="25">
        <v>300</v>
      </c>
      <c r="AW59" s="25">
        <v>0</v>
      </c>
      <c r="AX59" s="25">
        <v>0</v>
      </c>
      <c r="AY59" s="25">
        <f>AZ59+BB59+BC59+BD59+BE59+BF59</f>
        <v>3969.2</v>
      </c>
      <c r="AZ59" s="25">
        <v>0</v>
      </c>
      <c r="BA59" s="25">
        <v>0</v>
      </c>
      <c r="BB59" s="25">
        <v>1284.5999999999999</v>
      </c>
      <c r="BC59" s="25">
        <v>2384.6</v>
      </c>
      <c r="BD59" s="25">
        <v>300</v>
      </c>
      <c r="BE59" s="25">
        <v>0</v>
      </c>
      <c r="BF59" s="25">
        <v>0</v>
      </c>
    </row>
    <row r="60" spans="1:60" s="3" customFormat="1" ht="92.25" customHeight="1" x14ac:dyDescent="0.2">
      <c r="A60" s="95" t="s">
        <v>48</v>
      </c>
      <c r="B60" s="47" t="s">
        <v>57</v>
      </c>
      <c r="C60" s="47" t="s">
        <v>7</v>
      </c>
      <c r="D60" s="25">
        <f t="shared" si="65"/>
        <v>16948.400000000001</v>
      </c>
      <c r="E60" s="25">
        <v>0</v>
      </c>
      <c r="F60" s="25">
        <v>2096.9</v>
      </c>
      <c r="G60" s="25">
        <v>300</v>
      </c>
      <c r="H60" s="25">
        <v>0</v>
      </c>
      <c r="I60" s="25">
        <v>0</v>
      </c>
      <c r="J60" s="25">
        <v>0</v>
      </c>
      <c r="K60" s="25">
        <f t="shared" si="57"/>
        <v>2473.6</v>
      </c>
      <c r="L60" s="25">
        <v>0</v>
      </c>
      <c r="M60" s="25">
        <v>2183.9</v>
      </c>
      <c r="N60" s="25">
        <v>289.7</v>
      </c>
      <c r="O60" s="25">
        <v>0</v>
      </c>
      <c r="P60" s="25">
        <v>0</v>
      </c>
      <c r="Q60" s="25">
        <v>0</v>
      </c>
      <c r="R60" s="25">
        <f t="shared" si="66"/>
        <v>3200.9</v>
      </c>
      <c r="S60" s="25">
        <v>0</v>
      </c>
      <c r="T60" s="25">
        <v>0</v>
      </c>
      <c r="U60" s="25">
        <v>2816.9</v>
      </c>
      <c r="V60" s="25">
        <v>384</v>
      </c>
      <c r="W60" s="25"/>
      <c r="X60" s="25"/>
      <c r="Y60" s="25"/>
      <c r="Z60" s="25"/>
      <c r="AA60" s="25">
        <f t="shared" si="67"/>
        <v>3302.3</v>
      </c>
      <c r="AB60" s="25">
        <v>0</v>
      </c>
      <c r="AC60" s="49">
        <v>3002.3</v>
      </c>
      <c r="AD60" s="49">
        <v>300</v>
      </c>
      <c r="AE60" s="25">
        <v>0</v>
      </c>
      <c r="AF60" s="25">
        <v>0</v>
      </c>
      <c r="AG60" s="25">
        <v>0</v>
      </c>
      <c r="AH60" s="25">
        <v>0</v>
      </c>
      <c r="AI60" s="25">
        <f>AJ60+AK60+AL60+AM60+AQ60</f>
        <v>3201.5</v>
      </c>
      <c r="AJ60" s="25">
        <v>0</v>
      </c>
      <c r="AK60" s="25">
        <v>2788.7</v>
      </c>
      <c r="AL60" s="25">
        <v>412.8</v>
      </c>
      <c r="AM60" s="25">
        <v>0</v>
      </c>
      <c r="AN60" s="25">
        <v>0</v>
      </c>
      <c r="AO60" s="25"/>
      <c r="AP60" s="25"/>
      <c r="AQ60" s="25">
        <v>0</v>
      </c>
      <c r="AR60" s="25">
        <f>AS60+AT60+AU60+AV60+BF60</f>
        <v>2387.1</v>
      </c>
      <c r="AS60" s="25">
        <v>0</v>
      </c>
      <c r="AT60" s="25">
        <v>1982.7</v>
      </c>
      <c r="AU60" s="25">
        <v>404.4</v>
      </c>
      <c r="AV60" s="25">
        <v>0</v>
      </c>
      <c r="AW60" s="25">
        <v>0</v>
      </c>
      <c r="AX60" s="25">
        <v>0</v>
      </c>
      <c r="AY60" s="25">
        <f>AZ60+BB60+BC60+BD60+BE60+BF60</f>
        <v>2383</v>
      </c>
      <c r="AZ60" s="25">
        <v>0</v>
      </c>
      <c r="BA60" s="25">
        <v>0</v>
      </c>
      <c r="BB60" s="25">
        <v>1978.8</v>
      </c>
      <c r="BC60" s="25">
        <v>404.2</v>
      </c>
      <c r="BD60" s="25">
        <v>0</v>
      </c>
      <c r="BE60" s="25">
        <v>0</v>
      </c>
      <c r="BF60" s="25">
        <v>0</v>
      </c>
    </row>
    <row r="61" spans="1:60" s="3" customFormat="1" ht="76.5" x14ac:dyDescent="0.2">
      <c r="A61" s="95" t="s">
        <v>59</v>
      </c>
      <c r="B61" s="47" t="s">
        <v>57</v>
      </c>
      <c r="C61" s="47" t="s">
        <v>7</v>
      </c>
      <c r="D61" s="25">
        <f t="shared" si="65"/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>
        <f>AD61</f>
        <v>0</v>
      </c>
      <c r="AB61" s="25"/>
      <c r="AC61" s="49"/>
      <c r="AD61" s="49">
        <v>0</v>
      </c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</row>
    <row r="62" spans="1:60" s="3" customFormat="1" ht="84.75" customHeight="1" x14ac:dyDescent="0.2">
      <c r="A62" s="95" t="s">
        <v>62</v>
      </c>
      <c r="B62" s="47" t="s">
        <v>57</v>
      </c>
      <c r="C62" s="47" t="s">
        <v>7</v>
      </c>
      <c r="D62" s="25">
        <f t="shared" si="65"/>
        <v>91590.9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>
        <f>AC62+AD62</f>
        <v>91590.9</v>
      </c>
      <c r="AB62" s="25"/>
      <c r="AC62" s="49">
        <v>90675</v>
      </c>
      <c r="AD62" s="49">
        <v>915.9</v>
      </c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</row>
    <row r="63" spans="1:60" s="3" customFormat="1" ht="69" customHeight="1" x14ac:dyDescent="0.2">
      <c r="A63" s="95" t="s">
        <v>60</v>
      </c>
      <c r="B63" s="47" t="s">
        <v>18</v>
      </c>
      <c r="C63" s="47" t="s">
        <v>18</v>
      </c>
      <c r="D63" s="25">
        <f t="shared" si="65"/>
        <v>604.6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>
        <f>AD63</f>
        <v>604.6</v>
      </c>
      <c r="AB63" s="25"/>
      <c r="AC63" s="49"/>
      <c r="AD63" s="49">
        <v>604.6</v>
      </c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</row>
    <row r="64" spans="1:60" s="3" customFormat="1" ht="87" customHeight="1" x14ac:dyDescent="0.2">
      <c r="A64" s="95" t="s">
        <v>69</v>
      </c>
      <c r="B64" s="82" t="s">
        <v>57</v>
      </c>
      <c r="C64" s="82" t="s">
        <v>7</v>
      </c>
      <c r="D64" s="81">
        <f>K64+R64+AA64+AI64+AR64+AY64</f>
        <v>1180</v>
      </c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3"/>
      <c r="AD64" s="83"/>
      <c r="AE64" s="81"/>
      <c r="AF64" s="81"/>
      <c r="AG64" s="81"/>
      <c r="AH64" s="81"/>
      <c r="AI64" s="81">
        <f>AL64</f>
        <v>1180</v>
      </c>
      <c r="AJ64" s="81"/>
      <c r="AK64" s="81"/>
      <c r="AL64" s="81">
        <v>1180</v>
      </c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</row>
    <row r="65" spans="1:59" s="3" customFormat="1" ht="87" customHeight="1" x14ac:dyDescent="0.2">
      <c r="A65" s="95" t="s">
        <v>71</v>
      </c>
      <c r="B65" s="85" t="s">
        <v>57</v>
      </c>
      <c r="C65" s="85" t="s">
        <v>7</v>
      </c>
      <c r="D65" s="84">
        <f>AI65</f>
        <v>0</v>
      </c>
      <c r="E65" s="84"/>
      <c r="F65" s="84"/>
      <c r="G65" s="84"/>
      <c r="H65" s="84"/>
      <c r="I65" s="84"/>
      <c r="J65" s="84"/>
      <c r="K65" s="84">
        <v>0</v>
      </c>
      <c r="L65" s="84"/>
      <c r="M65" s="84"/>
      <c r="N65" s="84"/>
      <c r="O65" s="84"/>
      <c r="P65" s="84"/>
      <c r="Q65" s="84"/>
      <c r="R65" s="84">
        <v>0</v>
      </c>
      <c r="S65" s="84"/>
      <c r="T65" s="84"/>
      <c r="U65" s="84"/>
      <c r="V65" s="84"/>
      <c r="W65" s="84"/>
      <c r="X65" s="84"/>
      <c r="Y65" s="84"/>
      <c r="Z65" s="84"/>
      <c r="AA65" s="84">
        <v>0</v>
      </c>
      <c r="AB65" s="84"/>
      <c r="AC65" s="87"/>
      <c r="AD65" s="87"/>
      <c r="AE65" s="84"/>
      <c r="AF65" s="84"/>
      <c r="AG65" s="84"/>
      <c r="AH65" s="84"/>
      <c r="AI65" s="84">
        <f>AK65</f>
        <v>0</v>
      </c>
      <c r="AJ65" s="84">
        <v>0</v>
      </c>
      <c r="AK65" s="84">
        <v>0</v>
      </c>
      <c r="AL65" s="84">
        <v>0</v>
      </c>
      <c r="AM65" s="84">
        <v>0</v>
      </c>
      <c r="AN65" s="84">
        <v>0</v>
      </c>
      <c r="AO65" s="84"/>
      <c r="AP65" s="84"/>
      <c r="AQ65" s="84">
        <v>0</v>
      </c>
      <c r="AR65" s="84">
        <f>AT65+AU65+AV65+AW65+AX65</f>
        <v>24210</v>
      </c>
      <c r="AS65" s="84"/>
      <c r="AT65" s="84">
        <v>24210</v>
      </c>
      <c r="AU65" s="84">
        <v>0</v>
      </c>
      <c r="AV65" s="84">
        <v>0</v>
      </c>
      <c r="AW65" s="84">
        <v>0</v>
      </c>
      <c r="AX65" s="84">
        <v>0</v>
      </c>
      <c r="AY65" s="84">
        <f>BA65+BB65+BC65+BD65+BE65+BF65</f>
        <v>0</v>
      </c>
      <c r="AZ65" s="84"/>
      <c r="BA65" s="84">
        <v>0</v>
      </c>
      <c r="BB65" s="84">
        <v>0</v>
      </c>
      <c r="BC65" s="84">
        <v>0</v>
      </c>
      <c r="BD65" s="84">
        <v>0</v>
      </c>
      <c r="BE65" s="84">
        <v>0</v>
      </c>
      <c r="BF65" s="84">
        <v>0</v>
      </c>
    </row>
    <row r="66" spans="1:59" s="7" customFormat="1" ht="63.75" x14ac:dyDescent="0.2">
      <c r="A66" s="95" t="s">
        <v>33</v>
      </c>
      <c r="B66" s="47" t="s">
        <v>20</v>
      </c>
      <c r="C66" s="47" t="s">
        <v>6</v>
      </c>
      <c r="D66" s="25">
        <f t="shared" si="65"/>
        <v>0</v>
      </c>
      <c r="E66" s="25">
        <v>0</v>
      </c>
      <c r="F66" s="25">
        <v>0</v>
      </c>
      <c r="G66" s="25">
        <v>0</v>
      </c>
      <c r="H66" s="25"/>
      <c r="I66" s="25"/>
      <c r="J66" s="25"/>
      <c r="K66" s="25">
        <f t="shared" si="57"/>
        <v>0</v>
      </c>
      <c r="L66" s="25">
        <v>0</v>
      </c>
      <c r="M66" s="25">
        <v>0</v>
      </c>
      <c r="N66" s="25">
        <v>0</v>
      </c>
      <c r="O66" s="25"/>
      <c r="P66" s="25"/>
      <c r="Q66" s="25"/>
      <c r="R66" s="25">
        <f t="shared" si="66"/>
        <v>0</v>
      </c>
      <c r="S66" s="25">
        <v>0</v>
      </c>
      <c r="T66" s="25">
        <v>0</v>
      </c>
      <c r="U66" s="25">
        <v>0</v>
      </c>
      <c r="V66" s="25">
        <v>0</v>
      </c>
      <c r="W66" s="25"/>
      <c r="X66" s="25"/>
      <c r="Y66" s="25"/>
      <c r="Z66" s="25"/>
      <c r="AA66" s="25">
        <f t="shared" si="67"/>
        <v>0</v>
      </c>
      <c r="AB66" s="25">
        <v>0</v>
      </c>
      <c r="AC66" s="49">
        <v>0</v>
      </c>
      <c r="AD66" s="49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f t="shared" ref="AI66:AI71" si="89">AJ66+AK66+AL66+AM66+AQ66</f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/>
      <c r="AP66" s="25"/>
      <c r="AQ66" s="25">
        <v>0</v>
      </c>
      <c r="AR66" s="25">
        <f>AS66+AT66+AU66+AV66+BF66</f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f t="shared" ref="AY66:AY71" si="90">AZ66+BC66+BD66+BF66+BL66</f>
        <v>0</v>
      </c>
      <c r="AZ66" s="25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</row>
    <row r="67" spans="1:59" s="10" customFormat="1" ht="38.25" x14ac:dyDescent="0.2">
      <c r="A67" s="120" t="s">
        <v>34</v>
      </c>
      <c r="B67" s="42"/>
      <c r="C67" s="42" t="s">
        <v>6</v>
      </c>
      <c r="D67" s="89">
        <f t="shared" si="65"/>
        <v>4804.7000000000007</v>
      </c>
      <c r="E67" s="76" t="e">
        <f>E68+#REF!+#REF!</f>
        <v>#REF!</v>
      </c>
      <c r="F67" s="76" t="e">
        <f>F68+#REF!+#REF!</f>
        <v>#REF!</v>
      </c>
      <c r="G67" s="76" t="e">
        <f>G68+#REF!+#REF!</f>
        <v>#REF!</v>
      </c>
      <c r="H67" s="76"/>
      <c r="I67" s="76"/>
      <c r="J67" s="76"/>
      <c r="K67" s="89">
        <f>K68+K69</f>
        <v>875.5</v>
      </c>
      <c r="L67" s="89">
        <f t="shared" ref="L67:BF67" si="91">L68</f>
        <v>0</v>
      </c>
      <c r="M67" s="89">
        <f t="shared" si="91"/>
        <v>0</v>
      </c>
      <c r="N67" s="89">
        <f>N68+N69</f>
        <v>875.5</v>
      </c>
      <c r="O67" s="89">
        <f t="shared" si="91"/>
        <v>0</v>
      </c>
      <c r="P67" s="89">
        <f t="shared" si="91"/>
        <v>0</v>
      </c>
      <c r="Q67" s="89">
        <f t="shared" si="91"/>
        <v>0</v>
      </c>
      <c r="R67" s="89">
        <f>V67+W67</f>
        <v>378.2</v>
      </c>
      <c r="S67" s="89">
        <f t="shared" si="91"/>
        <v>0</v>
      </c>
      <c r="T67" s="89">
        <f t="shared" si="91"/>
        <v>0</v>
      </c>
      <c r="U67" s="89">
        <f t="shared" si="91"/>
        <v>0</v>
      </c>
      <c r="V67" s="89">
        <f>V68+V70</f>
        <v>348.2</v>
      </c>
      <c r="W67" s="89">
        <f t="shared" si="91"/>
        <v>30</v>
      </c>
      <c r="X67" s="89">
        <f t="shared" si="91"/>
        <v>0</v>
      </c>
      <c r="Y67" s="89">
        <f t="shared" si="91"/>
        <v>0</v>
      </c>
      <c r="Z67" s="89">
        <f t="shared" si="91"/>
        <v>0</v>
      </c>
      <c r="AA67" s="89">
        <f>AD67</f>
        <v>260.7</v>
      </c>
      <c r="AB67" s="89">
        <f t="shared" si="91"/>
        <v>0</v>
      </c>
      <c r="AC67" s="90">
        <f t="shared" si="91"/>
        <v>0</v>
      </c>
      <c r="AD67" s="90">
        <f>AD68+AD70</f>
        <v>260.7</v>
      </c>
      <c r="AE67" s="89">
        <f t="shared" si="91"/>
        <v>0</v>
      </c>
      <c r="AF67" s="89">
        <f t="shared" si="91"/>
        <v>0</v>
      </c>
      <c r="AG67" s="89">
        <f t="shared" si="91"/>
        <v>0</v>
      </c>
      <c r="AH67" s="89">
        <f t="shared" si="91"/>
        <v>0</v>
      </c>
      <c r="AI67" s="89">
        <f>AL67+AM67</f>
        <v>267</v>
      </c>
      <c r="AJ67" s="89">
        <f t="shared" si="91"/>
        <v>0</v>
      </c>
      <c r="AK67" s="89">
        <f t="shared" si="91"/>
        <v>0</v>
      </c>
      <c r="AL67" s="89">
        <f>AL68+AL70</f>
        <v>257</v>
      </c>
      <c r="AM67" s="89">
        <f t="shared" si="91"/>
        <v>10</v>
      </c>
      <c r="AN67" s="89">
        <f t="shared" si="91"/>
        <v>0</v>
      </c>
      <c r="AO67" s="89">
        <f t="shared" si="91"/>
        <v>0</v>
      </c>
      <c r="AP67" s="89">
        <f t="shared" si="91"/>
        <v>0</v>
      </c>
      <c r="AQ67" s="89">
        <f t="shared" si="91"/>
        <v>0</v>
      </c>
      <c r="AR67" s="89">
        <f t="shared" si="91"/>
        <v>2786.3</v>
      </c>
      <c r="AS67" s="89">
        <f t="shared" si="91"/>
        <v>0</v>
      </c>
      <c r="AT67" s="89">
        <f t="shared" si="91"/>
        <v>0</v>
      </c>
      <c r="AU67" s="89">
        <f t="shared" si="91"/>
        <v>2786.3</v>
      </c>
      <c r="AV67" s="89">
        <f t="shared" si="91"/>
        <v>0</v>
      </c>
      <c r="AW67" s="89">
        <f t="shared" si="91"/>
        <v>0</v>
      </c>
      <c r="AX67" s="89">
        <f t="shared" si="91"/>
        <v>0</v>
      </c>
      <c r="AY67" s="89">
        <f t="shared" si="91"/>
        <v>237</v>
      </c>
      <c r="AZ67" s="89">
        <f t="shared" si="91"/>
        <v>0</v>
      </c>
      <c r="BA67" s="89">
        <v>0</v>
      </c>
      <c r="BB67" s="89">
        <f t="shared" si="91"/>
        <v>0</v>
      </c>
      <c r="BC67" s="89">
        <f t="shared" si="91"/>
        <v>237</v>
      </c>
      <c r="BD67" s="89">
        <f t="shared" si="91"/>
        <v>0</v>
      </c>
      <c r="BE67" s="89">
        <f t="shared" si="91"/>
        <v>0</v>
      </c>
      <c r="BF67" s="89">
        <f t="shared" si="91"/>
        <v>0</v>
      </c>
      <c r="BG67" s="67"/>
    </row>
    <row r="68" spans="1:59" s="9" customFormat="1" ht="25.5" x14ac:dyDescent="0.2">
      <c r="A68" s="120"/>
      <c r="B68" s="42" t="s">
        <v>12</v>
      </c>
      <c r="C68" s="42" t="s">
        <v>12</v>
      </c>
      <c r="D68" s="89">
        <f t="shared" si="65"/>
        <v>4049.7000000000003</v>
      </c>
      <c r="E68" s="76" t="e">
        <f>#REF!+E71+E73</f>
        <v>#REF!</v>
      </c>
      <c r="F68" s="76" t="e">
        <f>#REF!+F71+F73</f>
        <v>#REF!</v>
      </c>
      <c r="G68" s="76" t="e">
        <f>#REF!+G71+G73</f>
        <v>#REF!</v>
      </c>
      <c r="H68" s="76"/>
      <c r="I68" s="76"/>
      <c r="J68" s="76"/>
      <c r="K68" s="89">
        <f t="shared" si="57"/>
        <v>270.5</v>
      </c>
      <c r="L68" s="76">
        <f t="shared" ref="L68:M68" si="92">L71+L72</f>
        <v>0</v>
      </c>
      <c r="M68" s="76">
        <f t="shared" si="92"/>
        <v>0</v>
      </c>
      <c r="N68" s="76">
        <f>N71+N72</f>
        <v>270.5</v>
      </c>
      <c r="O68" s="76"/>
      <c r="P68" s="76"/>
      <c r="Q68" s="76"/>
      <c r="R68" s="89">
        <f t="shared" si="66"/>
        <v>228.2</v>
      </c>
      <c r="S68" s="76">
        <f t="shared" ref="S68:Z68" si="93">S71+S72</f>
        <v>0</v>
      </c>
      <c r="T68" s="76">
        <f t="shared" si="93"/>
        <v>0</v>
      </c>
      <c r="U68" s="76">
        <f t="shared" si="93"/>
        <v>0</v>
      </c>
      <c r="V68" s="76">
        <f t="shared" si="93"/>
        <v>198.2</v>
      </c>
      <c r="W68" s="76">
        <f t="shared" si="93"/>
        <v>30</v>
      </c>
      <c r="X68" s="76">
        <f t="shared" si="93"/>
        <v>0</v>
      </c>
      <c r="Y68" s="76">
        <f t="shared" si="93"/>
        <v>0</v>
      </c>
      <c r="Z68" s="76">
        <f t="shared" si="93"/>
        <v>0</v>
      </c>
      <c r="AA68" s="89">
        <f t="shared" si="67"/>
        <v>260.7</v>
      </c>
      <c r="AB68" s="76">
        <f t="shared" ref="AB68:AH68" si="94">AB71+AB72</f>
        <v>0</v>
      </c>
      <c r="AC68" s="92">
        <f t="shared" si="94"/>
        <v>0</v>
      </c>
      <c r="AD68" s="92">
        <f t="shared" si="94"/>
        <v>260.7</v>
      </c>
      <c r="AE68" s="76">
        <f t="shared" si="94"/>
        <v>0</v>
      </c>
      <c r="AF68" s="76">
        <f t="shared" si="94"/>
        <v>0</v>
      </c>
      <c r="AG68" s="76">
        <f t="shared" si="94"/>
        <v>0</v>
      </c>
      <c r="AH68" s="76">
        <f t="shared" si="94"/>
        <v>0</v>
      </c>
      <c r="AI68" s="89">
        <f t="shared" si="89"/>
        <v>267</v>
      </c>
      <c r="AJ68" s="76">
        <f t="shared" ref="AJ68:AQ68" si="95">AJ71+AJ72</f>
        <v>0</v>
      </c>
      <c r="AK68" s="76">
        <f t="shared" si="95"/>
        <v>0</v>
      </c>
      <c r="AL68" s="76">
        <f t="shared" si="95"/>
        <v>257</v>
      </c>
      <c r="AM68" s="76">
        <f t="shared" si="95"/>
        <v>10</v>
      </c>
      <c r="AN68" s="76">
        <f t="shared" si="95"/>
        <v>0</v>
      </c>
      <c r="AO68" s="76">
        <f t="shared" si="95"/>
        <v>0</v>
      </c>
      <c r="AP68" s="76">
        <f t="shared" si="95"/>
        <v>0</v>
      </c>
      <c r="AQ68" s="76">
        <f t="shared" si="95"/>
        <v>0</v>
      </c>
      <c r="AR68" s="89">
        <f>AS68+AT68+AU68+AV68+AW68+AX68</f>
        <v>2786.3</v>
      </c>
      <c r="AS68" s="76">
        <f t="shared" ref="AS68:AX68" si="96">AS71+AS72</f>
        <v>0</v>
      </c>
      <c r="AT68" s="76">
        <f t="shared" si="96"/>
        <v>0</v>
      </c>
      <c r="AU68" s="76">
        <f t="shared" si="96"/>
        <v>2786.3</v>
      </c>
      <c r="AV68" s="76">
        <f t="shared" si="96"/>
        <v>0</v>
      </c>
      <c r="AW68" s="76">
        <f t="shared" si="96"/>
        <v>0</v>
      </c>
      <c r="AX68" s="76">
        <f t="shared" si="96"/>
        <v>0</v>
      </c>
      <c r="AY68" s="89">
        <f t="shared" si="90"/>
        <v>237</v>
      </c>
      <c r="AZ68" s="76">
        <f t="shared" ref="AZ68" si="97">AZ71+AZ72</f>
        <v>0</v>
      </c>
      <c r="BA68" s="76">
        <v>0</v>
      </c>
      <c r="BB68" s="76">
        <f t="shared" ref="BB68" si="98">BB71+BB72</f>
        <v>0</v>
      </c>
      <c r="BC68" s="76">
        <f t="shared" ref="BC68" si="99">BC71+BC72</f>
        <v>237</v>
      </c>
      <c r="BD68" s="76">
        <f t="shared" ref="BD68" si="100">BD71+BD72</f>
        <v>0</v>
      </c>
      <c r="BE68" s="76">
        <f t="shared" ref="BE68" si="101">BE71+BE72</f>
        <v>0</v>
      </c>
      <c r="BF68" s="76">
        <f t="shared" ref="BF68" si="102">BF71+BF72</f>
        <v>0</v>
      </c>
    </row>
    <row r="69" spans="1:59" s="9" customFormat="1" ht="38.25" x14ac:dyDescent="0.2">
      <c r="A69" s="96"/>
      <c r="B69" s="93" t="s">
        <v>51</v>
      </c>
      <c r="C69" s="93" t="s">
        <v>51</v>
      </c>
      <c r="D69" s="89">
        <f t="shared" si="65"/>
        <v>605</v>
      </c>
      <c r="E69" s="76"/>
      <c r="F69" s="76"/>
      <c r="G69" s="76"/>
      <c r="H69" s="76"/>
      <c r="I69" s="76"/>
      <c r="J69" s="76"/>
      <c r="K69" s="89">
        <f>N69</f>
        <v>605</v>
      </c>
      <c r="L69" s="76"/>
      <c r="M69" s="76"/>
      <c r="N69" s="76">
        <f>N74</f>
        <v>605</v>
      </c>
      <c r="O69" s="76"/>
      <c r="P69" s="76"/>
      <c r="Q69" s="76"/>
      <c r="R69" s="89"/>
      <c r="S69" s="76"/>
      <c r="T69" s="76"/>
      <c r="U69" s="76"/>
      <c r="V69" s="76"/>
      <c r="W69" s="76"/>
      <c r="X69" s="76"/>
      <c r="Y69" s="76"/>
      <c r="Z69" s="76"/>
      <c r="AA69" s="89"/>
      <c r="AB69" s="76"/>
      <c r="AC69" s="92"/>
      <c r="AD69" s="92"/>
      <c r="AE69" s="76"/>
      <c r="AF69" s="76"/>
      <c r="AG69" s="76"/>
      <c r="AH69" s="76"/>
      <c r="AI69" s="89"/>
      <c r="AJ69" s="76"/>
      <c r="AK69" s="76"/>
      <c r="AL69" s="76"/>
      <c r="AM69" s="76"/>
      <c r="AN69" s="76"/>
      <c r="AO69" s="76"/>
      <c r="AP69" s="76"/>
      <c r="AQ69" s="76"/>
      <c r="AR69" s="89"/>
      <c r="AS69" s="76"/>
      <c r="AT69" s="76"/>
      <c r="AU69" s="76"/>
      <c r="AV69" s="76"/>
      <c r="AW69" s="76"/>
      <c r="AX69" s="76"/>
      <c r="AY69" s="89"/>
      <c r="AZ69" s="76"/>
      <c r="BA69" s="76"/>
      <c r="BB69" s="76"/>
      <c r="BC69" s="76"/>
      <c r="BD69" s="76"/>
      <c r="BE69" s="76"/>
      <c r="BF69" s="76"/>
    </row>
    <row r="70" spans="1:59" s="9" customFormat="1" ht="63.75" x14ac:dyDescent="0.2">
      <c r="A70" s="96"/>
      <c r="B70" s="93" t="s">
        <v>11</v>
      </c>
      <c r="C70" s="93" t="s">
        <v>11</v>
      </c>
      <c r="D70" s="89">
        <f t="shared" si="65"/>
        <v>150</v>
      </c>
      <c r="E70" s="76"/>
      <c r="F70" s="76"/>
      <c r="G70" s="76"/>
      <c r="H70" s="76"/>
      <c r="I70" s="76"/>
      <c r="J70" s="76"/>
      <c r="K70" s="89">
        <f>L70+M70+N70+O70+P70+Q70</f>
        <v>0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76">
        <v>0</v>
      </c>
      <c r="R70" s="89">
        <f>V70</f>
        <v>150</v>
      </c>
      <c r="S70" s="76">
        <v>0</v>
      </c>
      <c r="T70" s="76">
        <v>0</v>
      </c>
      <c r="U70" s="76">
        <v>0</v>
      </c>
      <c r="V70" s="76">
        <f>V75</f>
        <v>150</v>
      </c>
      <c r="W70" s="76">
        <v>0</v>
      </c>
      <c r="X70" s="76">
        <v>0</v>
      </c>
      <c r="Y70" s="76">
        <v>0</v>
      </c>
      <c r="Z70" s="76">
        <v>0</v>
      </c>
      <c r="AA70" s="89">
        <f>AD70</f>
        <v>0</v>
      </c>
      <c r="AB70" s="76">
        <v>0</v>
      </c>
      <c r="AC70" s="92">
        <v>0</v>
      </c>
      <c r="AD70" s="92">
        <f>AD75</f>
        <v>0</v>
      </c>
      <c r="AE70" s="76">
        <v>0</v>
      </c>
      <c r="AF70" s="76">
        <v>0</v>
      </c>
      <c r="AG70" s="76">
        <v>0</v>
      </c>
      <c r="AH70" s="76">
        <v>0</v>
      </c>
      <c r="AI70" s="89">
        <f>AL70</f>
        <v>0</v>
      </c>
      <c r="AJ70" s="76">
        <v>0</v>
      </c>
      <c r="AK70" s="76">
        <v>0</v>
      </c>
      <c r="AL70" s="76">
        <f>AL75</f>
        <v>0</v>
      </c>
      <c r="AM70" s="76">
        <v>0</v>
      </c>
      <c r="AN70" s="76">
        <v>0</v>
      </c>
      <c r="AO70" s="76">
        <v>0</v>
      </c>
      <c r="AP70" s="76">
        <v>0</v>
      </c>
      <c r="AQ70" s="76">
        <v>0</v>
      </c>
      <c r="AR70" s="89">
        <v>0</v>
      </c>
      <c r="AS70" s="76">
        <v>0</v>
      </c>
      <c r="AT70" s="76">
        <v>0</v>
      </c>
      <c r="AU70" s="76">
        <v>0</v>
      </c>
      <c r="AV70" s="76">
        <v>0</v>
      </c>
      <c r="AW70" s="76">
        <v>0</v>
      </c>
      <c r="AX70" s="76">
        <v>0</v>
      </c>
      <c r="AY70" s="89">
        <f>AZ70+BB70+BC70+BD70+BE70</f>
        <v>0</v>
      </c>
      <c r="AZ70" s="76">
        <v>0</v>
      </c>
      <c r="BA70" s="76">
        <v>0</v>
      </c>
      <c r="BB70" s="76">
        <v>0</v>
      </c>
      <c r="BC70" s="76">
        <v>0</v>
      </c>
      <c r="BD70" s="76">
        <v>0</v>
      </c>
      <c r="BE70" s="76">
        <v>0</v>
      </c>
      <c r="BF70" s="76">
        <v>0</v>
      </c>
    </row>
    <row r="71" spans="1:59" ht="63.75" x14ac:dyDescent="0.2">
      <c r="A71" s="95" t="s">
        <v>49</v>
      </c>
      <c r="B71" s="47" t="s">
        <v>19</v>
      </c>
      <c r="C71" s="47" t="s">
        <v>7</v>
      </c>
      <c r="D71" s="25">
        <f t="shared" si="65"/>
        <v>340</v>
      </c>
      <c r="E71" s="52">
        <v>0</v>
      </c>
      <c r="F71" s="52">
        <v>0</v>
      </c>
      <c r="G71" s="52">
        <v>201.4</v>
      </c>
      <c r="H71" s="52"/>
      <c r="I71" s="52"/>
      <c r="J71" s="52"/>
      <c r="K71" s="52">
        <f t="shared" si="57"/>
        <v>50</v>
      </c>
      <c r="L71" s="52">
        <v>0</v>
      </c>
      <c r="M71" s="52">
        <v>0</v>
      </c>
      <c r="N71" s="52">
        <v>50</v>
      </c>
      <c r="O71" s="52">
        <v>0</v>
      </c>
      <c r="P71" s="52">
        <v>0</v>
      </c>
      <c r="Q71" s="52">
        <v>0</v>
      </c>
      <c r="R71" s="25">
        <f t="shared" si="66"/>
        <v>80</v>
      </c>
      <c r="S71" s="52">
        <v>0</v>
      </c>
      <c r="T71" s="52">
        <v>0</v>
      </c>
      <c r="U71" s="52">
        <v>0</v>
      </c>
      <c r="V71" s="52">
        <v>50</v>
      </c>
      <c r="W71" s="52">
        <v>30</v>
      </c>
      <c r="X71" s="52">
        <v>0</v>
      </c>
      <c r="Y71" s="52">
        <v>0</v>
      </c>
      <c r="Z71" s="52">
        <v>0</v>
      </c>
      <c r="AA71" s="25">
        <f t="shared" si="67"/>
        <v>50</v>
      </c>
      <c r="AB71" s="52">
        <v>0</v>
      </c>
      <c r="AC71" s="65">
        <v>0</v>
      </c>
      <c r="AD71" s="65">
        <v>50</v>
      </c>
      <c r="AE71" s="52">
        <v>0</v>
      </c>
      <c r="AF71" s="52">
        <v>0</v>
      </c>
      <c r="AG71" s="52">
        <v>0</v>
      </c>
      <c r="AH71" s="52">
        <v>0</v>
      </c>
      <c r="AI71" s="25">
        <f t="shared" si="89"/>
        <v>60</v>
      </c>
      <c r="AJ71" s="52">
        <v>0</v>
      </c>
      <c r="AK71" s="52">
        <v>0</v>
      </c>
      <c r="AL71" s="52">
        <v>50</v>
      </c>
      <c r="AM71" s="52">
        <v>10</v>
      </c>
      <c r="AN71" s="52">
        <v>0</v>
      </c>
      <c r="AO71" s="52">
        <v>0</v>
      </c>
      <c r="AP71" s="52">
        <v>0</v>
      </c>
      <c r="AQ71" s="52">
        <v>0</v>
      </c>
      <c r="AR71" s="25">
        <f>AS71+AT71+AU71+AV71+BF71</f>
        <v>50</v>
      </c>
      <c r="AS71" s="52">
        <v>0</v>
      </c>
      <c r="AT71" s="52">
        <v>0</v>
      </c>
      <c r="AU71" s="52">
        <v>50</v>
      </c>
      <c r="AV71" s="52">
        <v>0</v>
      </c>
      <c r="AW71" s="52">
        <v>0</v>
      </c>
      <c r="AX71" s="52">
        <v>0</v>
      </c>
      <c r="AY71" s="25">
        <f t="shared" si="90"/>
        <v>50</v>
      </c>
      <c r="AZ71" s="52">
        <v>0</v>
      </c>
      <c r="BA71" s="52">
        <v>0</v>
      </c>
      <c r="BB71" s="52">
        <v>0</v>
      </c>
      <c r="BC71" s="52">
        <v>50</v>
      </c>
      <c r="BD71" s="52">
        <v>0</v>
      </c>
      <c r="BE71" s="52">
        <v>0</v>
      </c>
      <c r="BF71" s="52">
        <v>0</v>
      </c>
    </row>
    <row r="72" spans="1:59" x14ac:dyDescent="0.2">
      <c r="A72" s="103" t="s">
        <v>80</v>
      </c>
      <c r="B72" s="104" t="s">
        <v>19</v>
      </c>
      <c r="C72" s="104" t="s">
        <v>12</v>
      </c>
      <c r="D72" s="99">
        <f t="shared" ref="D72:D73" si="103">K72+R72+AA72+AI72+AR72+AY72</f>
        <v>3709.7000000000003</v>
      </c>
      <c r="E72" s="25">
        <v>0</v>
      </c>
      <c r="F72" s="25">
        <v>0</v>
      </c>
      <c r="G72" s="25">
        <v>1060</v>
      </c>
      <c r="H72" s="52"/>
      <c r="I72" s="52"/>
      <c r="J72" s="52"/>
      <c r="K72" s="99">
        <f t="shared" si="57"/>
        <v>220.5</v>
      </c>
      <c r="L72" s="99">
        <v>0</v>
      </c>
      <c r="M72" s="99">
        <v>0</v>
      </c>
      <c r="N72" s="99">
        <v>220.5</v>
      </c>
      <c r="O72" s="99">
        <v>0</v>
      </c>
      <c r="P72" s="99">
        <v>0</v>
      </c>
      <c r="Q72" s="99">
        <v>0</v>
      </c>
      <c r="R72" s="99">
        <f t="shared" si="66"/>
        <v>148.19999999999999</v>
      </c>
      <c r="S72" s="99">
        <v>0</v>
      </c>
      <c r="T72" s="99">
        <v>0</v>
      </c>
      <c r="U72" s="99">
        <v>0</v>
      </c>
      <c r="V72" s="99">
        <v>148.19999999999999</v>
      </c>
      <c r="W72" s="99">
        <v>0</v>
      </c>
      <c r="X72" s="99">
        <v>0</v>
      </c>
      <c r="Y72" s="99">
        <v>0</v>
      </c>
      <c r="Z72" s="99">
        <v>0</v>
      </c>
      <c r="AA72" s="99">
        <f t="shared" si="67"/>
        <v>210.7</v>
      </c>
      <c r="AB72" s="99">
        <v>0</v>
      </c>
      <c r="AC72" s="114">
        <v>0</v>
      </c>
      <c r="AD72" s="114">
        <v>210.7</v>
      </c>
      <c r="AE72" s="99">
        <v>0</v>
      </c>
      <c r="AF72" s="99">
        <v>0</v>
      </c>
      <c r="AG72" s="99">
        <v>0</v>
      </c>
      <c r="AH72" s="99">
        <v>0</v>
      </c>
      <c r="AI72" s="99">
        <v>207</v>
      </c>
      <c r="AJ72" s="99">
        <v>0</v>
      </c>
      <c r="AK72" s="99">
        <v>0</v>
      </c>
      <c r="AL72" s="99">
        <v>207</v>
      </c>
      <c r="AM72" s="99">
        <v>0</v>
      </c>
      <c r="AN72" s="99">
        <v>0</v>
      </c>
      <c r="AO72" s="99">
        <v>0</v>
      </c>
      <c r="AP72" s="99">
        <v>0</v>
      </c>
      <c r="AQ72" s="99">
        <v>0</v>
      </c>
      <c r="AR72" s="99">
        <f>AS72+AT72+AU72+AV72+BF72</f>
        <v>2736.3</v>
      </c>
      <c r="AS72" s="99">
        <v>0</v>
      </c>
      <c r="AT72" s="99">
        <v>0</v>
      </c>
      <c r="AU72" s="99">
        <v>2736.3</v>
      </c>
      <c r="AV72" s="99">
        <v>0</v>
      </c>
      <c r="AW72" s="99">
        <v>0</v>
      </c>
      <c r="AX72" s="99">
        <v>0</v>
      </c>
      <c r="AY72" s="99">
        <f>AZ72+BC72+BD72+BF72+BL72</f>
        <v>187</v>
      </c>
      <c r="AZ72" s="99">
        <v>0</v>
      </c>
      <c r="BA72" s="97">
        <v>0</v>
      </c>
      <c r="BB72" s="99">
        <v>0</v>
      </c>
      <c r="BC72" s="99">
        <v>187</v>
      </c>
      <c r="BD72" s="99">
        <v>0</v>
      </c>
      <c r="BE72" s="99">
        <v>0</v>
      </c>
      <c r="BF72" s="99">
        <v>0</v>
      </c>
    </row>
    <row r="73" spans="1:59" s="6" customFormat="1" ht="54.75" customHeight="1" x14ac:dyDescent="0.2">
      <c r="A73" s="103"/>
      <c r="B73" s="100"/>
      <c r="C73" s="100"/>
      <c r="D73" s="100">
        <f t="shared" si="103"/>
        <v>0</v>
      </c>
      <c r="E73" s="52"/>
      <c r="F73" s="52"/>
      <c r="G73" s="52"/>
      <c r="H73" s="52"/>
      <c r="I73" s="52"/>
      <c r="J73" s="52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15"/>
      <c r="AD73" s="115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98"/>
      <c r="BB73" s="100"/>
      <c r="BC73" s="100"/>
      <c r="BD73" s="100"/>
      <c r="BE73" s="100"/>
      <c r="BF73" s="100"/>
    </row>
    <row r="74" spans="1:59" s="6" customFormat="1" ht="38.25" x14ac:dyDescent="0.2">
      <c r="A74" s="105"/>
      <c r="B74" s="55" t="s">
        <v>51</v>
      </c>
      <c r="C74" s="55" t="s">
        <v>51</v>
      </c>
      <c r="D74" s="56">
        <f t="shared" ref="D74:D80" si="104">K74+R74+AA74+AI74+AR74+AY74</f>
        <v>605</v>
      </c>
      <c r="E74" s="52"/>
      <c r="F74" s="52"/>
      <c r="G74" s="52"/>
      <c r="H74" s="52"/>
      <c r="I74" s="52"/>
      <c r="J74" s="52"/>
      <c r="K74" s="56">
        <f t="shared" si="57"/>
        <v>605</v>
      </c>
      <c r="L74" s="56">
        <v>0</v>
      </c>
      <c r="M74" s="56">
        <v>0</v>
      </c>
      <c r="N74" s="56">
        <v>605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7">
        <v>0</v>
      </c>
      <c r="AD74" s="57">
        <v>0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</row>
    <row r="75" spans="1:59" s="6" customFormat="1" ht="63.75" x14ac:dyDescent="0.2">
      <c r="A75" s="105"/>
      <c r="B75" s="55" t="s">
        <v>11</v>
      </c>
      <c r="C75" s="55" t="s">
        <v>11</v>
      </c>
      <c r="D75" s="56">
        <f t="shared" si="104"/>
        <v>150</v>
      </c>
      <c r="E75" s="52"/>
      <c r="F75" s="52"/>
      <c r="G75" s="52"/>
      <c r="H75" s="52"/>
      <c r="I75" s="52"/>
      <c r="J75" s="52"/>
      <c r="K75" s="56">
        <f>L75+M75+N75+O75+P75+Q75</f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f>V75</f>
        <v>150</v>
      </c>
      <c r="S75" s="56">
        <v>0</v>
      </c>
      <c r="T75" s="56">
        <v>0</v>
      </c>
      <c r="U75" s="56">
        <v>0</v>
      </c>
      <c r="V75" s="56">
        <v>150</v>
      </c>
      <c r="W75" s="56">
        <v>0</v>
      </c>
      <c r="X75" s="56">
        <v>0</v>
      </c>
      <c r="Y75" s="56">
        <v>0</v>
      </c>
      <c r="Z75" s="56">
        <v>0</v>
      </c>
      <c r="AA75" s="56">
        <f>AD75</f>
        <v>0</v>
      </c>
      <c r="AB75" s="56">
        <v>0</v>
      </c>
      <c r="AC75" s="57">
        <v>0</v>
      </c>
      <c r="AD75" s="57">
        <v>0</v>
      </c>
      <c r="AE75" s="56">
        <v>0</v>
      </c>
      <c r="AF75" s="56">
        <v>0</v>
      </c>
      <c r="AG75" s="56">
        <v>0</v>
      </c>
      <c r="AH75" s="56">
        <v>0</v>
      </c>
      <c r="AI75" s="56">
        <f>AL75</f>
        <v>0</v>
      </c>
      <c r="AJ75" s="56">
        <v>0</v>
      </c>
      <c r="AK75" s="56">
        <v>0</v>
      </c>
      <c r="AL75" s="56">
        <v>0</v>
      </c>
      <c r="AM75" s="56">
        <v>0</v>
      </c>
      <c r="AN75" s="56">
        <v>0</v>
      </c>
      <c r="AO75" s="56">
        <v>0</v>
      </c>
      <c r="AP75" s="56">
        <v>0</v>
      </c>
      <c r="AQ75" s="56">
        <v>0</v>
      </c>
      <c r="AR75" s="56">
        <f>AS75+AT75+AU75+AV75+AW75+AX75</f>
        <v>0</v>
      </c>
      <c r="AS75" s="56">
        <v>0</v>
      </c>
      <c r="AT75" s="56">
        <v>0</v>
      </c>
      <c r="AU75" s="56">
        <v>0</v>
      </c>
      <c r="AV75" s="56">
        <v>0</v>
      </c>
      <c r="AW75" s="56">
        <v>0</v>
      </c>
      <c r="AX75" s="56">
        <v>0</v>
      </c>
      <c r="AY75" s="56">
        <f>AZ75+BB75+BC75+BD75+BE75+BF75</f>
        <v>0</v>
      </c>
      <c r="AZ75" s="56">
        <v>0</v>
      </c>
      <c r="BA75" s="56">
        <v>0</v>
      </c>
      <c r="BB75" s="56">
        <v>0</v>
      </c>
      <c r="BC75" s="56">
        <v>0</v>
      </c>
      <c r="BD75" s="56">
        <v>0</v>
      </c>
      <c r="BE75" s="56">
        <v>0</v>
      </c>
      <c r="BF75" s="56">
        <v>0</v>
      </c>
    </row>
    <row r="76" spans="1:59" s="94" customFormat="1" ht="38.25" x14ac:dyDescent="0.2">
      <c r="A76" s="127" t="s">
        <v>35</v>
      </c>
      <c r="B76" s="42" t="s">
        <v>22</v>
      </c>
      <c r="C76" s="42" t="s">
        <v>6</v>
      </c>
      <c r="D76" s="89">
        <f t="shared" si="104"/>
        <v>21164.1</v>
      </c>
      <c r="E76" s="76" t="e">
        <f>E80+#REF!</f>
        <v>#REF!</v>
      </c>
      <c r="F76" s="76" t="e">
        <f>F80+#REF!</f>
        <v>#REF!</v>
      </c>
      <c r="G76" s="76" t="e">
        <f>G80+#REF!</f>
        <v>#REF!</v>
      </c>
      <c r="H76" s="76" t="e">
        <f>H80+#REF!</f>
        <v>#REF!</v>
      </c>
      <c r="I76" s="76" t="e">
        <f>I80+#REF!</f>
        <v>#REF!</v>
      </c>
      <c r="J76" s="76" t="e">
        <f>J80+#REF!</f>
        <v>#REF!</v>
      </c>
      <c r="K76" s="76">
        <f>M76+O76+N76</f>
        <v>2287.5</v>
      </c>
      <c r="L76" s="76">
        <f t="shared" ref="L76" si="105">L80</f>
        <v>0</v>
      </c>
      <c r="M76" s="76">
        <f>M80+M84</f>
        <v>1212.2</v>
      </c>
      <c r="N76" s="76">
        <f>N82+N83+N84</f>
        <v>25.3</v>
      </c>
      <c r="O76" s="76">
        <f>O80</f>
        <v>1050</v>
      </c>
      <c r="P76" s="76">
        <f t="shared" ref="P76:Q76" si="106">P80</f>
        <v>0</v>
      </c>
      <c r="Q76" s="76">
        <f t="shared" si="106"/>
        <v>0</v>
      </c>
      <c r="R76" s="76">
        <f>U76+W76+V76</f>
        <v>4880.7000000000007</v>
      </c>
      <c r="S76" s="76">
        <f t="shared" ref="S76:Z76" si="107">S80</f>
        <v>0</v>
      </c>
      <c r="T76" s="76">
        <f t="shared" si="107"/>
        <v>0</v>
      </c>
      <c r="U76" s="76">
        <f t="shared" si="107"/>
        <v>2830.6</v>
      </c>
      <c r="V76" s="76">
        <f>V79</f>
        <v>550.1</v>
      </c>
      <c r="W76" s="76">
        <f t="shared" si="107"/>
        <v>1500</v>
      </c>
      <c r="X76" s="76">
        <f t="shared" si="107"/>
        <v>0</v>
      </c>
      <c r="Y76" s="76">
        <f t="shared" si="107"/>
        <v>0</v>
      </c>
      <c r="Z76" s="76">
        <f t="shared" si="107"/>
        <v>0</v>
      </c>
      <c r="AA76" s="76">
        <f>AB76+AC76+AD76+AE76+AF76+AG76+AH76</f>
        <v>6886.8</v>
      </c>
      <c r="AB76" s="76">
        <f t="shared" ref="AB76:AH76" si="108">AB80</f>
        <v>0</v>
      </c>
      <c r="AC76" s="92">
        <f>AC80+AC85</f>
        <v>4378.3</v>
      </c>
      <c r="AD76" s="92">
        <f>AD78</f>
        <v>1908.5</v>
      </c>
      <c r="AE76" s="76">
        <f t="shared" si="108"/>
        <v>600</v>
      </c>
      <c r="AF76" s="76">
        <f t="shared" si="108"/>
        <v>0</v>
      </c>
      <c r="AG76" s="76">
        <f t="shared" si="108"/>
        <v>0</v>
      </c>
      <c r="AH76" s="76">
        <f t="shared" si="108"/>
        <v>0</v>
      </c>
      <c r="AI76" s="76">
        <f>AK76+AL76+AM76+AN76+AO76+AP76</f>
        <v>2835.9</v>
      </c>
      <c r="AJ76" s="76">
        <f t="shared" ref="AJ76:AQ76" si="109">AJ80</f>
        <v>0</v>
      </c>
      <c r="AK76" s="76">
        <f t="shared" si="109"/>
        <v>2563.1</v>
      </c>
      <c r="AL76" s="76">
        <f>AL78</f>
        <v>272.8</v>
      </c>
      <c r="AM76" s="76">
        <f t="shared" si="109"/>
        <v>0</v>
      </c>
      <c r="AN76" s="76">
        <f t="shared" si="109"/>
        <v>0</v>
      </c>
      <c r="AO76" s="76">
        <f t="shared" si="109"/>
        <v>0</v>
      </c>
      <c r="AP76" s="76">
        <f t="shared" si="109"/>
        <v>0</v>
      </c>
      <c r="AQ76" s="76">
        <f t="shared" si="109"/>
        <v>0</v>
      </c>
      <c r="AR76" s="76">
        <f>AS76+AT76+AU76+AV76+AW76+BF76</f>
        <v>2136.6</v>
      </c>
      <c r="AS76" s="76">
        <f t="shared" ref="AS76:AX76" si="110">AS80</f>
        <v>0</v>
      </c>
      <c r="AT76" s="76">
        <f t="shared" si="110"/>
        <v>2136.6</v>
      </c>
      <c r="AU76" s="76">
        <f t="shared" si="110"/>
        <v>0</v>
      </c>
      <c r="AV76" s="76">
        <f t="shared" si="110"/>
        <v>0</v>
      </c>
      <c r="AW76" s="76">
        <f t="shared" si="110"/>
        <v>0</v>
      </c>
      <c r="AX76" s="76">
        <f t="shared" si="110"/>
        <v>0</v>
      </c>
      <c r="AY76" s="76">
        <f>AY78</f>
        <v>2136.6</v>
      </c>
      <c r="AZ76" s="76">
        <f t="shared" ref="AZ76:BF76" si="111">AZ80</f>
        <v>0</v>
      </c>
      <c r="BA76" s="76">
        <v>0</v>
      </c>
      <c r="BB76" s="76">
        <f t="shared" si="111"/>
        <v>2136.6</v>
      </c>
      <c r="BC76" s="76">
        <f t="shared" si="111"/>
        <v>0</v>
      </c>
      <c r="BD76" s="76">
        <f t="shared" si="111"/>
        <v>0</v>
      </c>
      <c r="BE76" s="76">
        <f t="shared" si="111"/>
        <v>0</v>
      </c>
      <c r="BF76" s="76">
        <f t="shared" si="111"/>
        <v>0</v>
      </c>
    </row>
    <row r="77" spans="1:59" s="94" customFormat="1" ht="38.25" x14ac:dyDescent="0.2">
      <c r="A77" s="130"/>
      <c r="B77" s="42" t="s">
        <v>51</v>
      </c>
      <c r="C77" s="93" t="s">
        <v>51</v>
      </c>
      <c r="D77" s="89">
        <f t="shared" si="104"/>
        <v>187.60000000000002</v>
      </c>
      <c r="E77" s="76"/>
      <c r="F77" s="76"/>
      <c r="G77" s="76"/>
      <c r="H77" s="76"/>
      <c r="I77" s="76"/>
      <c r="J77" s="76"/>
      <c r="K77" s="76">
        <f>K84</f>
        <v>187.60000000000002</v>
      </c>
      <c r="L77" s="76">
        <v>0</v>
      </c>
      <c r="M77" s="76">
        <f>M84</f>
        <v>162.30000000000001</v>
      </c>
      <c r="N77" s="76">
        <f>N84</f>
        <v>25.3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6">
        <v>0</v>
      </c>
      <c r="Y77" s="76">
        <v>0</v>
      </c>
      <c r="Z77" s="76">
        <v>0</v>
      </c>
      <c r="AA77" s="76">
        <v>0</v>
      </c>
      <c r="AB77" s="76">
        <v>0</v>
      </c>
      <c r="AC77" s="92">
        <v>0</v>
      </c>
      <c r="AD77" s="92">
        <v>0</v>
      </c>
      <c r="AE77" s="76">
        <v>0</v>
      </c>
      <c r="AF77" s="76">
        <v>0</v>
      </c>
      <c r="AG77" s="76">
        <v>0</v>
      </c>
      <c r="AH77" s="76">
        <v>0</v>
      </c>
      <c r="AI77" s="76">
        <v>0</v>
      </c>
      <c r="AJ77" s="76">
        <v>0</v>
      </c>
      <c r="AK77" s="76">
        <v>0</v>
      </c>
      <c r="AL77" s="76">
        <v>0</v>
      </c>
      <c r="AM77" s="76">
        <v>0</v>
      </c>
      <c r="AN77" s="76">
        <v>0</v>
      </c>
      <c r="AO77" s="76">
        <v>0</v>
      </c>
      <c r="AP77" s="76">
        <v>0</v>
      </c>
      <c r="AQ77" s="76">
        <v>0</v>
      </c>
      <c r="AR77" s="76">
        <v>0</v>
      </c>
      <c r="AS77" s="76">
        <v>0</v>
      </c>
      <c r="AT77" s="76">
        <v>0</v>
      </c>
      <c r="AU77" s="76">
        <v>0</v>
      </c>
      <c r="AV77" s="76">
        <v>0</v>
      </c>
      <c r="AW77" s="76">
        <v>0</v>
      </c>
      <c r="AX77" s="76">
        <v>0</v>
      </c>
      <c r="AY77" s="76">
        <v>0</v>
      </c>
      <c r="AZ77" s="76">
        <v>0</v>
      </c>
      <c r="BA77" s="76">
        <v>0</v>
      </c>
      <c r="BB77" s="76">
        <v>0</v>
      </c>
      <c r="BC77" s="76">
        <v>0</v>
      </c>
      <c r="BD77" s="76">
        <v>0</v>
      </c>
      <c r="BE77" s="76">
        <v>0</v>
      </c>
      <c r="BF77" s="76">
        <v>0</v>
      </c>
    </row>
    <row r="78" spans="1:59" s="94" customFormat="1" ht="25.5" x14ac:dyDescent="0.2">
      <c r="A78" s="130"/>
      <c r="B78" s="42" t="s">
        <v>12</v>
      </c>
      <c r="C78" s="42" t="s">
        <v>12</v>
      </c>
      <c r="D78" s="89">
        <f t="shared" si="104"/>
        <v>20426.399999999998</v>
      </c>
      <c r="E78" s="76"/>
      <c r="F78" s="76"/>
      <c r="G78" s="76"/>
      <c r="H78" s="76"/>
      <c r="I78" s="76"/>
      <c r="J78" s="76"/>
      <c r="K78" s="76">
        <f>K80</f>
        <v>2099.9</v>
      </c>
      <c r="L78" s="76">
        <v>0</v>
      </c>
      <c r="M78" s="76">
        <f>M80+M82</f>
        <v>1049.9000000000001</v>
      </c>
      <c r="N78" s="76">
        <f>N80+N81+N82</f>
        <v>0</v>
      </c>
      <c r="O78" s="76">
        <f>O80</f>
        <v>1050</v>
      </c>
      <c r="P78" s="76">
        <v>0</v>
      </c>
      <c r="Q78" s="76">
        <v>0</v>
      </c>
      <c r="R78" s="76">
        <f>R80</f>
        <v>4330.6000000000004</v>
      </c>
      <c r="S78" s="76">
        <v>0</v>
      </c>
      <c r="T78" s="76">
        <v>0</v>
      </c>
      <c r="U78" s="76">
        <f>U80</f>
        <v>2830.6</v>
      </c>
      <c r="V78" s="76">
        <v>0</v>
      </c>
      <c r="W78" s="76">
        <f>W80</f>
        <v>1500</v>
      </c>
      <c r="X78" s="76">
        <v>0</v>
      </c>
      <c r="Y78" s="76">
        <v>0</v>
      </c>
      <c r="Z78" s="76">
        <v>0</v>
      </c>
      <c r="AA78" s="76">
        <f>AC78+AD78+AE78</f>
        <v>6886.8</v>
      </c>
      <c r="AB78" s="76">
        <v>0</v>
      </c>
      <c r="AC78" s="92">
        <f>AC80+AC85</f>
        <v>4378.3</v>
      </c>
      <c r="AD78" s="92">
        <f>AD85+AD86+AD82</f>
        <v>1908.5</v>
      </c>
      <c r="AE78" s="76">
        <f>AE80</f>
        <v>600</v>
      </c>
      <c r="AF78" s="76">
        <v>0</v>
      </c>
      <c r="AG78" s="76">
        <v>0</v>
      </c>
      <c r="AH78" s="76">
        <v>0</v>
      </c>
      <c r="AI78" s="76">
        <f>AK78+AL78</f>
        <v>2835.9</v>
      </c>
      <c r="AJ78" s="76">
        <v>0</v>
      </c>
      <c r="AK78" s="76">
        <f>AK80</f>
        <v>2563.1</v>
      </c>
      <c r="AL78" s="76">
        <f>AL85+AL86+AL82</f>
        <v>272.8</v>
      </c>
      <c r="AM78" s="76">
        <f>AM81</f>
        <v>0</v>
      </c>
      <c r="AN78" s="76">
        <v>0</v>
      </c>
      <c r="AO78" s="76">
        <v>0</v>
      </c>
      <c r="AP78" s="76">
        <v>0</v>
      </c>
      <c r="AQ78" s="76">
        <v>0</v>
      </c>
      <c r="AR78" s="76">
        <f>AR80</f>
        <v>2136.6</v>
      </c>
      <c r="AS78" s="76">
        <v>0</v>
      </c>
      <c r="AT78" s="76">
        <f>AT80</f>
        <v>2136.6</v>
      </c>
      <c r="AU78" s="76">
        <v>0</v>
      </c>
      <c r="AV78" s="76">
        <f>AV80</f>
        <v>0</v>
      </c>
      <c r="AW78" s="76">
        <v>0</v>
      </c>
      <c r="AX78" s="76">
        <v>0</v>
      </c>
      <c r="AY78" s="76">
        <f>BB78</f>
        <v>2136.6</v>
      </c>
      <c r="AZ78" s="76">
        <v>0</v>
      </c>
      <c r="BA78" s="76">
        <v>0</v>
      </c>
      <c r="BB78" s="76">
        <v>2136.6</v>
      </c>
      <c r="BC78" s="76">
        <v>0</v>
      </c>
      <c r="BD78" s="76">
        <f>BD80</f>
        <v>0</v>
      </c>
      <c r="BE78" s="76">
        <v>0</v>
      </c>
      <c r="BF78" s="76">
        <v>0</v>
      </c>
    </row>
    <row r="79" spans="1:59" s="94" customFormat="1" ht="38.25" x14ac:dyDescent="0.2">
      <c r="A79" s="129"/>
      <c r="B79" s="42" t="s">
        <v>18</v>
      </c>
      <c r="C79" s="42" t="s">
        <v>18</v>
      </c>
      <c r="D79" s="89">
        <f t="shared" si="104"/>
        <v>550.1</v>
      </c>
      <c r="E79" s="76"/>
      <c r="F79" s="76"/>
      <c r="G79" s="76"/>
      <c r="H79" s="76"/>
      <c r="I79" s="76"/>
      <c r="J79" s="76"/>
      <c r="K79" s="76">
        <v>0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f>V79</f>
        <v>550.1</v>
      </c>
      <c r="S79" s="76">
        <v>0</v>
      </c>
      <c r="T79" s="76">
        <v>0</v>
      </c>
      <c r="U79" s="76">
        <v>0</v>
      </c>
      <c r="V79" s="76">
        <f>V82</f>
        <v>550.1</v>
      </c>
      <c r="W79" s="76">
        <v>0</v>
      </c>
      <c r="X79" s="76">
        <v>0</v>
      </c>
      <c r="Y79" s="76">
        <v>0</v>
      </c>
      <c r="Z79" s="76">
        <v>0</v>
      </c>
      <c r="AA79" s="76">
        <v>0</v>
      </c>
      <c r="AB79" s="76">
        <v>0</v>
      </c>
      <c r="AC79" s="92">
        <v>0</v>
      </c>
      <c r="AD79" s="92">
        <v>0</v>
      </c>
      <c r="AE79" s="76">
        <v>0</v>
      </c>
      <c r="AF79" s="76">
        <v>0</v>
      </c>
      <c r="AG79" s="76">
        <v>0</v>
      </c>
      <c r="AH79" s="76">
        <v>0</v>
      </c>
      <c r="AI79" s="76">
        <v>0</v>
      </c>
      <c r="AJ79" s="76">
        <v>0</v>
      </c>
      <c r="AK79" s="76">
        <v>0</v>
      </c>
      <c r="AL79" s="76">
        <v>0</v>
      </c>
      <c r="AM79" s="76">
        <v>0</v>
      </c>
      <c r="AN79" s="76">
        <v>0</v>
      </c>
      <c r="AO79" s="76">
        <v>0</v>
      </c>
      <c r="AP79" s="76">
        <v>0</v>
      </c>
      <c r="AQ79" s="76">
        <v>0</v>
      </c>
      <c r="AR79" s="76">
        <v>0</v>
      </c>
      <c r="AS79" s="76">
        <v>0</v>
      </c>
      <c r="AT79" s="76">
        <v>0</v>
      </c>
      <c r="AU79" s="76">
        <v>0</v>
      </c>
      <c r="AV79" s="76">
        <v>0</v>
      </c>
      <c r="AW79" s="76">
        <v>0</v>
      </c>
      <c r="AX79" s="76">
        <v>0</v>
      </c>
      <c r="AY79" s="76">
        <v>0</v>
      </c>
      <c r="AZ79" s="76">
        <v>0</v>
      </c>
      <c r="BA79" s="76">
        <v>0</v>
      </c>
      <c r="BB79" s="76">
        <v>0</v>
      </c>
      <c r="BC79" s="76">
        <v>0</v>
      </c>
      <c r="BD79" s="76">
        <v>0</v>
      </c>
      <c r="BE79" s="76">
        <v>0</v>
      </c>
      <c r="BF79" s="76">
        <v>0</v>
      </c>
    </row>
    <row r="80" spans="1:59" s="6" customFormat="1" ht="63.75" x14ac:dyDescent="0.2">
      <c r="A80" s="53" t="s">
        <v>36</v>
      </c>
      <c r="B80" s="47" t="s">
        <v>37</v>
      </c>
      <c r="C80" s="47" t="s">
        <v>12</v>
      </c>
      <c r="D80" s="25">
        <f t="shared" si="104"/>
        <v>16245.1</v>
      </c>
      <c r="E80" s="52"/>
      <c r="F80" s="52"/>
      <c r="G80" s="52"/>
      <c r="H80" s="52"/>
      <c r="I80" s="52"/>
      <c r="J80" s="52"/>
      <c r="K80" s="25">
        <f>M80+O80</f>
        <v>2099.9</v>
      </c>
      <c r="L80" s="52">
        <f t="shared" ref="L80:N80" si="112">L81</f>
        <v>0</v>
      </c>
      <c r="M80" s="52">
        <f t="shared" si="112"/>
        <v>1049.9000000000001</v>
      </c>
      <c r="N80" s="52">
        <f t="shared" si="112"/>
        <v>0</v>
      </c>
      <c r="O80" s="52">
        <f>O81</f>
        <v>1050</v>
      </c>
      <c r="P80" s="52">
        <f t="shared" ref="P80:Q80" si="113">P81</f>
        <v>0</v>
      </c>
      <c r="Q80" s="52">
        <f t="shared" si="113"/>
        <v>0</v>
      </c>
      <c r="R80" s="25">
        <f>U80+W80</f>
        <v>4330.6000000000004</v>
      </c>
      <c r="S80" s="52">
        <f t="shared" ref="S80:Z80" si="114">S81</f>
        <v>0</v>
      </c>
      <c r="T80" s="52">
        <f t="shared" si="114"/>
        <v>0</v>
      </c>
      <c r="U80" s="52">
        <f t="shared" si="114"/>
        <v>2830.6</v>
      </c>
      <c r="V80" s="52">
        <f t="shared" si="114"/>
        <v>0</v>
      </c>
      <c r="W80" s="52">
        <f t="shared" si="114"/>
        <v>1500</v>
      </c>
      <c r="X80" s="52">
        <f t="shared" si="114"/>
        <v>0</v>
      </c>
      <c r="Y80" s="52">
        <f t="shared" si="114"/>
        <v>0</v>
      </c>
      <c r="Z80" s="52">
        <f t="shared" si="114"/>
        <v>0</v>
      </c>
      <c r="AA80" s="25">
        <f>AC80+AE80</f>
        <v>2978.3</v>
      </c>
      <c r="AB80" s="52">
        <f t="shared" ref="AB80:AH80" si="115">AB81</f>
        <v>0</v>
      </c>
      <c r="AC80" s="65">
        <f t="shared" si="115"/>
        <v>2378.3000000000002</v>
      </c>
      <c r="AD80" s="65">
        <f t="shared" si="115"/>
        <v>0</v>
      </c>
      <c r="AE80" s="52">
        <f t="shared" si="115"/>
        <v>600</v>
      </c>
      <c r="AF80" s="52">
        <f t="shared" si="115"/>
        <v>0</v>
      </c>
      <c r="AG80" s="52">
        <f t="shared" si="115"/>
        <v>0</v>
      </c>
      <c r="AH80" s="52">
        <f t="shared" si="115"/>
        <v>0</v>
      </c>
      <c r="AI80" s="25">
        <f>AK80+AM80+AN80+AO80+AP80</f>
        <v>2563.1</v>
      </c>
      <c r="AJ80" s="52">
        <f t="shared" ref="AJ80:AQ80" si="116">AJ81</f>
        <v>0</v>
      </c>
      <c r="AK80" s="52">
        <v>2563.1</v>
      </c>
      <c r="AL80" s="52">
        <f t="shared" si="116"/>
        <v>0</v>
      </c>
      <c r="AM80" s="52">
        <f>AM81</f>
        <v>0</v>
      </c>
      <c r="AN80" s="52">
        <f t="shared" si="116"/>
        <v>0</v>
      </c>
      <c r="AO80" s="52">
        <f t="shared" si="116"/>
        <v>0</v>
      </c>
      <c r="AP80" s="52">
        <f t="shared" si="116"/>
        <v>0</v>
      </c>
      <c r="AQ80" s="52">
        <f t="shared" si="116"/>
        <v>0</v>
      </c>
      <c r="AR80" s="25">
        <f>AT80+AV80</f>
        <v>2136.6</v>
      </c>
      <c r="AS80" s="52">
        <f t="shared" ref="AS80:AX80" si="117">AS81</f>
        <v>0</v>
      </c>
      <c r="AT80" s="52">
        <f t="shared" si="117"/>
        <v>2136.6</v>
      </c>
      <c r="AU80" s="52">
        <f t="shared" si="117"/>
        <v>0</v>
      </c>
      <c r="AV80" s="52">
        <f t="shared" si="117"/>
        <v>0</v>
      </c>
      <c r="AW80" s="52">
        <f t="shared" si="117"/>
        <v>0</v>
      </c>
      <c r="AX80" s="52">
        <f t="shared" si="117"/>
        <v>0</v>
      </c>
      <c r="AY80" s="25">
        <f>AZ80+BB80+BC80+BD80+BE80+BF80+BG80+BH80</f>
        <v>2136.6</v>
      </c>
      <c r="AZ80" s="52">
        <f t="shared" ref="AZ80:BF80" si="118">AZ81</f>
        <v>0</v>
      </c>
      <c r="BA80" s="52">
        <v>0</v>
      </c>
      <c r="BB80" s="52">
        <f t="shared" si="118"/>
        <v>2136.6</v>
      </c>
      <c r="BC80" s="52">
        <f t="shared" si="118"/>
        <v>0</v>
      </c>
      <c r="BD80" s="52">
        <f t="shared" si="118"/>
        <v>0</v>
      </c>
      <c r="BE80" s="52">
        <f t="shared" si="118"/>
        <v>0</v>
      </c>
      <c r="BF80" s="52">
        <f t="shared" si="118"/>
        <v>0</v>
      </c>
    </row>
    <row r="81" spans="1:83" s="6" customFormat="1" ht="120.75" hidden="1" customHeight="1" x14ac:dyDescent="0.2">
      <c r="A81" s="53"/>
      <c r="B81" s="47" t="s">
        <v>19</v>
      </c>
      <c r="C81" s="47" t="s">
        <v>12</v>
      </c>
      <c r="D81" s="25">
        <f t="shared" ref="D81" si="119">K81+R81+AA81+AI81+AR81+AY81</f>
        <v>15818.6</v>
      </c>
      <c r="E81" s="52"/>
      <c r="F81" s="52"/>
      <c r="G81" s="52"/>
      <c r="H81" s="52"/>
      <c r="I81" s="52"/>
      <c r="J81" s="52"/>
      <c r="K81" s="52">
        <f t="shared" ref="K81" si="120">L81+M81+N81+O81+P81+Q81</f>
        <v>2099.9</v>
      </c>
      <c r="L81" s="52">
        <v>0</v>
      </c>
      <c r="M81" s="52">
        <v>1049.9000000000001</v>
      </c>
      <c r="N81" s="52"/>
      <c r="O81" s="52">
        <v>1050</v>
      </c>
      <c r="P81" s="52">
        <v>0</v>
      </c>
      <c r="Q81" s="52">
        <v>0</v>
      </c>
      <c r="R81" s="52">
        <f t="shared" ref="R81" si="121">S81+T81+U81+V81+W81+X81+Y81+Z81</f>
        <v>4330.6000000000004</v>
      </c>
      <c r="S81" s="52">
        <v>0</v>
      </c>
      <c r="T81" s="52">
        <v>0</v>
      </c>
      <c r="U81" s="52">
        <v>2830.6</v>
      </c>
      <c r="V81" s="52">
        <v>0</v>
      </c>
      <c r="W81" s="52">
        <v>1500</v>
      </c>
      <c r="X81" s="52">
        <v>0</v>
      </c>
      <c r="Y81" s="52">
        <v>0</v>
      </c>
      <c r="Z81" s="52">
        <v>0</v>
      </c>
      <c r="AA81" s="25">
        <f>AC81+AE81</f>
        <v>2978.3</v>
      </c>
      <c r="AB81" s="52">
        <v>0</v>
      </c>
      <c r="AC81" s="65">
        <v>2378.3000000000002</v>
      </c>
      <c r="AD81" s="65">
        <v>0</v>
      </c>
      <c r="AE81" s="52">
        <v>600</v>
      </c>
      <c r="AF81" s="52">
        <v>0</v>
      </c>
      <c r="AG81" s="52">
        <v>0</v>
      </c>
      <c r="AH81" s="52">
        <v>0</v>
      </c>
      <c r="AI81" s="25">
        <f>AK81+AM81</f>
        <v>2136.6</v>
      </c>
      <c r="AJ81" s="52">
        <v>0</v>
      </c>
      <c r="AK81" s="52">
        <v>2136.6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25">
        <f>AT81+AV81</f>
        <v>2136.6</v>
      </c>
      <c r="AS81" s="52">
        <v>0</v>
      </c>
      <c r="AT81" s="52">
        <v>2136.6</v>
      </c>
      <c r="AU81" s="52">
        <v>0</v>
      </c>
      <c r="AV81" s="52">
        <v>0</v>
      </c>
      <c r="AW81" s="52">
        <v>0</v>
      </c>
      <c r="AX81" s="52">
        <v>0</v>
      </c>
      <c r="AY81" s="25">
        <f>AZ81+BB81+BC81+BD81+BE81+BF81+BG81+BH81</f>
        <v>2136.6</v>
      </c>
      <c r="AZ81" s="52">
        <v>0</v>
      </c>
      <c r="BA81" s="52">
        <v>0</v>
      </c>
      <c r="BB81" s="52">
        <v>2136.6</v>
      </c>
      <c r="BC81" s="52">
        <v>0</v>
      </c>
      <c r="BD81" s="52">
        <v>0</v>
      </c>
      <c r="BE81" s="52">
        <v>0</v>
      </c>
      <c r="BF81" s="52">
        <v>0</v>
      </c>
    </row>
    <row r="82" spans="1:83" s="6" customFormat="1" ht="38.25" x14ac:dyDescent="0.2">
      <c r="A82" s="53" t="s">
        <v>81</v>
      </c>
      <c r="B82" s="47" t="s">
        <v>18</v>
      </c>
      <c r="C82" s="47" t="s">
        <v>18</v>
      </c>
      <c r="D82" s="25">
        <f>K82+R82+AA82+AI82+AR82+AY82</f>
        <v>1491.1000000000001</v>
      </c>
      <c r="E82" s="52"/>
      <c r="F82" s="52"/>
      <c r="G82" s="52"/>
      <c r="H82" s="52"/>
      <c r="I82" s="52"/>
      <c r="J82" s="52"/>
      <c r="K82" s="52">
        <f>N82</f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f>S82+T82+U82+V82+W82+X82+Y82+Z82</f>
        <v>550.1</v>
      </c>
      <c r="S82" s="52">
        <v>0</v>
      </c>
      <c r="T82" s="52">
        <v>0</v>
      </c>
      <c r="U82" s="52">
        <v>0</v>
      </c>
      <c r="V82" s="52">
        <v>550.1</v>
      </c>
      <c r="W82" s="52">
        <v>0</v>
      </c>
      <c r="X82" s="52">
        <v>0</v>
      </c>
      <c r="Y82" s="52">
        <v>0</v>
      </c>
      <c r="Z82" s="52">
        <v>0</v>
      </c>
      <c r="AA82" s="52">
        <f>AB82+AC82+AD82+AE82+AF82+AG82+AH82+AI82</f>
        <v>748.6</v>
      </c>
      <c r="AB82" s="52">
        <v>0</v>
      </c>
      <c r="AC82" s="65">
        <v>0</v>
      </c>
      <c r="AD82" s="65">
        <v>556.20000000000005</v>
      </c>
      <c r="AE82" s="52">
        <v>0</v>
      </c>
      <c r="AF82" s="52">
        <v>0</v>
      </c>
      <c r="AG82" s="52">
        <v>0</v>
      </c>
      <c r="AH82" s="52">
        <v>0</v>
      </c>
      <c r="AI82" s="52">
        <f>AJ82+AK82+AL82+AM82+AN82+AO82+AP82+AQ82</f>
        <v>192.4</v>
      </c>
      <c r="AJ82" s="52">
        <v>0</v>
      </c>
      <c r="AK82" s="52">
        <v>0</v>
      </c>
      <c r="AL82" s="52">
        <v>192.4</v>
      </c>
      <c r="AM82" s="52">
        <v>0</v>
      </c>
      <c r="AN82" s="52">
        <v>0</v>
      </c>
      <c r="AO82" s="52">
        <v>0</v>
      </c>
      <c r="AP82" s="52">
        <v>0</v>
      </c>
      <c r="AQ82" s="52">
        <v>0</v>
      </c>
      <c r="AR82" s="52">
        <f>AS82+AT82+AU82+AV82+AW82+AX82+AY82+AZ82</f>
        <v>0</v>
      </c>
      <c r="AS82" s="52">
        <v>0</v>
      </c>
      <c r="AT82" s="52"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f>AZ82+BB82+BC82+BD82+BE82+BF82+BG82+BH82</f>
        <v>0</v>
      </c>
      <c r="AZ82" s="52">
        <v>0</v>
      </c>
      <c r="BA82" s="52">
        <v>0</v>
      </c>
      <c r="BB82" s="52">
        <v>0</v>
      </c>
      <c r="BC82" s="52">
        <v>0</v>
      </c>
      <c r="BD82" s="52">
        <v>0</v>
      </c>
      <c r="BE82" s="52">
        <v>0</v>
      </c>
      <c r="BF82" s="52">
        <v>0</v>
      </c>
    </row>
    <row r="83" spans="1:83" s="18" customFormat="1" ht="30.75" hidden="1" customHeight="1" x14ac:dyDescent="0.2">
      <c r="A83" s="53"/>
      <c r="B83" s="47"/>
      <c r="C83" s="47"/>
      <c r="D83" s="68">
        <f>K83</f>
        <v>0</v>
      </c>
      <c r="E83" s="68"/>
      <c r="F83" s="68"/>
      <c r="G83" s="68"/>
      <c r="H83" s="68"/>
      <c r="I83" s="68"/>
      <c r="J83" s="68"/>
      <c r="K83" s="68">
        <f>N83</f>
        <v>0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  <c r="R83" s="68">
        <f>S83+T83+U83+V83+W83+X83+Y83+Z83</f>
        <v>0</v>
      </c>
      <c r="S83" s="68">
        <v>0</v>
      </c>
      <c r="T83" s="68">
        <v>0</v>
      </c>
      <c r="U83" s="68">
        <v>0</v>
      </c>
      <c r="V83" s="68">
        <v>0</v>
      </c>
      <c r="W83" s="68">
        <v>0</v>
      </c>
      <c r="X83" s="68">
        <v>0</v>
      </c>
      <c r="Y83" s="68">
        <v>0</v>
      </c>
      <c r="Z83" s="68">
        <v>0</v>
      </c>
      <c r="AA83" s="68">
        <f>AB83+AC83+AD83+AE83+AF83+AG83+AH83</f>
        <v>0</v>
      </c>
      <c r="AB83" s="68">
        <v>0</v>
      </c>
      <c r="AC83" s="69">
        <v>0</v>
      </c>
      <c r="AD83" s="69">
        <v>0</v>
      </c>
      <c r="AE83" s="68">
        <v>0</v>
      </c>
      <c r="AF83" s="68">
        <v>0</v>
      </c>
      <c r="AG83" s="68">
        <v>0</v>
      </c>
      <c r="AH83" s="68">
        <v>0</v>
      </c>
      <c r="AI83" s="68">
        <f>AJ83+AK83+AL83+AM83+AN83+AO83+AP83+AQ83</f>
        <v>0</v>
      </c>
      <c r="AJ83" s="68">
        <v>0</v>
      </c>
      <c r="AK83" s="68">
        <v>0</v>
      </c>
      <c r="AL83" s="68">
        <v>0</v>
      </c>
      <c r="AM83" s="68">
        <v>0</v>
      </c>
      <c r="AN83" s="68">
        <v>0</v>
      </c>
      <c r="AO83" s="68">
        <v>0</v>
      </c>
      <c r="AP83" s="68">
        <v>0</v>
      </c>
      <c r="AQ83" s="68">
        <v>0</v>
      </c>
      <c r="AR83" s="68">
        <f>AS83+AT83+AU83+AV83+AW83+AX83</f>
        <v>0</v>
      </c>
      <c r="AS83" s="68">
        <v>0</v>
      </c>
      <c r="AT83" s="68">
        <v>0</v>
      </c>
      <c r="AU83" s="68">
        <v>0</v>
      </c>
      <c r="AV83" s="68">
        <v>0</v>
      </c>
      <c r="AW83" s="68">
        <v>0</v>
      </c>
      <c r="AX83" s="68">
        <v>0</v>
      </c>
      <c r="AY83" s="68">
        <f>AZ83+BB83+BC83+BD83+BE83+BF83</f>
        <v>0</v>
      </c>
      <c r="AZ83" s="68">
        <v>0</v>
      </c>
      <c r="BA83" s="68"/>
      <c r="BB83" s="68">
        <v>0</v>
      </c>
      <c r="BC83" s="68">
        <v>0</v>
      </c>
      <c r="BD83" s="68">
        <v>0</v>
      </c>
      <c r="BE83" s="68">
        <v>0</v>
      </c>
      <c r="BF83" s="68">
        <v>0</v>
      </c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</row>
    <row r="84" spans="1:83" s="19" customFormat="1" ht="105.75" customHeight="1" x14ac:dyDescent="0.2">
      <c r="A84" s="54" t="s">
        <v>54</v>
      </c>
      <c r="B84" s="70" t="s">
        <v>57</v>
      </c>
      <c r="C84" s="70" t="s">
        <v>51</v>
      </c>
      <c r="D84" s="71">
        <f>K84+R84+AA84+AI84+AR84+AY84</f>
        <v>187.60000000000002</v>
      </c>
      <c r="E84" s="71"/>
      <c r="F84" s="71"/>
      <c r="G84" s="71"/>
      <c r="H84" s="71"/>
      <c r="I84" s="71"/>
      <c r="J84" s="71"/>
      <c r="K84" s="71">
        <f>L84+M84+N84+O84+P84+Q84</f>
        <v>187.60000000000002</v>
      </c>
      <c r="L84" s="71">
        <v>0</v>
      </c>
      <c r="M84" s="71">
        <v>162.30000000000001</v>
      </c>
      <c r="N84" s="71">
        <v>25.3</v>
      </c>
      <c r="O84" s="71">
        <v>0</v>
      </c>
      <c r="P84" s="71">
        <v>0</v>
      </c>
      <c r="Q84" s="71">
        <v>0</v>
      </c>
      <c r="R84" s="71">
        <f>S84+T84+U84+V84+W84+X84+Y84+Z84</f>
        <v>0</v>
      </c>
      <c r="S84" s="71">
        <v>0</v>
      </c>
      <c r="T84" s="71">
        <v>0</v>
      </c>
      <c r="U84" s="71">
        <v>0</v>
      </c>
      <c r="V84" s="71">
        <v>0</v>
      </c>
      <c r="W84" s="71">
        <v>0</v>
      </c>
      <c r="X84" s="71">
        <v>0</v>
      </c>
      <c r="Y84" s="71">
        <v>0</v>
      </c>
      <c r="Z84" s="71">
        <v>0</v>
      </c>
      <c r="AA84" s="71">
        <f>AB84+AC84+AD84+AE84+AF84+AG84+AH84</f>
        <v>0</v>
      </c>
      <c r="AB84" s="71">
        <v>0</v>
      </c>
      <c r="AC84" s="72">
        <v>0</v>
      </c>
      <c r="AD84" s="72">
        <v>0</v>
      </c>
      <c r="AE84" s="71">
        <v>0</v>
      </c>
      <c r="AF84" s="71">
        <v>0</v>
      </c>
      <c r="AG84" s="71">
        <v>0</v>
      </c>
      <c r="AH84" s="71">
        <v>0</v>
      </c>
      <c r="AI84" s="71">
        <f>AJ84+AK84+AL84+AM84+AN84+AO84+AP84+AQ84</f>
        <v>0</v>
      </c>
      <c r="AJ84" s="71">
        <v>0</v>
      </c>
      <c r="AK84" s="71">
        <v>0</v>
      </c>
      <c r="AL84" s="71">
        <v>0</v>
      </c>
      <c r="AM84" s="71">
        <v>0</v>
      </c>
      <c r="AN84" s="71">
        <v>0</v>
      </c>
      <c r="AO84" s="71">
        <v>0</v>
      </c>
      <c r="AP84" s="71">
        <v>0</v>
      </c>
      <c r="AQ84" s="71">
        <v>0</v>
      </c>
      <c r="AR84" s="71">
        <f>AS84+AT84+AU84+AV84+AW84+AX84</f>
        <v>0</v>
      </c>
      <c r="AS84" s="71">
        <v>0</v>
      </c>
      <c r="AT84" s="71">
        <v>0</v>
      </c>
      <c r="AU84" s="71">
        <v>0</v>
      </c>
      <c r="AV84" s="71">
        <v>0</v>
      </c>
      <c r="AW84" s="71">
        <v>0</v>
      </c>
      <c r="AX84" s="71">
        <v>0</v>
      </c>
      <c r="AY84" s="71">
        <f>AZ84+BB84+BC84+BD84+BE84+BF84</f>
        <v>0</v>
      </c>
      <c r="AZ84" s="71">
        <v>0</v>
      </c>
      <c r="BA84" s="71">
        <v>0</v>
      </c>
      <c r="BB84" s="71">
        <v>0</v>
      </c>
      <c r="BC84" s="71">
        <v>0</v>
      </c>
      <c r="BD84" s="71">
        <v>0</v>
      </c>
      <c r="BE84" s="71">
        <v>0</v>
      </c>
      <c r="BF84" s="71">
        <v>0</v>
      </c>
    </row>
    <row r="85" spans="1:83" s="19" customFormat="1" ht="76.5" x14ac:dyDescent="0.2">
      <c r="A85" s="80" t="s">
        <v>82</v>
      </c>
      <c r="B85" s="47" t="s">
        <v>57</v>
      </c>
      <c r="C85" s="47" t="s">
        <v>12</v>
      </c>
      <c r="D85" s="68">
        <f>K85+R85+AA85+AI85+AR85+AY85</f>
        <v>2352.3000000000002</v>
      </c>
      <c r="E85" s="22"/>
      <c r="F85" s="22"/>
      <c r="G85" s="22"/>
      <c r="H85" s="22"/>
      <c r="I85" s="22"/>
      <c r="J85" s="22"/>
      <c r="K85" s="23"/>
      <c r="L85" s="22"/>
      <c r="M85" s="22"/>
      <c r="N85" s="22"/>
      <c r="O85" s="22"/>
      <c r="P85" s="22"/>
      <c r="Q85" s="22"/>
      <c r="R85" s="23"/>
      <c r="S85" s="22"/>
      <c r="T85" s="22"/>
      <c r="U85" s="22"/>
      <c r="V85" s="22"/>
      <c r="W85" s="22"/>
      <c r="X85" s="22"/>
      <c r="Y85" s="22"/>
      <c r="Z85" s="22"/>
      <c r="AA85" s="68">
        <f>AD85+AC85</f>
        <v>2352.3000000000002</v>
      </c>
      <c r="AB85" s="22"/>
      <c r="AC85" s="65">
        <v>2000</v>
      </c>
      <c r="AD85" s="69">
        <v>352.3</v>
      </c>
      <c r="AE85" s="22"/>
      <c r="AF85" s="22"/>
      <c r="AG85" s="22"/>
      <c r="AH85" s="22"/>
      <c r="AI85" s="74">
        <f>AJ85+AK85+AL85+AM85+AN85+AO85+AP85+AQ85</f>
        <v>0</v>
      </c>
      <c r="AJ85" s="74">
        <v>0</v>
      </c>
      <c r="AK85" s="75"/>
      <c r="AL85" s="75">
        <v>0</v>
      </c>
      <c r="AM85" s="74"/>
      <c r="AN85" s="74"/>
      <c r="AO85" s="74"/>
      <c r="AP85" s="74"/>
      <c r="AQ85" s="74"/>
      <c r="AR85" s="74">
        <f>AS85+AT85+AU85+AV85+AW85+AX85+AY85+AZ85</f>
        <v>0</v>
      </c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</row>
    <row r="86" spans="1:83" s="19" customFormat="1" ht="76.5" x14ac:dyDescent="0.2">
      <c r="A86" s="73" t="s">
        <v>61</v>
      </c>
      <c r="B86" s="47" t="s">
        <v>57</v>
      </c>
      <c r="C86" s="47" t="s">
        <v>12</v>
      </c>
      <c r="D86" s="65">
        <f>K86+R86+AA86+AI86+AR86+AY86</f>
        <v>1080.4000000000001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76"/>
      <c r="S86" s="52"/>
      <c r="T86" s="52"/>
      <c r="U86" s="52"/>
      <c r="V86" s="52"/>
      <c r="W86" s="52"/>
      <c r="X86" s="52"/>
      <c r="Y86" s="52"/>
      <c r="Z86" s="52"/>
      <c r="AA86" s="52">
        <f>AD86</f>
        <v>1000</v>
      </c>
      <c r="AB86" s="69"/>
      <c r="AC86" s="69"/>
      <c r="AD86" s="69">
        <v>1000</v>
      </c>
      <c r="AE86" s="21"/>
      <c r="AF86" s="21"/>
      <c r="AG86" s="21"/>
      <c r="AH86" s="21"/>
      <c r="AI86" s="75">
        <f>AL86</f>
        <v>80.400000000000006</v>
      </c>
      <c r="AJ86" s="75"/>
      <c r="AK86" s="74"/>
      <c r="AL86" s="74">
        <v>80.400000000000006</v>
      </c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5"/>
      <c r="BC86" s="75"/>
      <c r="BD86" s="75"/>
      <c r="BE86" s="75"/>
      <c r="BF86" s="75"/>
    </row>
    <row r="87" spans="1:83" ht="51.75" customHeight="1" x14ac:dyDescent="0.2">
      <c r="R87" s="77"/>
      <c r="S87" s="78"/>
      <c r="T87" s="78"/>
      <c r="U87" s="78"/>
      <c r="V87" s="78"/>
      <c r="W87" s="78"/>
      <c r="X87" s="78"/>
      <c r="Y87" s="78"/>
      <c r="Z87" s="78"/>
      <c r="AA87" s="77"/>
      <c r="AB87" s="79"/>
      <c r="AC87" s="79"/>
      <c r="AD87" s="79"/>
      <c r="AE87" s="79"/>
      <c r="AF87" s="79"/>
      <c r="AG87" s="79"/>
      <c r="AH87" s="79"/>
      <c r="AI87" s="79"/>
      <c r="AJ87" s="79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6"/>
      <c r="AW87" s="6"/>
      <c r="AX87" s="6"/>
      <c r="AY87" s="6"/>
      <c r="AZ87" s="6"/>
      <c r="BA87" s="6"/>
    </row>
    <row r="88" spans="1:83" x14ac:dyDescent="0.2">
      <c r="AA88" s="13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83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</row>
  </sheetData>
  <mergeCells count="183">
    <mergeCell ref="A72:A75"/>
    <mergeCell ref="Q72:Q73"/>
    <mergeCell ref="P72:P73"/>
    <mergeCell ref="O72:O73"/>
    <mergeCell ref="N72:N73"/>
    <mergeCell ref="M72:M73"/>
    <mergeCell ref="L72:L73"/>
    <mergeCell ref="K72:K73"/>
    <mergeCell ref="D72:D73"/>
    <mergeCell ref="B72:B73"/>
    <mergeCell ref="C72:C73"/>
    <mergeCell ref="Z72:Z73"/>
    <mergeCell ref="X72:X73"/>
    <mergeCell ref="Y72:Y73"/>
    <mergeCell ref="W72:W73"/>
    <mergeCell ref="V72:V73"/>
    <mergeCell ref="U72:U73"/>
    <mergeCell ref="T72:T73"/>
    <mergeCell ref="S72:S73"/>
    <mergeCell ref="R72:R73"/>
    <mergeCell ref="A76:A79"/>
    <mergeCell ref="AC72:AC73"/>
    <mergeCell ref="AB72:AB73"/>
    <mergeCell ref="AA72:AA73"/>
    <mergeCell ref="BF72:BF73"/>
    <mergeCell ref="BE72:BE73"/>
    <mergeCell ref="BD72:BD73"/>
    <mergeCell ref="BC72:BC73"/>
    <mergeCell ref="BB72:BB73"/>
    <mergeCell ref="AZ72:AZ73"/>
    <mergeCell ref="AY72:AY73"/>
    <mergeCell ref="AX72:AX73"/>
    <mergeCell ref="AW72:AW73"/>
    <mergeCell ref="AV72:AV73"/>
    <mergeCell ref="AU72:AU73"/>
    <mergeCell ref="AT72:AT73"/>
    <mergeCell ref="AS72:AS73"/>
    <mergeCell ref="AR72:AR73"/>
    <mergeCell ref="AQ72:AQ73"/>
    <mergeCell ref="AP72:AP73"/>
    <mergeCell ref="AO72:AO73"/>
    <mergeCell ref="AN72:AN73"/>
    <mergeCell ref="AM72:AM73"/>
    <mergeCell ref="AL72:AL73"/>
    <mergeCell ref="AK72:AK73"/>
    <mergeCell ref="AJ72:AJ73"/>
    <mergeCell ref="AD42:AD43"/>
    <mergeCell ref="AE42:AE43"/>
    <mergeCell ref="AF42:AF43"/>
    <mergeCell ref="AH72:AH73"/>
    <mergeCell ref="AG72:AG73"/>
    <mergeCell ref="AF72:AF73"/>
    <mergeCell ref="AE72:AE73"/>
    <mergeCell ref="AD72:AD73"/>
    <mergeCell ref="AI72:AI73"/>
    <mergeCell ref="AG42:AG43"/>
    <mergeCell ref="AH42:AH43"/>
    <mergeCell ref="AI42:AI43"/>
    <mergeCell ref="AJ42:AJ43"/>
    <mergeCell ref="AK42:AK43"/>
    <mergeCell ref="AJ28:AJ29"/>
    <mergeCell ref="AK28:AK29"/>
    <mergeCell ref="AR9:AX9"/>
    <mergeCell ref="AY9:BF9"/>
    <mergeCell ref="A37:A40"/>
    <mergeCell ref="A28:A29"/>
    <mergeCell ref="A33:A34"/>
    <mergeCell ref="A67:A68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B28:B29"/>
    <mergeCell ref="C28:C29"/>
    <mergeCell ref="A17:A20"/>
    <mergeCell ref="A12:A16"/>
    <mergeCell ref="Q42:Q43"/>
    <mergeCell ref="S42:S43"/>
    <mergeCell ref="Q28:Q29"/>
    <mergeCell ref="AA9:AH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D8:BF8"/>
    <mergeCell ref="AI28:AI29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BA72:BA73"/>
    <mergeCell ref="BD42:BD43"/>
    <mergeCell ref="BE42:BE43"/>
    <mergeCell ref="AW28:AW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</mergeCells>
  <pageMargins left="0.25" right="0.25" top="0.75" bottom="0.55000000000000004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2023-10-27T07:21:45Z</dcterms:modified>
</cp:coreProperties>
</file>