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245" windowWidth="14805" windowHeight="687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Лист1!$8:$11</definedName>
    <definedName name="_xlnm.Print_Area" localSheetId="0">Лист1!$A$1:$BN$91</definedName>
  </definedNames>
  <calcPr calcId="144525"/>
</workbook>
</file>

<file path=xl/calcChain.xml><?xml version="1.0" encoding="utf-8"?>
<calcChain xmlns="http://schemas.openxmlformats.org/spreadsheetml/2006/main">
  <c r="AU19" i="1" l="1"/>
  <c r="AT18" i="1" l="1"/>
  <c r="AT19" i="1"/>
  <c r="AR19" i="1" s="1"/>
  <c r="AT37" i="1"/>
  <c r="AW38" i="1"/>
  <c r="AR38" i="1" s="1"/>
  <c r="AT38" i="1"/>
  <c r="AR48" i="1"/>
  <c r="D48" i="1" s="1"/>
  <c r="AT17" i="1" l="1"/>
  <c r="AU15" i="1" l="1"/>
  <c r="AT39" i="1"/>
  <c r="AR45" i="1"/>
  <c r="AT14" i="1"/>
  <c r="AU18" i="1" l="1"/>
  <c r="AR33" i="1"/>
  <c r="AR30" i="1"/>
  <c r="AU54" i="1"/>
  <c r="AU55" i="1"/>
  <c r="AT55" i="1"/>
  <c r="AR65" i="1"/>
  <c r="AU38" i="1" l="1"/>
  <c r="AU39" i="1"/>
  <c r="AR46" i="1"/>
  <c r="AR26" i="1" l="1"/>
  <c r="AK21" i="1" l="1"/>
  <c r="AY81" i="1" l="1"/>
  <c r="BC18" i="1" l="1"/>
  <c r="BC21" i="1"/>
  <c r="BI39" i="1" l="1"/>
  <c r="BG22" i="1" l="1"/>
  <c r="AY22" i="1"/>
  <c r="BA39" i="1" l="1"/>
  <c r="BB39" i="1"/>
  <c r="D46" i="1" l="1"/>
  <c r="BJ39" i="1" l="1"/>
  <c r="BJ18" i="1"/>
  <c r="BL21" i="1" l="1"/>
  <c r="BD21" i="1"/>
  <c r="BD55" i="1"/>
  <c r="BD69" i="1"/>
  <c r="BB18" i="1"/>
  <c r="AY72" i="1"/>
  <c r="BC39" i="1" l="1"/>
  <c r="BK39" i="1"/>
  <c r="BB79" i="1" l="1"/>
  <c r="BJ79" i="1"/>
  <c r="BG79" i="1" s="1"/>
  <c r="BG77" i="1" s="1"/>
  <c r="AV38" i="1"/>
  <c r="AR51" i="1"/>
  <c r="BG85" i="1"/>
  <c r="BG84" i="1"/>
  <c r="BG83" i="1"/>
  <c r="BG82" i="1"/>
  <c r="BN81" i="1"/>
  <c r="BM81" i="1"/>
  <c r="BL81" i="1"/>
  <c r="BK81" i="1"/>
  <c r="BH81" i="1"/>
  <c r="BG81" i="1" s="1"/>
  <c r="BL79" i="1"/>
  <c r="BN77" i="1"/>
  <c r="BM77" i="1"/>
  <c r="BL77" i="1"/>
  <c r="BK77" i="1"/>
  <c r="BJ77" i="1"/>
  <c r="BG76" i="1"/>
  <c r="BG73" i="1"/>
  <c r="BG72" i="1"/>
  <c r="BG71" i="1"/>
  <c r="BN69" i="1"/>
  <c r="BM69" i="1"/>
  <c r="BM68" i="1" s="1"/>
  <c r="BL69" i="1"/>
  <c r="BL68" i="1" s="1"/>
  <c r="BK69" i="1"/>
  <c r="BJ69" i="1"/>
  <c r="BH69" i="1"/>
  <c r="BG69" i="1" s="1"/>
  <c r="BG68" i="1" s="1"/>
  <c r="BN68" i="1"/>
  <c r="BK68" i="1"/>
  <c r="BJ68" i="1"/>
  <c r="BH68" i="1"/>
  <c r="BG67" i="1"/>
  <c r="BG66" i="1"/>
  <c r="BG61" i="1"/>
  <c r="BG60" i="1"/>
  <c r="BG59" i="1"/>
  <c r="BG58" i="1"/>
  <c r="BG55" i="1" s="1"/>
  <c r="BG57" i="1"/>
  <c r="BN56" i="1"/>
  <c r="BM56" i="1"/>
  <c r="BL56" i="1"/>
  <c r="BK56" i="1"/>
  <c r="BJ56" i="1"/>
  <c r="BH56" i="1"/>
  <c r="BG56" i="1"/>
  <c r="BN55" i="1"/>
  <c r="BM55" i="1"/>
  <c r="BL55" i="1"/>
  <c r="BK55" i="1"/>
  <c r="BJ55" i="1"/>
  <c r="BH55" i="1"/>
  <c r="BN54" i="1"/>
  <c r="BM54" i="1"/>
  <c r="BL54" i="1"/>
  <c r="BK54" i="1"/>
  <c r="BJ54" i="1"/>
  <c r="BH54" i="1"/>
  <c r="BG49" i="1"/>
  <c r="BG48" i="1"/>
  <c r="BG47" i="1"/>
  <c r="BG42" i="1"/>
  <c r="BG41" i="1"/>
  <c r="BN39" i="1"/>
  <c r="BM39" i="1"/>
  <c r="BM14" i="1" s="1"/>
  <c r="BL39" i="1"/>
  <c r="BH39" i="1"/>
  <c r="BG39" i="1" s="1"/>
  <c r="BG37" i="1" s="1"/>
  <c r="BG38" i="1"/>
  <c r="BN37" i="1"/>
  <c r="BM37" i="1"/>
  <c r="BL37" i="1"/>
  <c r="BK37" i="1"/>
  <c r="BJ37" i="1"/>
  <c r="BI37" i="1"/>
  <c r="BG28" i="1"/>
  <c r="BG27" i="1"/>
  <c r="BG26" i="1"/>
  <c r="BG25" i="1"/>
  <c r="BG24" i="1"/>
  <c r="BG23" i="1"/>
  <c r="BN21" i="1"/>
  <c r="BM21" i="1"/>
  <c r="BK21" i="1"/>
  <c r="BK18" i="1" s="1"/>
  <c r="BJ21" i="1"/>
  <c r="BH21" i="1"/>
  <c r="BG21" i="1"/>
  <c r="BG20" i="1"/>
  <c r="BK19" i="1"/>
  <c r="BG19" i="1" s="1"/>
  <c r="BL18" i="1"/>
  <c r="BG18" i="1" s="1"/>
  <c r="BN17" i="1"/>
  <c r="BM17" i="1"/>
  <c r="BL17" i="1"/>
  <c r="BJ17" i="1"/>
  <c r="BH17" i="1"/>
  <c r="BG16" i="1"/>
  <c r="BN15" i="1"/>
  <c r="BM15" i="1"/>
  <c r="BL15" i="1"/>
  <c r="BK15" i="1"/>
  <c r="BJ15" i="1"/>
  <c r="BI15" i="1"/>
  <c r="BH15" i="1"/>
  <c r="BN14" i="1"/>
  <c r="BL14" i="1"/>
  <c r="BK14" i="1"/>
  <c r="BJ14" i="1"/>
  <c r="BI14" i="1"/>
  <c r="BH14" i="1"/>
  <c r="BN13" i="1"/>
  <c r="BN12" i="1" s="1"/>
  <c r="BJ13" i="1"/>
  <c r="BJ12" i="1" s="1"/>
  <c r="BI13" i="1"/>
  <c r="BH13" i="1"/>
  <c r="BH12" i="1" s="1"/>
  <c r="BI12" i="1"/>
  <c r="BG14" i="1" l="1"/>
  <c r="BG15" i="1"/>
  <c r="BM13" i="1"/>
  <c r="BM12" i="1" s="1"/>
  <c r="BK17" i="1"/>
  <c r="BG17" i="1" s="1"/>
  <c r="BH37" i="1"/>
  <c r="BK13" i="1"/>
  <c r="BK12" i="1" s="1"/>
  <c r="BG12" i="1" s="1"/>
  <c r="BH77" i="1"/>
  <c r="AU17" i="1"/>
  <c r="BG54" i="1"/>
  <c r="BL13" i="1"/>
  <c r="BL12" i="1" s="1"/>
  <c r="BG13" i="1" l="1"/>
  <c r="AL18" i="1"/>
  <c r="AK18" i="1"/>
  <c r="AI36" i="1"/>
  <c r="BA37" i="1" l="1"/>
  <c r="AT54" i="1" l="1"/>
  <c r="AY66" i="1"/>
  <c r="AR66" i="1"/>
  <c r="D66" i="1" l="1"/>
  <c r="AK54" i="1"/>
  <c r="AI87" i="1"/>
  <c r="AK55" i="1"/>
  <c r="AK38" i="1"/>
  <c r="AI66" i="1"/>
  <c r="AI32" i="1"/>
  <c r="D32" i="1" s="1"/>
  <c r="AL19" i="1" l="1"/>
  <c r="AL17" i="1" s="1"/>
  <c r="AI33" i="1"/>
  <c r="AI34" i="1"/>
  <c r="AL54" i="1" l="1"/>
  <c r="AL55" i="1"/>
  <c r="AI65" i="1" l="1"/>
  <c r="D65" i="1" s="1"/>
  <c r="D74" i="1" l="1"/>
  <c r="D43" i="1"/>
  <c r="D29" i="1"/>
  <c r="AK39" i="1" l="1"/>
  <c r="AK14" i="1" s="1"/>
  <c r="AK19" i="1" l="1"/>
  <c r="AI19" i="1" l="1"/>
  <c r="AK17" i="1"/>
  <c r="AI48" i="1"/>
  <c r="AI44" i="1" l="1"/>
  <c r="AL40" i="1" l="1"/>
  <c r="AL15" i="1" s="1"/>
  <c r="AL39" i="1"/>
  <c r="AL14" i="1" s="1"/>
  <c r="AL21" i="1"/>
  <c r="AI40" i="1" l="1"/>
  <c r="AL38" i="1"/>
  <c r="AL37" i="1" s="1"/>
  <c r="AI45" i="1"/>
  <c r="AI31" i="1"/>
  <c r="D31" i="1" s="1"/>
  <c r="AI30" i="1"/>
  <c r="D30" i="1" s="1"/>
  <c r="AI15" i="1" l="1"/>
  <c r="AY16" i="1"/>
  <c r="BA15" i="1"/>
  <c r="BA14" i="1"/>
  <c r="BA13" i="1"/>
  <c r="AY82" i="1"/>
  <c r="AR86" i="1"/>
  <c r="AY38" i="1"/>
  <c r="BA12" i="1" l="1"/>
  <c r="AY79" i="1"/>
  <c r="AY77" i="1" s="1"/>
  <c r="AD55" i="1" l="1"/>
  <c r="R41" i="1"/>
  <c r="BB17" i="1" l="1"/>
  <c r="AL79" i="1"/>
  <c r="AL77" i="1" s="1"/>
  <c r="AD79" i="1"/>
  <c r="AI86" i="1"/>
  <c r="BB55" i="1"/>
  <c r="BB54" i="1"/>
  <c r="AY61" i="1"/>
  <c r="AY60" i="1"/>
  <c r="AJ38" i="1"/>
  <c r="AC38" i="1"/>
  <c r="AM38" i="1"/>
  <c r="AI51" i="1"/>
  <c r="BD18" i="1"/>
  <c r="BD17" i="1" l="1"/>
  <c r="AI38" i="1"/>
  <c r="AA26" i="1"/>
  <c r="AA25" i="1"/>
  <c r="AD21" i="1" l="1"/>
  <c r="AC20" i="1" l="1"/>
  <c r="AD20" i="1"/>
  <c r="AC16" i="1" l="1"/>
  <c r="AD16" i="1"/>
  <c r="AA35" i="1"/>
  <c r="AA16" i="1" s="1"/>
  <c r="AD18" i="1" l="1"/>
  <c r="AD19" i="1"/>
  <c r="AD17" i="1" l="1"/>
  <c r="AA36" i="1" l="1"/>
  <c r="AE55" i="1" l="1"/>
  <c r="BF56" i="1" l="1"/>
  <c r="BE56" i="1"/>
  <c r="BD56" i="1"/>
  <c r="BC56" i="1"/>
  <c r="BB56" i="1"/>
  <c r="AZ56" i="1"/>
  <c r="AX56" i="1"/>
  <c r="AW56" i="1"/>
  <c r="AV56" i="1"/>
  <c r="AU56" i="1"/>
  <c r="AT56" i="1"/>
  <c r="AS56" i="1"/>
  <c r="AQ56" i="1"/>
  <c r="AP56" i="1"/>
  <c r="AO56" i="1"/>
  <c r="AN56" i="1"/>
  <c r="AM56" i="1"/>
  <c r="AL56" i="1"/>
  <c r="AK56" i="1"/>
  <c r="AK15" i="1" s="1"/>
  <c r="AJ56" i="1"/>
  <c r="Z56" i="1"/>
  <c r="Y56" i="1"/>
  <c r="X56" i="1"/>
  <c r="W56" i="1"/>
  <c r="V56" i="1"/>
  <c r="U56" i="1"/>
  <c r="T56" i="1"/>
  <c r="S56" i="1"/>
  <c r="Q56" i="1"/>
  <c r="P56" i="1"/>
  <c r="O56" i="1"/>
  <c r="N56" i="1"/>
  <c r="M56" i="1"/>
  <c r="L56" i="1"/>
  <c r="AH56" i="1"/>
  <c r="AG56" i="1"/>
  <c r="AF56" i="1"/>
  <c r="AE56" i="1"/>
  <c r="AE54" i="1" s="1"/>
  <c r="AD56" i="1"/>
  <c r="AD54" i="1" s="1"/>
  <c r="AC56" i="1"/>
  <c r="AB56" i="1"/>
  <c r="BF55" i="1"/>
  <c r="BE55" i="1"/>
  <c r="BC55" i="1"/>
  <c r="AZ55" i="1"/>
  <c r="AX55" i="1"/>
  <c r="AW55" i="1"/>
  <c r="AV55" i="1"/>
  <c r="AS55" i="1"/>
  <c r="AQ55" i="1"/>
  <c r="AP55" i="1"/>
  <c r="AO55" i="1"/>
  <c r="AN55" i="1"/>
  <c r="AM55" i="1"/>
  <c r="AJ55" i="1"/>
  <c r="AH55" i="1"/>
  <c r="AG55" i="1"/>
  <c r="AF55" i="1"/>
  <c r="AF54" i="1" s="1"/>
  <c r="AC55" i="1"/>
  <c r="AB55" i="1"/>
  <c r="Z55" i="1"/>
  <c r="Y55" i="1"/>
  <c r="X55" i="1"/>
  <c r="W55" i="1"/>
  <c r="V55" i="1"/>
  <c r="U55" i="1"/>
  <c r="T55" i="1"/>
  <c r="S55" i="1"/>
  <c r="L55" i="1"/>
  <c r="Q55" i="1"/>
  <c r="P55" i="1"/>
  <c r="O55" i="1"/>
  <c r="N55" i="1"/>
  <c r="M55" i="1"/>
  <c r="AI55" i="1" l="1"/>
  <c r="AR55" i="1"/>
  <c r="R56" i="1"/>
  <c r="AR56" i="1"/>
  <c r="AH54" i="1"/>
  <c r="AY56" i="1"/>
  <c r="AI56" i="1"/>
  <c r="AG54" i="1"/>
  <c r="K56" i="1"/>
  <c r="K55" i="1"/>
  <c r="R55" i="1"/>
  <c r="AC54" i="1"/>
  <c r="AA55" i="1"/>
  <c r="AA56" i="1"/>
  <c r="AF19" i="1"/>
  <c r="AA33" i="1"/>
  <c r="D56" i="1" l="1"/>
  <c r="AC40" i="1"/>
  <c r="AC39" i="1"/>
  <c r="AC37" i="1" l="1"/>
  <c r="AA63" i="1" l="1"/>
  <c r="D63" i="1" s="1"/>
  <c r="AC18" i="1" l="1"/>
  <c r="AC19" i="1"/>
  <c r="AC17" i="1" l="1"/>
  <c r="AC15" i="1"/>
  <c r="AA86" i="1"/>
  <c r="D86" i="1" s="1"/>
  <c r="AE38" i="1" l="1"/>
  <c r="AD38" i="1"/>
  <c r="AA48" i="1"/>
  <c r="AA82" i="1" l="1"/>
  <c r="AD77" i="1"/>
  <c r="AA87" i="1"/>
  <c r="D87" i="1" s="1"/>
  <c r="AA64" i="1" l="1"/>
  <c r="D64" i="1" s="1"/>
  <c r="AA62" i="1"/>
  <c r="D62" i="1" s="1"/>
  <c r="AB38" i="1" l="1"/>
  <c r="AA41" i="1"/>
  <c r="AA42" i="1" l="1"/>
  <c r="V18" i="1" l="1"/>
  <c r="U39" i="1"/>
  <c r="U14" i="1" s="1"/>
  <c r="U38" i="1"/>
  <c r="V19" i="1"/>
  <c r="V39" i="1"/>
  <c r="V16" i="1"/>
  <c r="V38" i="1"/>
  <c r="W18" i="1" l="1"/>
  <c r="K20" i="1"/>
  <c r="AA20" i="1"/>
  <c r="AI20" i="1"/>
  <c r="AR20" i="1"/>
  <c r="AY20" i="1"/>
  <c r="U20" i="1"/>
  <c r="V20" i="1"/>
  <c r="V17" i="1" s="1"/>
  <c r="U18" i="1"/>
  <c r="R18" i="1" s="1"/>
  <c r="D20" i="1" l="1"/>
  <c r="R20" i="1"/>
  <c r="U16" i="1"/>
  <c r="R16" i="1" s="1"/>
  <c r="R36" i="1"/>
  <c r="D36" i="1" s="1"/>
  <c r="R35" i="1"/>
  <c r="D35" i="1" s="1"/>
  <c r="AD40" i="1" l="1"/>
  <c r="AD15" i="1" s="1"/>
  <c r="AD39" i="1"/>
  <c r="AR53" i="1"/>
  <c r="AD37" i="1" l="1"/>
  <c r="AA15" i="1"/>
  <c r="AA40" i="1"/>
  <c r="AM81" i="1"/>
  <c r="AV18" i="1" l="1"/>
  <c r="AM18" i="1"/>
  <c r="AE18" i="1"/>
  <c r="AE81" i="1"/>
  <c r="AR18" i="1" l="1"/>
  <c r="AA18" i="1"/>
  <c r="AI52" i="1"/>
  <c r="AA53" i="1"/>
  <c r="AA51" i="1"/>
  <c r="V80" i="1" l="1"/>
  <c r="R80" i="1" l="1"/>
  <c r="D80" i="1" s="1"/>
  <c r="V77" i="1"/>
  <c r="R34" i="1"/>
  <c r="D34" i="1" s="1"/>
  <c r="V40" i="1" l="1"/>
  <c r="V15" i="1" s="1"/>
  <c r="R45" i="1"/>
  <c r="D45" i="1" s="1"/>
  <c r="R44" i="1"/>
  <c r="X12" i="1" l="1"/>
  <c r="T12" i="1"/>
  <c r="U19" i="1" l="1"/>
  <c r="U17" i="1" s="1"/>
  <c r="U40" i="1" l="1"/>
  <c r="R40" i="1" l="1"/>
  <c r="D40" i="1" s="1"/>
  <c r="U15" i="1"/>
  <c r="V21" i="1" l="1"/>
  <c r="Y38" i="1" l="1"/>
  <c r="U37" i="1" l="1"/>
  <c r="V37" i="1" l="1"/>
  <c r="N16" i="1" l="1"/>
  <c r="N54" i="1"/>
  <c r="N39" i="1"/>
  <c r="N14" i="1" s="1"/>
  <c r="N38" i="1"/>
  <c r="N19" i="1"/>
  <c r="N18" i="1"/>
  <c r="N69" i="1"/>
  <c r="M16" i="1"/>
  <c r="M21" i="1"/>
  <c r="R33" i="1"/>
  <c r="N15" i="1" l="1"/>
  <c r="K19" i="1"/>
  <c r="R15" i="1"/>
  <c r="W54" i="1"/>
  <c r="AK79" i="1" l="1"/>
  <c r="AI79" i="1" s="1"/>
  <c r="K33" i="1"/>
  <c r="D33" i="1" s="1"/>
  <c r="V54" i="1" l="1"/>
  <c r="W38" i="1" l="1"/>
  <c r="R49" i="1"/>
  <c r="K71" i="1"/>
  <c r="AY71" i="1"/>
  <c r="AL71" i="1"/>
  <c r="AI71" i="1" s="1"/>
  <c r="AD71" i="1"/>
  <c r="AA71" i="1" s="1"/>
  <c r="V71" i="1"/>
  <c r="V14" i="1" s="1"/>
  <c r="K76" i="1"/>
  <c r="AR76" i="1"/>
  <c r="AY76" i="1"/>
  <c r="AI76" i="1"/>
  <c r="AA76" i="1"/>
  <c r="R76" i="1"/>
  <c r="D76" i="1" l="1"/>
  <c r="R71" i="1"/>
  <c r="D71" i="1" s="1"/>
  <c r="AI53" i="1"/>
  <c r="R53" i="1" l="1"/>
  <c r="R51" i="1"/>
  <c r="R50" i="1"/>
  <c r="K51" i="1"/>
  <c r="D51" i="1" s="1"/>
  <c r="K50" i="1"/>
  <c r="D50" i="1" l="1"/>
  <c r="AI49" i="1"/>
  <c r="AA44" i="1"/>
  <c r="M38" i="1" l="1"/>
  <c r="K16" i="1" l="1"/>
  <c r="D16" i="1" s="1"/>
  <c r="AM79" i="1"/>
  <c r="N78" i="1"/>
  <c r="M78" i="1"/>
  <c r="K44" i="1" l="1"/>
  <c r="D44" i="1" s="1"/>
  <c r="N77" i="1" l="1"/>
  <c r="K85" i="1"/>
  <c r="AY85" i="1"/>
  <c r="AR85" i="1"/>
  <c r="AI85" i="1"/>
  <c r="AA85" i="1"/>
  <c r="R85" i="1"/>
  <c r="D85" i="1" l="1"/>
  <c r="K78" i="1"/>
  <c r="D78" i="1" s="1"/>
  <c r="AA84" i="1"/>
  <c r="AI84" i="1"/>
  <c r="AR84" i="1"/>
  <c r="AY84" i="1"/>
  <c r="R84" i="1"/>
  <c r="K84" i="1"/>
  <c r="D84" i="1" s="1"/>
  <c r="K41" i="1" l="1"/>
  <c r="K42" i="1" l="1"/>
  <c r="R42" i="1" l="1"/>
  <c r="AY83" i="1" l="1"/>
  <c r="AR83" i="1" s="1"/>
  <c r="AI83" i="1"/>
  <c r="AA83" i="1" s="1"/>
  <c r="R83" i="1"/>
  <c r="K83" i="1"/>
  <c r="D83" i="1" l="1"/>
  <c r="R48" i="1"/>
  <c r="N70" i="1" l="1"/>
  <c r="K70" i="1" s="1"/>
  <c r="D70" i="1" s="1"/>
  <c r="M39" i="1"/>
  <c r="K75" i="1" l="1"/>
  <c r="D75" i="1" s="1"/>
  <c r="M15" i="1" l="1"/>
  <c r="L15" i="1"/>
  <c r="BF15" i="1"/>
  <c r="BE15" i="1"/>
  <c r="BD15" i="1"/>
  <c r="BB15" i="1"/>
  <c r="AZ15" i="1"/>
  <c r="AX15" i="1"/>
  <c r="AW15" i="1"/>
  <c r="AV15" i="1"/>
  <c r="AT15" i="1"/>
  <c r="AS15" i="1"/>
  <c r="AQ15" i="1"/>
  <c r="AP15" i="1"/>
  <c r="AO15" i="1"/>
  <c r="AN15" i="1"/>
  <c r="AM15" i="1"/>
  <c r="AJ15" i="1"/>
  <c r="Q15" i="1"/>
  <c r="P15" i="1"/>
  <c r="O15" i="1"/>
  <c r="Q68" i="1"/>
  <c r="P68" i="1"/>
  <c r="O68" i="1"/>
  <c r="BF69" i="1"/>
  <c r="BF68" i="1" s="1"/>
  <c r="BE69" i="1"/>
  <c r="BE68" i="1" s="1"/>
  <c r="BD68" i="1"/>
  <c r="BC69" i="1"/>
  <c r="BC68" i="1" s="1"/>
  <c r="BB69" i="1"/>
  <c r="AZ69" i="1"/>
  <c r="AX69" i="1"/>
  <c r="AX68" i="1" s="1"/>
  <c r="AW69" i="1"/>
  <c r="AW68" i="1" s="1"/>
  <c r="AV69" i="1"/>
  <c r="AV68" i="1" s="1"/>
  <c r="AU69" i="1"/>
  <c r="AT69" i="1"/>
  <c r="AS69" i="1"/>
  <c r="AS68" i="1" s="1"/>
  <c r="AQ69" i="1"/>
  <c r="AQ68" i="1" s="1"/>
  <c r="AP69" i="1"/>
  <c r="AP68" i="1" s="1"/>
  <c r="AO69" i="1"/>
  <c r="AO68" i="1" s="1"/>
  <c r="AN69" i="1"/>
  <c r="AN68" i="1" s="1"/>
  <c r="AM69" i="1"/>
  <c r="AM68" i="1" s="1"/>
  <c r="AL69" i="1"/>
  <c r="AL68" i="1" s="1"/>
  <c r="AK69" i="1"/>
  <c r="AJ69" i="1"/>
  <c r="AJ68" i="1" s="1"/>
  <c r="Z69" i="1"/>
  <c r="Z68" i="1" s="1"/>
  <c r="Y69" i="1"/>
  <c r="Y68" i="1" s="1"/>
  <c r="X69" i="1"/>
  <c r="X68" i="1" s="1"/>
  <c r="W69" i="1"/>
  <c r="AH69" i="1"/>
  <c r="AH68" i="1" s="1"/>
  <c r="AG69" i="1"/>
  <c r="AG68" i="1" s="1"/>
  <c r="AF69" i="1"/>
  <c r="AF68" i="1" s="1"/>
  <c r="AE69" i="1"/>
  <c r="AD69" i="1"/>
  <c r="AD13" i="1" s="1"/>
  <c r="AC69" i="1"/>
  <c r="AC68" i="1" s="1"/>
  <c r="AB69" i="1"/>
  <c r="AB68" i="1" s="1"/>
  <c r="V69" i="1"/>
  <c r="V13" i="1" s="1"/>
  <c r="U69" i="1"/>
  <c r="U68" i="1" s="1"/>
  <c r="T69" i="1"/>
  <c r="T68" i="1" s="1"/>
  <c r="S69" i="1"/>
  <c r="S68" i="1" s="1"/>
  <c r="M69" i="1"/>
  <c r="M68" i="1" s="1"/>
  <c r="L69" i="1"/>
  <c r="L68" i="1" s="1"/>
  <c r="N68" i="1"/>
  <c r="BF81" i="1"/>
  <c r="BF77" i="1" s="1"/>
  <c r="BE81" i="1"/>
  <c r="BE77" i="1" s="1"/>
  <c r="BD81" i="1"/>
  <c r="BC81" i="1"/>
  <c r="BC77" i="1" s="1"/>
  <c r="BB77" i="1"/>
  <c r="AZ81" i="1"/>
  <c r="AX81" i="1"/>
  <c r="AX77" i="1" s="1"/>
  <c r="AW81" i="1"/>
  <c r="AW77" i="1" s="1"/>
  <c r="AV81" i="1"/>
  <c r="AU81" i="1"/>
  <c r="AU77" i="1" s="1"/>
  <c r="AS81" i="1"/>
  <c r="AS77" i="1" s="1"/>
  <c r="AQ81" i="1"/>
  <c r="AQ77" i="1" s="1"/>
  <c r="AP81" i="1"/>
  <c r="AP77" i="1" s="1"/>
  <c r="AO81" i="1"/>
  <c r="AO77" i="1" s="1"/>
  <c r="AN81" i="1"/>
  <c r="AN77" i="1" s="1"/>
  <c r="AM77" i="1"/>
  <c r="AL81" i="1"/>
  <c r="AK77" i="1"/>
  <c r="AJ81" i="1"/>
  <c r="AJ77" i="1" s="1"/>
  <c r="AH81" i="1"/>
  <c r="AH77" i="1" s="1"/>
  <c r="AG81" i="1"/>
  <c r="AG77" i="1" s="1"/>
  <c r="AF81" i="1"/>
  <c r="AF77" i="1" s="1"/>
  <c r="AD81" i="1"/>
  <c r="AC81" i="1"/>
  <c r="AB81" i="1"/>
  <c r="AB77" i="1" s="1"/>
  <c r="Z81" i="1"/>
  <c r="Z77" i="1" s="1"/>
  <c r="Y81" i="1"/>
  <c r="Y77" i="1" s="1"/>
  <c r="X81" i="1"/>
  <c r="X77" i="1" s="1"/>
  <c r="W81" i="1"/>
  <c r="V81" i="1"/>
  <c r="U81" i="1"/>
  <c r="U79" i="1" s="1"/>
  <c r="T81" i="1"/>
  <c r="T77" i="1" s="1"/>
  <c r="S81" i="1"/>
  <c r="S77" i="1" s="1"/>
  <c r="Q81" i="1"/>
  <c r="Q77" i="1" s="1"/>
  <c r="P81" i="1"/>
  <c r="P77" i="1" s="1"/>
  <c r="N81" i="1"/>
  <c r="N79" i="1" s="1"/>
  <c r="N13" i="1" s="1"/>
  <c r="N12" i="1" s="1"/>
  <c r="M81" i="1"/>
  <c r="L81" i="1"/>
  <c r="L77" i="1" s="1"/>
  <c r="O81" i="1"/>
  <c r="BF54" i="1"/>
  <c r="BE54" i="1"/>
  <c r="BD54" i="1"/>
  <c r="BC54" i="1"/>
  <c r="AZ54" i="1"/>
  <c r="AZ13" i="1" s="1"/>
  <c r="AX54" i="1"/>
  <c r="AW54" i="1"/>
  <c r="AW13" i="1" s="1"/>
  <c r="AV54" i="1"/>
  <c r="AV13" i="1" s="1"/>
  <c r="AV12" i="1" s="1"/>
  <c r="AS54" i="1"/>
  <c r="AQ54" i="1"/>
  <c r="AP54" i="1"/>
  <c r="AP13" i="1" s="1"/>
  <c r="AO54" i="1"/>
  <c r="AN54" i="1"/>
  <c r="AM54" i="1"/>
  <c r="AJ54" i="1"/>
  <c r="AB54" i="1"/>
  <c r="Z54" i="1"/>
  <c r="Y54" i="1"/>
  <c r="Y13" i="1" s="1"/>
  <c r="Y12" i="1" s="1"/>
  <c r="X54" i="1"/>
  <c r="U54" i="1"/>
  <c r="T54" i="1"/>
  <c r="S54" i="1"/>
  <c r="M54" i="1"/>
  <c r="L54" i="1"/>
  <c r="O54" i="1"/>
  <c r="AY57" i="1"/>
  <c r="R52" i="1"/>
  <c r="M14" i="1"/>
  <c r="K53" i="1"/>
  <c r="D53" i="1" s="1"/>
  <c r="K52" i="1"/>
  <c r="D52" i="1" s="1"/>
  <c r="AH38" i="1"/>
  <c r="AG38" i="1"/>
  <c r="AG13" i="1" s="1"/>
  <c r="AF38" i="1"/>
  <c r="Z38" i="1"/>
  <c r="X38" i="1"/>
  <c r="T38" i="1"/>
  <c r="S38" i="1"/>
  <c r="Q38" i="1"/>
  <c r="P38" i="1"/>
  <c r="O38" i="1"/>
  <c r="L38" i="1"/>
  <c r="BF39" i="1"/>
  <c r="BE39" i="1"/>
  <c r="BD39" i="1"/>
  <c r="AZ39" i="1"/>
  <c r="AX39" i="1"/>
  <c r="AX14" i="1" s="1"/>
  <c r="AW39" i="1"/>
  <c r="AW14" i="1" s="1"/>
  <c r="AV39" i="1"/>
  <c r="AV14" i="1" s="1"/>
  <c r="AU14" i="1"/>
  <c r="AS39" i="1"/>
  <c r="AS14" i="1" s="1"/>
  <c r="AQ39" i="1"/>
  <c r="AQ14" i="1" s="1"/>
  <c r="AP39" i="1"/>
  <c r="AP14" i="1" s="1"/>
  <c r="AO39" i="1"/>
  <c r="AO14" i="1" s="1"/>
  <c r="AN39" i="1"/>
  <c r="AM39" i="1"/>
  <c r="AM14" i="1" s="1"/>
  <c r="AJ39" i="1"/>
  <c r="AH39" i="1"/>
  <c r="AH14" i="1" s="1"/>
  <c r="AG39" i="1"/>
  <c r="AG14" i="1" s="1"/>
  <c r="AF39" i="1"/>
  <c r="AF14" i="1" s="1"/>
  <c r="AE39" i="1"/>
  <c r="AE14" i="1" s="1"/>
  <c r="AD14" i="1"/>
  <c r="AC14" i="1"/>
  <c r="AB39" i="1"/>
  <c r="Z39" i="1"/>
  <c r="Y39" i="1"/>
  <c r="X39" i="1"/>
  <c r="W39" i="1"/>
  <c r="T39" i="1"/>
  <c r="S39" i="1"/>
  <c r="S14" i="1" s="1"/>
  <c r="R14" i="1" s="1"/>
  <c r="Q39" i="1"/>
  <c r="Q14" i="1" s="1"/>
  <c r="P39" i="1"/>
  <c r="P14" i="1" s="1"/>
  <c r="O39" i="1"/>
  <c r="O14" i="1" s="1"/>
  <c r="L39" i="1"/>
  <c r="L14" i="1" s="1"/>
  <c r="AY49" i="1"/>
  <c r="K49" i="1"/>
  <c r="K48" i="1"/>
  <c r="AK68" i="1" l="1"/>
  <c r="AK13" i="1"/>
  <c r="AT68" i="1"/>
  <c r="BB13" i="1"/>
  <c r="AY39" i="1"/>
  <c r="BD13" i="1"/>
  <c r="BD12" i="1" s="1"/>
  <c r="AI68" i="1"/>
  <c r="AU68" i="1"/>
  <c r="AU13" i="1"/>
  <c r="AZ68" i="1"/>
  <c r="AY69" i="1"/>
  <c r="AR54" i="1"/>
  <c r="AN14" i="1"/>
  <c r="AN37" i="1"/>
  <c r="AZ77" i="1"/>
  <c r="K38" i="1"/>
  <c r="BC14" i="1"/>
  <c r="BC37" i="1"/>
  <c r="BD14" i="1"/>
  <c r="BD37" i="1"/>
  <c r="AZ14" i="1"/>
  <c r="AZ12" i="1" s="1"/>
  <c r="AZ37" i="1"/>
  <c r="BE14" i="1"/>
  <c r="BE37" i="1"/>
  <c r="BB14" i="1"/>
  <c r="BB37" i="1"/>
  <c r="BF14" i="1"/>
  <c r="BF37" i="1"/>
  <c r="AJ14" i="1"/>
  <c r="AI14" i="1" s="1"/>
  <c r="AI39" i="1"/>
  <c r="AA38" i="1"/>
  <c r="AD12" i="1"/>
  <c r="BB68" i="1"/>
  <c r="BE13" i="1"/>
  <c r="AE68" i="1"/>
  <c r="AC77" i="1"/>
  <c r="AC13" i="1" s="1"/>
  <c r="AC12" i="1" s="1"/>
  <c r="AC79" i="1"/>
  <c r="Z13" i="1"/>
  <c r="Z12" i="1" s="1"/>
  <c r="S13" i="1"/>
  <c r="S12" i="1" s="1"/>
  <c r="AD68" i="1"/>
  <c r="AA68" i="1" s="1"/>
  <c r="AB14" i="1"/>
  <c r="AA14" i="1" s="1"/>
  <c r="AB37" i="1"/>
  <c r="AT77" i="1"/>
  <c r="AT79" i="1"/>
  <c r="AT13" i="1" s="1"/>
  <c r="AT12" i="1" s="1"/>
  <c r="AI54" i="1"/>
  <c r="AA54" i="1"/>
  <c r="W68" i="1"/>
  <c r="V68" i="1"/>
  <c r="V12" i="1"/>
  <c r="R54" i="1"/>
  <c r="W77" i="1"/>
  <c r="W79" i="1"/>
  <c r="M77" i="1"/>
  <c r="M79" i="1"/>
  <c r="AE77" i="1"/>
  <c r="AE79" i="1"/>
  <c r="AV77" i="1"/>
  <c r="AV79" i="1"/>
  <c r="BD77" i="1"/>
  <c r="BD79" i="1"/>
  <c r="L13" i="1"/>
  <c r="L12" i="1" s="1"/>
  <c r="AF13" i="1"/>
  <c r="O77" i="1"/>
  <c r="O79" i="1"/>
  <c r="AB13" i="1"/>
  <c r="AM13" i="1"/>
  <c r="AM12" i="1" s="1"/>
  <c r="AN13" i="1"/>
  <c r="AN12" i="1" s="1"/>
  <c r="AQ13" i="1"/>
  <c r="AQ12" i="1" s="1"/>
  <c r="AX13" i="1"/>
  <c r="AX12" i="1" s="1"/>
  <c r="BF13" i="1"/>
  <c r="BF12" i="1" s="1"/>
  <c r="O13" i="1"/>
  <c r="O12" i="1" s="1"/>
  <c r="R81" i="1"/>
  <c r="R79" i="1" s="1"/>
  <c r="AO13" i="1"/>
  <c r="AO12" i="1" s="1"/>
  <c r="AS13" i="1"/>
  <c r="AH13" i="1"/>
  <c r="AP12" i="1"/>
  <c r="AW12" i="1"/>
  <c r="BE12" i="1"/>
  <c r="K81" i="1"/>
  <c r="AR69" i="1"/>
  <c r="AR68" i="1" s="1"/>
  <c r="U77" i="1"/>
  <c r="L37" i="1"/>
  <c r="S37" i="1"/>
  <c r="T37" i="1"/>
  <c r="X37" i="1"/>
  <c r="M37" i="1"/>
  <c r="N37" i="1"/>
  <c r="AZ17" i="1"/>
  <c r="BE17" i="1"/>
  <c r="BF17" i="1"/>
  <c r="BC19" i="1"/>
  <c r="BC15" i="1" s="1"/>
  <c r="AY15" i="1" s="1"/>
  <c r="AX17" i="1"/>
  <c r="AW17" i="1"/>
  <c r="AV17" i="1"/>
  <c r="AR17" i="1" s="1"/>
  <c r="AS17" i="1"/>
  <c r="AJ17" i="1"/>
  <c r="AM17" i="1"/>
  <c r="AN17" i="1"/>
  <c r="AQ17" i="1"/>
  <c r="AI18" i="1"/>
  <c r="Y17" i="1"/>
  <c r="X17" i="1"/>
  <c r="T17" i="1"/>
  <c r="S17" i="1"/>
  <c r="L17" i="1"/>
  <c r="M18" i="1"/>
  <c r="K28" i="1"/>
  <c r="P21" i="1"/>
  <c r="AR13" i="1" l="1"/>
  <c r="K79" i="1"/>
  <c r="AS12" i="1"/>
  <c r="AK12" i="1"/>
  <c r="BB12" i="1"/>
  <c r="AY14" i="1"/>
  <c r="R77" i="1"/>
  <c r="K77" i="1"/>
  <c r="AA77" i="1"/>
  <c r="AE13" i="1"/>
  <c r="U13" i="1"/>
  <c r="U12" i="1" s="1"/>
  <c r="AA79" i="1"/>
  <c r="W13" i="1"/>
  <c r="W12" i="1" s="1"/>
  <c r="R68" i="1"/>
  <c r="M13" i="1"/>
  <c r="M12" i="1" s="1"/>
  <c r="N17" i="1"/>
  <c r="M17" i="1"/>
  <c r="AR15" i="1" l="1"/>
  <c r="AA13" i="1"/>
  <c r="R13" i="1"/>
  <c r="R12" i="1" s="1"/>
  <c r="AJ13" i="1"/>
  <c r="AJ12" i="1" s="1"/>
  <c r="AY37" i="1"/>
  <c r="AR42" i="1"/>
  <c r="AR41" i="1"/>
  <c r="AY42" i="1"/>
  <c r="AY41" i="1"/>
  <c r="AI42" i="1" l="1"/>
  <c r="D42" i="1" s="1"/>
  <c r="AI41" i="1"/>
  <c r="D41" i="1" s="1"/>
  <c r="AI28" i="1" l="1"/>
  <c r="K73" i="1" l="1"/>
  <c r="R73" i="1"/>
  <c r="AA73" i="1"/>
  <c r="AR73" i="1"/>
  <c r="AY73" i="1"/>
  <c r="D73" i="1" l="1"/>
  <c r="AA49" i="1"/>
  <c r="AR49" i="1"/>
  <c r="AP37" i="1"/>
  <c r="AO37" i="1"/>
  <c r="AQ21" i="1"/>
  <c r="D49" i="1" l="1"/>
  <c r="AQ37" i="1"/>
  <c r="AY27" i="1" l="1"/>
  <c r="AY58" i="1" l="1"/>
  <c r="AR58" i="1"/>
  <c r="AY48" i="1"/>
  <c r="AG37" i="1"/>
  <c r="AF37" i="1"/>
  <c r="AR28" i="1"/>
  <c r="AY28" i="1"/>
  <c r="AY26" i="1"/>
  <c r="AG21" i="1"/>
  <c r="AF21" i="1"/>
  <c r="BF21" i="1"/>
  <c r="BE21" i="1"/>
  <c r="BC13" i="1"/>
  <c r="AY13" i="1" s="1"/>
  <c r="BB21" i="1"/>
  <c r="AZ21" i="1"/>
  <c r="AY21" i="1" s="1"/>
  <c r="AW21" i="1"/>
  <c r="BC12" i="1" l="1"/>
  <c r="AY12" i="1" s="1"/>
  <c r="BC17" i="1"/>
  <c r="AI81" i="1"/>
  <c r="AY18" i="1"/>
  <c r="AI69" i="1"/>
  <c r="AW37" i="1"/>
  <c r="AR37" i="1" s="1"/>
  <c r="AY19" i="1"/>
  <c r="AX21" i="1"/>
  <c r="AY68" i="1"/>
  <c r="AY67" i="1"/>
  <c r="AY59" i="1"/>
  <c r="AY55" i="1" s="1"/>
  <c r="D55" i="1" s="1"/>
  <c r="AY47" i="1"/>
  <c r="AY25" i="1"/>
  <c r="AY24" i="1"/>
  <c r="AY23" i="1"/>
  <c r="AY54" i="1" l="1"/>
  <c r="AY17" i="1"/>
  <c r="AX37" i="1"/>
  <c r="AB19" i="1" l="1"/>
  <c r="AH19" i="1"/>
  <c r="AG19" i="1"/>
  <c r="AE19" i="1"/>
  <c r="AA19" i="1" l="1"/>
  <c r="AF17" i="1"/>
  <c r="AF15" i="1"/>
  <c r="AF12" i="1" s="1"/>
  <c r="AH17" i="1"/>
  <c r="AH15" i="1"/>
  <c r="AH12" i="1" s="1"/>
  <c r="AE17" i="1"/>
  <c r="AE15" i="1"/>
  <c r="AG17" i="1"/>
  <c r="AG15" i="1"/>
  <c r="AG12" i="1" s="1"/>
  <c r="AB17" i="1"/>
  <c r="AB15" i="1"/>
  <c r="AB12" i="1" s="1"/>
  <c r="AA17" i="1" l="1"/>
  <c r="AE12" i="1"/>
  <c r="AA12" i="1" s="1"/>
  <c r="AA28" i="1"/>
  <c r="AI58" i="1" l="1"/>
  <c r="AA58" i="1"/>
  <c r="AA81" i="1" l="1"/>
  <c r="AR82" i="1"/>
  <c r="AI82" i="1"/>
  <c r="J77" i="1"/>
  <c r="I77" i="1"/>
  <c r="H77" i="1"/>
  <c r="G77" i="1"/>
  <c r="F77" i="1"/>
  <c r="E77" i="1"/>
  <c r="K82" i="1"/>
  <c r="R82" i="1"/>
  <c r="D82" i="1" l="1"/>
  <c r="AR81" i="1"/>
  <c r="D81" i="1" s="1"/>
  <c r="AI77" i="1"/>
  <c r="AI72" i="1"/>
  <c r="AI67" i="1"/>
  <c r="AI61" i="1"/>
  <c r="AI60" i="1"/>
  <c r="AI59" i="1"/>
  <c r="AI57" i="1"/>
  <c r="AI47" i="1"/>
  <c r="AI27" i="1"/>
  <c r="AI26" i="1"/>
  <c r="AI25" i="1"/>
  <c r="AI24" i="1"/>
  <c r="AI23" i="1"/>
  <c r="AI22" i="1"/>
  <c r="AM21" i="1"/>
  <c r="AI21" i="1"/>
  <c r="AJ21" i="1"/>
  <c r="D77" i="1" l="1"/>
  <c r="AL13" i="1"/>
  <c r="AR79" i="1"/>
  <c r="D79" i="1" s="1"/>
  <c r="AR77" i="1"/>
  <c r="AM37" i="1"/>
  <c r="AK37" i="1"/>
  <c r="AJ37" i="1"/>
  <c r="AL12" i="1" l="1"/>
  <c r="AI12" i="1" s="1"/>
  <c r="AI37" i="1"/>
  <c r="AI17" i="1"/>
  <c r="AI13" i="1"/>
  <c r="F39" i="1" l="1"/>
  <c r="G39" i="1"/>
  <c r="H39" i="1"/>
  <c r="I39" i="1"/>
  <c r="J39" i="1"/>
  <c r="E39" i="1"/>
  <c r="F38" i="1"/>
  <c r="G38" i="1"/>
  <c r="H38" i="1"/>
  <c r="I38" i="1"/>
  <c r="J38" i="1"/>
  <c r="AT21" i="1"/>
  <c r="AU21" i="1"/>
  <c r="AV21" i="1"/>
  <c r="AC21" i="1"/>
  <c r="AE21" i="1"/>
  <c r="AA21" i="1" s="1"/>
  <c r="AH21" i="1"/>
  <c r="T21" i="1"/>
  <c r="U21" i="1"/>
  <c r="W21" i="1"/>
  <c r="X21" i="1"/>
  <c r="Y21" i="1"/>
  <c r="Z21" i="1"/>
  <c r="N21" i="1"/>
  <c r="O21" i="1"/>
  <c r="Q21" i="1"/>
  <c r="G21" i="1"/>
  <c r="H21" i="1"/>
  <c r="I21" i="1"/>
  <c r="J21" i="1"/>
  <c r="AS21" i="1"/>
  <c r="AB21" i="1"/>
  <c r="S21" i="1"/>
  <c r="L21" i="1"/>
  <c r="E21" i="1"/>
  <c r="AU12" i="1" l="1"/>
  <c r="AR12" i="1" s="1"/>
  <c r="K21" i="1"/>
  <c r="AR39" i="1"/>
  <c r="AV37" i="1"/>
  <c r="AU37" i="1"/>
  <c r="AR21" i="1"/>
  <c r="R39" i="1"/>
  <c r="K39" i="1"/>
  <c r="AA39" i="1"/>
  <c r="R21" i="1"/>
  <c r="D21" i="1" l="1"/>
  <c r="D39" i="1"/>
  <c r="AR14" i="1"/>
  <c r="R28" i="1"/>
  <c r="D28" i="1" s="1"/>
  <c r="W17" i="1" l="1"/>
  <c r="R17" i="1" l="1"/>
  <c r="AA72" i="1" l="1"/>
  <c r="AA67" i="1"/>
  <c r="AA61" i="1"/>
  <c r="AA60" i="1"/>
  <c r="AA59" i="1"/>
  <c r="AA57" i="1"/>
  <c r="AA47" i="1"/>
  <c r="AA27" i="1"/>
  <c r="AA24" i="1"/>
  <c r="AA23" i="1"/>
  <c r="AA22" i="1"/>
  <c r="AR72" i="1"/>
  <c r="AR67" i="1"/>
  <c r="AR61" i="1"/>
  <c r="AR60" i="1"/>
  <c r="AR59" i="1"/>
  <c r="AR57" i="1"/>
  <c r="AR47" i="1"/>
  <c r="AR27" i="1"/>
  <c r="AR25" i="1"/>
  <c r="AR24" i="1"/>
  <c r="AR23" i="1"/>
  <c r="AR22" i="1"/>
  <c r="K72" i="1"/>
  <c r="K67" i="1"/>
  <c r="K61" i="1"/>
  <c r="K60" i="1"/>
  <c r="K59" i="1"/>
  <c r="K58" i="1"/>
  <c r="K57" i="1"/>
  <c r="K47" i="1"/>
  <c r="K27" i="1"/>
  <c r="K26" i="1"/>
  <c r="K24" i="1"/>
  <c r="K22" i="1"/>
  <c r="D57" i="1" l="1"/>
  <c r="D61" i="1"/>
  <c r="R72" i="1"/>
  <c r="D72" i="1" s="1"/>
  <c r="R67" i="1"/>
  <c r="D67" i="1" s="1"/>
  <c r="R61" i="1"/>
  <c r="R60" i="1"/>
  <c r="D60" i="1" s="1"/>
  <c r="R59" i="1"/>
  <c r="D59" i="1" s="1"/>
  <c r="R58" i="1"/>
  <c r="D58" i="1" s="1"/>
  <c r="R57" i="1"/>
  <c r="R47" i="1"/>
  <c r="D47" i="1" s="1"/>
  <c r="R27" i="1"/>
  <c r="D27" i="1" s="1"/>
  <c r="R26" i="1"/>
  <c r="D26" i="1" s="1"/>
  <c r="R25" i="1"/>
  <c r="R24" i="1"/>
  <c r="D24" i="1" s="1"/>
  <c r="R23" i="1"/>
  <c r="R22" i="1"/>
  <c r="D22" i="1" s="1"/>
  <c r="AE37" i="1"/>
  <c r="K25" i="1"/>
  <c r="D25" i="1" s="1"/>
  <c r="K23" i="1"/>
  <c r="D23" i="1" s="1"/>
  <c r="O37" i="1"/>
  <c r="O17" i="1"/>
  <c r="G69" i="1"/>
  <c r="G68" i="1" s="1"/>
  <c r="G54" i="1"/>
  <c r="G37" i="1"/>
  <c r="G18" i="1"/>
  <c r="G14" i="1"/>
  <c r="F69" i="1"/>
  <c r="F68" i="1" s="1"/>
  <c r="F54" i="1"/>
  <c r="F37" i="1"/>
  <c r="F27" i="1"/>
  <c r="F22" i="1"/>
  <c r="F14" i="1"/>
  <c r="E69" i="1"/>
  <c r="E54" i="1"/>
  <c r="E18" i="1"/>
  <c r="E14" i="1"/>
  <c r="H58" i="1"/>
  <c r="H37" i="1"/>
  <c r="K15" i="1" l="1"/>
  <c r="D15" i="1" s="1"/>
  <c r="E38" i="1"/>
  <c r="E13" i="1" s="1"/>
  <c r="F21" i="1"/>
  <c r="AA69" i="1"/>
  <c r="AS37" i="1"/>
  <c r="H54" i="1"/>
  <c r="H13" i="1" s="1"/>
  <c r="H12" i="1" s="1"/>
  <c r="E68" i="1"/>
  <c r="K18" i="1"/>
  <c r="D18" i="1" s="1"/>
  <c r="K69" i="1"/>
  <c r="R69" i="1"/>
  <c r="W37" i="1"/>
  <c r="F18" i="1"/>
  <c r="F17" i="1" s="1"/>
  <c r="G17" i="1"/>
  <c r="E17" i="1"/>
  <c r="G13" i="1"/>
  <c r="G12" i="1" s="1"/>
  <c r="D69" i="1" l="1"/>
  <c r="K68" i="1"/>
  <c r="D68" i="1" s="1"/>
  <c r="K17" i="1"/>
  <c r="D17" i="1" s="1"/>
  <c r="E37" i="1"/>
  <c r="K14" i="1"/>
  <c r="D14" i="1" s="1"/>
  <c r="F13" i="1"/>
  <c r="F12" i="1" s="1"/>
  <c r="E12" i="1"/>
  <c r="R19" i="1"/>
  <c r="D19" i="1" s="1"/>
  <c r="Z37" i="1" l="1"/>
  <c r="R38" i="1" l="1"/>
  <c r="D38" i="1" s="1"/>
  <c r="AH37" i="1"/>
  <c r="AA37" i="1" s="1"/>
  <c r="I37" i="1"/>
  <c r="Y37" i="1"/>
  <c r="R37" i="1" s="1"/>
  <c r="P37" i="1"/>
  <c r="Q37" i="1"/>
  <c r="J37" i="1"/>
  <c r="K37" i="1" l="1"/>
  <c r="D37" i="1" s="1"/>
  <c r="Q54" i="1"/>
  <c r="Q13" i="1" s="1"/>
  <c r="Q12" i="1" s="1"/>
  <c r="P54" i="1" l="1"/>
  <c r="J54" i="1"/>
  <c r="J13" i="1" s="1"/>
  <c r="J12" i="1" s="1"/>
  <c r="P13" i="1" l="1"/>
  <c r="P12" i="1" s="1"/>
  <c r="K12" i="1" s="1"/>
  <c r="D12" i="1" s="1"/>
  <c r="K54" i="1"/>
  <c r="D54" i="1" s="1"/>
  <c r="I58" i="1"/>
  <c r="D5" i="2"/>
  <c r="K13" i="1" l="1"/>
  <c r="D13" i="1" s="1"/>
  <c r="I54" i="1"/>
  <c r="I13" i="1" l="1"/>
  <c r="I12" i="1" l="1"/>
</calcChain>
</file>

<file path=xl/sharedStrings.xml><?xml version="1.0" encoding="utf-8"?>
<sst xmlns="http://schemas.openxmlformats.org/spreadsheetml/2006/main" count="258" uniqueCount="83">
  <si>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</si>
  <si>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</si>
  <si>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</si>
  <si>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</si>
  <si>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</si>
  <si>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</si>
  <si>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</si>
  <si>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</si>
  <si>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</si>
  <si>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</si>
  <si>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</si>
  <si>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</si>
  <si>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</si>
  <si>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</si>
  <si>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Фонд содействия реформированию ЖКХ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</si>
  <si>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</si>
  <si>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</si>
  <si>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</si>
  <si>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</si>
  <si>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>Отдел жилищно-коммунального хозяйства администрации МР "Печора"</t>
  </si>
  <si>
    <t>Отдел жилищно-коммунальное хозяйство администрации МР "Печора"</t>
  </si>
  <si>
    <t>Бюджет СП Каджером</t>
  </si>
  <si>
    <t>Всего по мероприятию, в т.ч</t>
  </si>
  <si>
    <t>Бюджет СП Чикшино</t>
  </si>
  <si>
    <t>2025 год</t>
  </si>
  <si>
    <t>2024 год</t>
  </si>
  <si>
    <t>2023 год</t>
  </si>
  <si>
    <t>2022 год</t>
  </si>
  <si>
    <t>2021  год</t>
  </si>
  <si>
    <t>2020  год</t>
  </si>
  <si>
    <t xml:space="preserve">Подпрограмма 1 «Улучшение состояния жилищно-коммунального комплекса», в т. ч. по основным мероприятиям: </t>
  </si>
  <si>
    <t>Подпрограмма 3  "Дорожное хозяйство и транспорт"</t>
  </si>
  <si>
    <t xml:space="preserve">Подпрограмма 4 «Повышение собираемости средств с потребителей (население) за жилищно-коммунальные услуги»
</t>
  </si>
  <si>
    <t xml:space="preserve">Подпрограмма 5 «Энергосбережение и повышение энергетической эффективности"
</t>
  </si>
  <si>
    <t>Подпрограмма 6  "Улучшение состояния территорий муниципального района «Печора»</t>
  </si>
  <si>
    <t xml:space="preserve">Основное мероприятие 6.1.1.  Организация проведения мероприятий по отлову и содержанию безнадзорных животных </t>
  </si>
  <si>
    <t xml:space="preserve">Отдел жилищно-коммунального хозяйства администрации МР "Печора"                      </t>
  </si>
  <si>
    <t>Основное  мероприятие 1.1.1 Обеспечение мероприятий по капитальному ремонту и ремонту многоквартирных домов</t>
  </si>
  <si>
    <t xml:space="preserve">Основное  мероприятие 1.1.3 Обеспечение мероприятий по капитальному ремонту  и ремонту объектов коммунальной инфраструктуры. </t>
  </si>
  <si>
    <t>Основное  мероприятие 2.2.1                           Кадастровый учет эемель , земельных участков для индивидуального жилищного строительства</t>
  </si>
  <si>
    <t>Основное мероприятие 2.2.3. Проведение кадастровых работ в отношении земельных участков находящихся в муниципальной собственности</t>
  </si>
  <si>
    <t xml:space="preserve">Подпрограмма 2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«Печора», в т.ч. по  основным  мероприятиям:  </t>
  </si>
  <si>
    <t>Основное мероприятие 2.3.1. Обеспечение жильем граждан, переселяемых из малозаселенных, неперспективных населенных пунктов Республики Коми</t>
  </si>
  <si>
    <t>Основное мероприятие 3.1.1. Оборудование и содержание ледовых переправ и зимних автомобильных дорог общего пользования местного значения</t>
  </si>
  <si>
    <t>Основное мероприятие 3.1.2. Содержание автомобильных дорог общего пользования местного значения</t>
  </si>
  <si>
    <t>Основное мероприятие 3.1.3. Реконструкция, капитальный ремонт и ремонт автомобильных дорог общего пользования местного значения</t>
  </si>
  <si>
    <t>Основное мероприятие 3.1.4. Мероприятия в области пассажирского транспорта</t>
  </si>
  <si>
    <t>Основное мероприятие 3.1.5.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</si>
  <si>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Основное мероприятие 5.1.1 Обеспечение мероприятий, направленных на энергосбережение жилищно-коммунальных услуг</t>
  </si>
  <si>
    <t>Основное мероприятие 2.2.2. Разработка генеральных планов, правил землепользования и застройки и документации по планировке территории муниципальных образований</t>
  </si>
  <si>
    <t>Управление финансов МР "Печора"</t>
  </si>
  <si>
    <t xml:space="preserve"> Ресурсное обеспечение реализации муниципальной программы МО МР "Печора" "Жилье, жилищно-коммунальное хозяйство и территориальное развитие"</t>
  </si>
  <si>
    <t>Муниципальная  программа МО МР "Печора""Жилье, жилищно-коммунальное хозяйство и территориальное развитие"</t>
  </si>
  <si>
    <t>Основное мероприятие 6.3.1.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 Республики Коми</t>
  </si>
  <si>
    <t>Главный архитектор администрации МР "Печора"</t>
  </si>
  <si>
    <t>Основное мероприятие 1.3.1 Строительство внутрипоселковых газопроводов для муниципальных нужд</t>
  </si>
  <si>
    <t>Отдел благоустройства, дорожного хозяйства и транспорта администрации МР "Печора"</t>
  </si>
  <si>
    <t>Основное  мероприятие 1.2.1  Возмещение недополученных доходов, возникающих в результате государственного регулирования цен на топливо твердое, используемое для нужд отопления.</t>
  </si>
  <si>
    <t>Основное мероприятие 3.1.6 Реализация народных проектов в сфере дорожной деятельности, прошедших отбор в рамках проекта "Народный бюджет"</t>
  </si>
  <si>
    <t>Основное мероприятие 3.2.1   Содействие в реализации инвестиционного проекта строительства транспортной инфраструктуры</t>
  </si>
  <si>
    <t>Основное мероприятие 6.4.2 Организация и содержание мест захоронения</t>
  </si>
  <si>
    <t>Основное мероприятие 3.1.7 Приведение в нормативное состояние автомобильных дорог общего пользования местного значения, задействованных на маршрутах движения школьных автобусов</t>
  </si>
  <si>
    <t>"Приложение 2
к муниципальной программе МО МР "Печора"
"Жилье, жилищно-коммунальное хозяйство и территориальное развитие"</t>
  </si>
  <si>
    <t>Федеральный бюджет РФ</t>
  </si>
  <si>
    <t>Основное мероприятие 1.2.3. Строительство объектов водоснабжения</t>
  </si>
  <si>
    <t>Основное мероприятие 1.2.4. Приобретение специализированной техники для коммунальных нужд</t>
  </si>
  <si>
    <t xml:space="preserve">  </t>
  </si>
  <si>
    <t>Основное мероприятие 3.3.1. Проведение дноуглубительных работ на участках рек регионального значения в целях перевозок пассажиров водным транспортом</t>
  </si>
  <si>
    <t>Основное мероприятие 1.2.5. Организация водоснабжения на территории поселений</t>
  </si>
  <si>
    <t>Основное мероприятие 3.4.1.  Приобретение транспортных средств для осуществления пассажирских перевозок на автомобильном транспорте</t>
  </si>
  <si>
    <t xml:space="preserve"> Отдел жилищно-коммунального хозяйства</t>
  </si>
  <si>
    <t>Основное мероприятие 2.2.4. 
Снятие с кадастровского учета объектов недвижимости</t>
  </si>
  <si>
    <t>Основное мероприятие 2.2.5. 
Разработка проекта планированировки и проекта межевания территории ГП "Печора"</t>
  </si>
  <si>
    <t>Основное мероприятие 2.1.2.  Содействие в реализации мероприятий по переселению граждан из аварийного жилищного фонда</t>
  </si>
  <si>
    <t>Основное мероприятие 2.1.1. 
Реализация отдельных мероприятий регионального проекта "Обеспечение устойчивого сокращения непригодного для проживания жилищного фонда на территории МР "Печора"</t>
  </si>
  <si>
    <t>Основное  мероприятие 1.1.2  
Адаптация объектов жилого фонда и жилой среды к потребностям инвалидов и других маломобильных групп населения.</t>
  </si>
  <si>
    <t xml:space="preserve">Основное мероприятие 1.2.2. 
Реализация народных проектов  по обустройству источников холодного водоснабжения, прошедших отбор  в рамках проекта "Народный бюджет" </t>
  </si>
  <si>
    <t>Основное мероприятие 5.1.2  
Внедрение энергосберегающих технологий в муниципальных организациях</t>
  </si>
  <si>
    <t xml:space="preserve">Основное мероприятие 6.2.1 
Повышение уровня благоустройства городской среды  </t>
  </si>
  <si>
    <t>Основное мероприятие 6.4.1 
Рализация народных проектов в сфере благоустройства, прошедших отбор в рамках проекта "Народный бюджет"</t>
  </si>
  <si>
    <t xml:space="preserve">Основное мероприятие 1.4.1. Оплата расходов по исполнительным документам по взысканию задолженности за содержание незаселенного (свободного от проживания) муниципального жилого фонда.        
</t>
  </si>
  <si>
    <t>2026 год</t>
  </si>
  <si>
    <t xml:space="preserve">Приложение 
к изменениям, вносимым в постановление администрации МР «Печора» от 31.12.2019 № 1670
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</si>
</sst>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7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38">
    <xf numFmtId="0" fontId="0" fillId="0" borderId="0" xfId="0"/>
    <xf numFmtId="0" fontId="1" fillId="2" borderId="0" xfId="0" applyFont="1" applyFill="1"/>
    <xf numFmtId="0" fontId="2" fillId="4" borderId="0" xfId="0" applyFont="1" applyFill="1"/>
    <xf numFmtId="0" fontId="1" fillId="4" borderId="0" xfId="0" applyFont="1" applyFill="1"/>
    <xf numFmtId="0" fontId="1" fillId="0" borderId="0" xfId="0" applyFont="1"/>
    <xf numFmtId="0" fontId="2" fillId="2" borderId="0" xfId="0" applyFont="1" applyFill="1"/>
    <xf numFmtId="0" fontId="1" fillId="0" borderId="0" xfId="0" applyFont="1" applyFill="1"/>
    <xf numFmtId="0" fontId="2" fillId="3" borderId="0" xfId="0" applyFont="1" applyFill="1"/>
    <xf numFmtId="0" fontId="2" fillId="5" borderId="0" xfId="0" applyFont="1" applyFill="1"/>
    <xf numFmtId="0" fontId="2" fillId="0" borderId="0" xfId="0" applyFont="1"/>
    <xf numFmtId="0" fontId="2" fillId="6" borderId="0" xfId="0" applyFont="1" applyFill="1"/>
    <xf numFmtId="0" fontId="1" fillId="3" borderId="0" xfId="0" applyFont="1" applyFill="1"/>
    <xf numFmtId="0" fontId="1" fillId="0" borderId="0" xfId="0" applyFont="1" applyFill="1" applyBorder="1"/>
    <xf numFmtId="0" fontId="2" fillId="0" borderId="0" xfId="0" applyFont="1" applyFill="1"/>
    <xf numFmtId="0" fontId="2" fillId="3" borderId="5" xfId="0" applyFont="1" applyFill="1" applyBorder="1"/>
    <xf numFmtId="0" fontId="2" fillId="7" borderId="0" xfId="0" applyFont="1" applyFill="1"/>
    <xf numFmtId="0" fontId="1" fillId="7" borderId="0" xfId="0" applyFont="1" applyFill="1"/>
    <xf numFmtId="0" fontId="1" fillId="0" borderId="1" xfId="0" applyFont="1" applyBorder="1"/>
    <xf numFmtId="0" fontId="1" fillId="0" borderId="0" xfId="0" applyFont="1" applyBorder="1"/>
    <xf numFmtId="0" fontId="1" fillId="2" borderId="1" xfId="0" applyFont="1" applyFill="1" applyBorder="1"/>
    <xf numFmtId="0" fontId="1" fillId="0" borderId="1" xfId="0" applyFont="1" applyFill="1" applyBorder="1"/>
    <xf numFmtId="0" fontId="2" fillId="0" borderId="1" xfId="0" applyFont="1" applyFill="1" applyBorder="1"/>
    <xf numFmtId="0" fontId="1" fillId="2" borderId="0" xfId="0" applyFont="1" applyFill="1" applyAlignment="1">
      <alignment horizontal="left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164" fontId="2" fillId="0" borderId="0" xfId="0" applyNumberFormat="1" applyFont="1" applyFill="1"/>
    <xf numFmtId="164" fontId="1" fillId="0" borderId="0" xfId="0" applyNumberFormat="1" applyFont="1" applyFill="1"/>
    <xf numFmtId="164" fontId="1" fillId="2" borderId="0" xfId="0" applyNumberFormat="1" applyFont="1" applyFill="1"/>
    <xf numFmtId="0" fontId="3" fillId="0" borderId="0" xfId="0" applyFont="1" applyAlignment="1">
      <alignment wrapText="1"/>
    </xf>
    <xf numFmtId="0" fontId="3" fillId="2" borderId="0" xfId="0" applyFont="1" applyFill="1" applyAlignment="1">
      <alignment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164" fontId="3" fillId="0" borderId="0" xfId="0" applyNumberFormat="1" applyFont="1" applyAlignment="1">
      <alignment wrapText="1"/>
    </xf>
    <xf numFmtId="164" fontId="3" fillId="2" borderId="0" xfId="0" applyNumberFormat="1" applyFont="1" applyFill="1" applyAlignment="1">
      <alignment wrapText="1"/>
    </xf>
    <xf numFmtId="0" fontId="1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/>
    <xf numFmtId="0" fontId="2" fillId="0" borderId="0" xfId="0" applyFont="1" applyFill="1" applyBorder="1"/>
    <xf numFmtId="0" fontId="2" fillId="2" borderId="0" xfId="0" applyFont="1" applyFill="1" applyBorder="1"/>
    <xf numFmtId="0" fontId="1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165" fontId="1" fillId="0" borderId="6" xfId="0" applyNumberFormat="1" applyFont="1" applyFill="1" applyBorder="1" applyAlignment="1">
      <alignment horizontal="center" vertical="center"/>
    </xf>
    <xf numFmtId="165" fontId="1" fillId="2" borderId="6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5" xfId="0" applyFont="1" applyFill="1" applyBorder="1"/>
    <xf numFmtId="0" fontId="1" fillId="0" borderId="5" xfId="0" applyFont="1" applyFill="1" applyBorder="1"/>
    <xf numFmtId="0" fontId="1" fillId="2" borderId="5" xfId="0" applyFont="1" applyFill="1" applyBorder="1"/>
    <xf numFmtId="0" fontId="1" fillId="2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8" borderId="0" xfId="0" applyFont="1" applyFill="1"/>
    <xf numFmtId="0" fontId="1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2" fillId="7" borderId="0" xfId="0" applyNumberFormat="1" applyFont="1" applyFill="1"/>
    <xf numFmtId="164" fontId="2" fillId="2" borderId="0" xfId="0" applyNumberFormat="1" applyFont="1" applyFill="1"/>
    <xf numFmtId="164" fontId="2" fillId="6" borderId="0" xfId="0" applyNumberFormat="1" applyFont="1" applyFill="1"/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top" wrapText="1"/>
    </xf>
    <xf numFmtId="164" fontId="1" fillId="2" borderId="0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E96"/>
  <sheetViews>
    <sheetView tabSelected="1" view="pageBreakPreview" zoomScale="70" zoomScaleNormal="54" zoomScaleSheetLayoutView="70" workbookViewId="0">
      <pane xSplit="3" ySplit="11" topLeftCell="D12" activePane="bottomRight" state="frozen"/>
      <selection pane="topRight" activeCell="D1" sqref="D1"/>
      <selection pane="bottomLeft" activeCell="A13" sqref="A13"/>
      <selection pane="bottomRight" activeCell="AX12" sqref="AX12"/>
    </sheetView>
  </sheetViews>
  <sheetFormatPr defaultColWidth="9.140625" defaultRowHeight="12.75" x14ac:dyDescent="0.2"/>
  <cols>
    <col min="1" max="1" width="36.85546875" style="22" customWidth="1"/>
    <col min="2" max="2" width="18.85546875" style="1" customWidth="1"/>
    <col min="3" max="3" width="18.28515625" style="1" customWidth="1"/>
    <col min="4" max="4" width="11.28515625" style="1" bestFit="1" customWidth="1"/>
    <col min="5" max="7" width="10.5703125" style="11" hidden="1" customWidth="1"/>
    <col min="8" max="8" width="6.5703125" style="11" hidden="1" customWidth="1"/>
    <col min="9" max="9" width="5.5703125" style="11" hidden="1" customWidth="1"/>
    <col min="10" max="10" width="4.42578125" style="11" hidden="1" customWidth="1"/>
    <col min="11" max="11" width="9.85546875" style="13" bestFit="1" customWidth="1"/>
    <col min="12" max="12" width="21.85546875" style="1" hidden="1" customWidth="1"/>
    <col min="13" max="13" width="17.140625" style="1" hidden="1" customWidth="1"/>
    <col min="14" max="14" width="15.42578125" style="6" hidden="1" customWidth="1"/>
    <col min="15" max="15" width="17.140625" style="1" hidden="1" customWidth="1"/>
    <col min="16" max="16" width="9" style="1" hidden="1" customWidth="1"/>
    <col min="17" max="17" width="10.140625" style="1" hidden="1" customWidth="1"/>
    <col min="18" max="18" width="9.85546875" style="13" bestFit="1" customWidth="1"/>
    <col min="19" max="19" width="20" style="6" hidden="1" customWidth="1"/>
    <col min="20" max="20" width="8.42578125" style="6" hidden="1" customWidth="1"/>
    <col min="21" max="21" width="16.5703125" style="6" hidden="1" customWidth="1"/>
    <col min="22" max="22" width="14.7109375" style="6" hidden="1" customWidth="1"/>
    <col min="23" max="23" width="15" style="6" hidden="1" customWidth="1"/>
    <col min="24" max="24" width="9" style="6" hidden="1" customWidth="1"/>
    <col min="25" max="25" width="11.140625" style="6" hidden="1" customWidth="1"/>
    <col min="26" max="26" width="12.28515625" style="6" hidden="1" customWidth="1"/>
    <col min="27" max="27" width="9.85546875" style="2" bestFit="1" customWidth="1"/>
    <col min="28" max="28" width="14.5703125" style="1" hidden="1" customWidth="1"/>
    <col min="29" max="29" width="20" style="1" hidden="1" customWidth="1"/>
    <col min="30" max="30" width="17" style="1" hidden="1" customWidth="1"/>
    <col min="31" max="31" width="16.140625" style="1" hidden="1" customWidth="1"/>
    <col min="32" max="32" width="10.140625" style="1" hidden="1" customWidth="1"/>
    <col min="33" max="33" width="9" style="1" hidden="1" customWidth="1"/>
    <col min="34" max="34" width="12.85546875" style="1" hidden="1" customWidth="1"/>
    <col min="35" max="35" width="9.85546875" style="1" bestFit="1" customWidth="1"/>
    <col min="36" max="36" width="7.7109375" style="1" bestFit="1" customWidth="1"/>
    <col min="37" max="38" width="9.85546875" style="1" bestFit="1" customWidth="1"/>
    <col min="39" max="39" width="7.7109375" style="1" bestFit="1" customWidth="1"/>
    <col min="40" max="40" width="6.28515625" style="1" bestFit="1" customWidth="1"/>
    <col min="41" max="42" width="4.140625" style="1" hidden="1" customWidth="1"/>
    <col min="43" max="43" width="6.28515625" style="1" bestFit="1" customWidth="1"/>
    <col min="44" max="44" width="9.85546875" style="3" bestFit="1" customWidth="1"/>
    <col min="45" max="45" width="6.28515625" style="1" hidden="1" customWidth="1"/>
    <col min="46" max="46" width="8.7109375" style="1" bestFit="1" customWidth="1"/>
    <col min="47" max="47" width="10.28515625" style="1" customWidth="1"/>
    <col min="48" max="48" width="7.7109375" style="1" bestFit="1" customWidth="1"/>
    <col min="49" max="49" width="6" style="1" customWidth="1"/>
    <col min="50" max="50" width="6.28515625" style="1" bestFit="1" customWidth="1"/>
    <col min="51" max="51" width="10.5703125" style="3" customWidth="1"/>
    <col min="52" max="52" width="7.7109375" style="1" hidden="1" customWidth="1"/>
    <col min="53" max="53" width="7.7109375" style="1" bestFit="1" customWidth="1"/>
    <col min="54" max="55" width="8.7109375" style="1" bestFit="1" customWidth="1"/>
    <col min="56" max="56" width="7.7109375" style="1" bestFit="1" customWidth="1"/>
    <col min="57" max="57" width="4.140625" style="1" bestFit="1" customWidth="1"/>
    <col min="58" max="58" width="6.28515625" style="1" bestFit="1" customWidth="1"/>
    <col min="59" max="59" width="11" style="3" customWidth="1"/>
    <col min="60" max="60" width="7.7109375" style="1" hidden="1" customWidth="1"/>
    <col min="61" max="61" width="7.7109375" style="1" bestFit="1" customWidth="1"/>
    <col min="62" max="63" width="8.7109375" style="1" bestFit="1" customWidth="1"/>
    <col min="64" max="64" width="7.7109375" style="1" bestFit="1" customWidth="1"/>
    <col min="65" max="65" width="4.140625" style="1" bestFit="1" customWidth="1"/>
    <col min="66" max="66" width="6.28515625" style="1" bestFit="1" customWidth="1"/>
    <col min="67" max="67" width="10.7109375" style="4" bestFit="1" customWidth="1"/>
    <col min="68" max="16384" width="9.140625" style="4"/>
  </cols>
  <sheetData>
    <row r="1" spans="1:67" s="6" customFormat="1" ht="14.25" customHeight="1" x14ac:dyDescent="0.2">
      <c r="A1" s="24"/>
      <c r="K1" s="25"/>
      <c r="R1" s="25"/>
      <c r="AA1" s="25"/>
      <c r="AB1" s="26"/>
      <c r="AC1" s="27"/>
      <c r="AD1" s="1"/>
      <c r="AE1" s="28"/>
      <c r="AF1" s="28"/>
      <c r="AG1" s="28"/>
      <c r="AH1" s="28"/>
      <c r="AI1" s="28"/>
      <c r="AJ1" s="28"/>
      <c r="AK1" s="29"/>
      <c r="AL1" s="29"/>
      <c r="AM1" s="28"/>
      <c r="AN1" s="28"/>
      <c r="AO1" s="28"/>
      <c r="AP1" s="28"/>
      <c r="AQ1" s="28"/>
      <c r="AR1" s="28"/>
      <c r="AS1" s="28"/>
      <c r="AT1" s="28"/>
      <c r="AU1" s="30"/>
      <c r="AV1" s="31"/>
      <c r="AW1" s="31"/>
      <c r="AX1" s="31"/>
      <c r="AY1" s="107"/>
      <c r="AZ1" s="107"/>
      <c r="BA1" s="107"/>
      <c r="BB1" s="107"/>
      <c r="BC1" s="107"/>
      <c r="BD1" s="107"/>
      <c r="BE1" s="107"/>
      <c r="BF1" s="107"/>
      <c r="BG1" s="107" t="s">
        <v>82</v>
      </c>
      <c r="BH1" s="107"/>
      <c r="BI1" s="107"/>
      <c r="BJ1" s="107"/>
      <c r="BK1" s="107"/>
      <c r="BL1" s="107"/>
      <c r="BM1" s="107"/>
      <c r="BN1" s="107"/>
    </row>
    <row r="2" spans="1:67" s="6" customFormat="1" ht="57" customHeight="1" x14ac:dyDescent="0.2">
      <c r="A2" s="24"/>
      <c r="D2" s="26"/>
      <c r="K2" s="25"/>
      <c r="L2" s="26"/>
      <c r="M2" s="26"/>
      <c r="R2" s="25"/>
      <c r="S2" s="26"/>
      <c r="AA2" s="25"/>
      <c r="AB2" s="26"/>
      <c r="AC2" s="27"/>
      <c r="AD2" s="1"/>
      <c r="AE2" s="28"/>
      <c r="AF2" s="28"/>
      <c r="AG2" s="28"/>
      <c r="AH2" s="32"/>
      <c r="AI2" s="28"/>
      <c r="AJ2" s="28"/>
      <c r="AK2" s="29"/>
      <c r="AL2" s="29"/>
      <c r="AM2" s="28"/>
      <c r="AN2" s="28"/>
      <c r="AO2" s="28"/>
      <c r="AP2" s="28"/>
      <c r="AQ2" s="28"/>
      <c r="AR2" s="28"/>
      <c r="AS2" s="28"/>
      <c r="AT2" s="28"/>
      <c r="AU2" s="30"/>
      <c r="AV2" s="31"/>
      <c r="AW2" s="31"/>
      <c r="AX2" s="31"/>
      <c r="AY2" s="107"/>
      <c r="AZ2" s="107"/>
      <c r="BA2" s="107"/>
      <c r="BB2" s="107"/>
      <c r="BC2" s="107"/>
      <c r="BD2" s="107"/>
      <c r="BE2" s="107"/>
      <c r="BF2" s="107"/>
      <c r="BG2" s="107"/>
      <c r="BH2" s="107"/>
      <c r="BI2" s="107"/>
      <c r="BJ2" s="107"/>
      <c r="BK2" s="107"/>
      <c r="BL2" s="107"/>
      <c r="BM2" s="107"/>
      <c r="BN2" s="107"/>
    </row>
    <row r="3" spans="1:67" s="6" customFormat="1" ht="24.75" customHeight="1" x14ac:dyDescent="0.2">
      <c r="A3" s="24"/>
      <c r="K3" s="25"/>
      <c r="R3" s="25"/>
      <c r="AA3" s="25"/>
      <c r="AB3" s="26"/>
      <c r="AC3" s="27"/>
      <c r="AD3" s="1"/>
      <c r="AE3" s="28"/>
      <c r="AF3" s="28"/>
      <c r="AG3" s="28"/>
      <c r="AH3" s="28"/>
      <c r="AI3" s="28"/>
      <c r="AJ3" s="28"/>
      <c r="AK3" s="29"/>
      <c r="AL3" s="29"/>
      <c r="AM3" s="28"/>
      <c r="AN3" s="28"/>
      <c r="AO3" s="28"/>
      <c r="AP3" s="28"/>
      <c r="AQ3" s="28"/>
      <c r="AR3" s="28"/>
      <c r="AS3" s="28"/>
      <c r="AT3" s="28"/>
      <c r="AU3" s="30"/>
      <c r="AV3" s="31"/>
      <c r="AW3" s="31"/>
      <c r="AX3" s="31"/>
      <c r="AY3" s="107"/>
      <c r="AZ3" s="107"/>
      <c r="BA3" s="107"/>
      <c r="BB3" s="107"/>
      <c r="BC3" s="107"/>
      <c r="BD3" s="107"/>
      <c r="BE3" s="107"/>
      <c r="BF3" s="107"/>
      <c r="BG3" s="107" t="s">
        <v>62</v>
      </c>
      <c r="BH3" s="107"/>
      <c r="BI3" s="107"/>
      <c r="BJ3" s="107"/>
      <c r="BK3" s="107"/>
      <c r="BL3" s="107"/>
      <c r="BM3" s="107"/>
      <c r="BN3" s="107"/>
    </row>
    <row r="4" spans="1:67" s="6" customFormat="1" ht="31.5" customHeight="1" x14ac:dyDescent="0.2">
      <c r="A4" s="24"/>
      <c r="D4" s="6" t="s">
        <v>66</v>
      </c>
      <c r="K4" s="25"/>
      <c r="R4" s="25"/>
      <c r="AA4" s="25"/>
      <c r="AB4" s="26"/>
      <c r="AC4" s="27"/>
      <c r="AD4" s="27"/>
      <c r="AE4" s="28"/>
      <c r="AF4" s="28"/>
      <c r="AG4" s="28"/>
      <c r="AH4" s="28"/>
      <c r="AI4" s="28"/>
      <c r="AJ4" s="28"/>
      <c r="AK4" s="33"/>
      <c r="AL4" s="29"/>
      <c r="AM4" s="28"/>
      <c r="AN4" s="28"/>
      <c r="AO4" s="28"/>
      <c r="AP4" s="28"/>
      <c r="AQ4" s="28"/>
      <c r="AR4" s="28"/>
      <c r="AS4" s="28"/>
      <c r="AT4" s="28"/>
      <c r="AU4" s="31"/>
      <c r="AV4" s="31"/>
      <c r="AW4" s="31"/>
      <c r="AX4" s="31"/>
      <c r="AY4" s="107"/>
      <c r="AZ4" s="107"/>
      <c r="BA4" s="107"/>
      <c r="BB4" s="107"/>
      <c r="BC4" s="107"/>
      <c r="BD4" s="107"/>
      <c r="BE4" s="107"/>
      <c r="BF4" s="107"/>
      <c r="BG4" s="107"/>
      <c r="BH4" s="107"/>
      <c r="BI4" s="107"/>
      <c r="BJ4" s="107"/>
      <c r="BK4" s="107"/>
      <c r="BL4" s="107"/>
      <c r="BM4" s="107"/>
      <c r="BN4" s="107"/>
    </row>
    <row r="5" spans="1:67" s="6" customFormat="1" ht="21.75" customHeight="1" x14ac:dyDescent="0.2">
      <c r="A5" s="24"/>
      <c r="K5" s="25"/>
      <c r="M5" s="26"/>
      <c r="N5" s="26"/>
      <c r="O5" s="26"/>
      <c r="R5" s="25"/>
      <c r="X5" s="26"/>
      <c r="AA5" s="13"/>
      <c r="AC5" s="1"/>
      <c r="AD5" s="27"/>
      <c r="AH5" s="34"/>
      <c r="AI5" s="28"/>
      <c r="AJ5" s="28"/>
      <c r="AK5" s="28"/>
      <c r="AL5" s="28"/>
      <c r="AM5" s="28"/>
      <c r="AN5" s="28"/>
      <c r="AO5" s="28"/>
      <c r="AP5" s="28"/>
      <c r="AQ5" s="28"/>
      <c r="AR5" s="28"/>
      <c r="AS5" s="28"/>
      <c r="AT5" s="28"/>
      <c r="AU5" s="28"/>
      <c r="AV5" s="28"/>
      <c r="AW5" s="28"/>
      <c r="AX5" s="28"/>
      <c r="AY5" s="107"/>
      <c r="AZ5" s="107"/>
      <c r="BA5" s="107"/>
      <c r="BB5" s="107"/>
      <c r="BC5" s="107"/>
      <c r="BD5" s="107"/>
      <c r="BE5" s="107"/>
      <c r="BF5" s="107"/>
      <c r="BG5" s="107"/>
      <c r="BH5" s="107"/>
      <c r="BI5" s="107"/>
      <c r="BJ5" s="107"/>
      <c r="BK5" s="107"/>
      <c r="BL5" s="107"/>
      <c r="BM5" s="107"/>
      <c r="BN5" s="107"/>
    </row>
    <row r="6" spans="1:67" ht="22.5" customHeight="1" x14ac:dyDescent="0.2">
      <c r="A6" s="108" t="s">
        <v>51</v>
      </c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08"/>
      <c r="S6" s="108"/>
      <c r="T6" s="108"/>
      <c r="U6" s="108"/>
      <c r="V6" s="108"/>
      <c r="W6" s="108"/>
      <c r="X6" s="108"/>
      <c r="Y6" s="108"/>
      <c r="Z6" s="108"/>
      <c r="AA6" s="108"/>
      <c r="AB6" s="108"/>
      <c r="AC6" s="108"/>
      <c r="AD6" s="108"/>
      <c r="AE6" s="108"/>
      <c r="AF6" s="108"/>
      <c r="AG6" s="108"/>
      <c r="AH6" s="108"/>
      <c r="AI6" s="108"/>
      <c r="AJ6" s="108"/>
      <c r="AK6" s="108"/>
      <c r="AL6" s="108"/>
      <c r="AM6" s="108"/>
      <c r="AN6" s="108"/>
      <c r="AO6" s="108"/>
      <c r="AP6" s="108"/>
      <c r="AQ6" s="108"/>
      <c r="AR6" s="108"/>
      <c r="AS6" s="108"/>
      <c r="AT6" s="108"/>
      <c r="AU6" s="108"/>
      <c r="AV6" s="108"/>
      <c r="AW6" s="108"/>
      <c r="AX6" s="108"/>
      <c r="AY6" s="108"/>
      <c r="AZ6" s="108"/>
      <c r="BA6" s="108"/>
      <c r="BB6" s="108"/>
      <c r="BC6" s="108"/>
      <c r="BD6" s="108"/>
      <c r="BE6" s="108"/>
      <c r="BF6" s="108"/>
      <c r="BG6" s="18"/>
      <c r="BH6" s="4"/>
      <c r="BI6" s="4"/>
      <c r="BJ6" s="4"/>
      <c r="BK6" s="4"/>
      <c r="BL6" s="4"/>
      <c r="BM6" s="4"/>
      <c r="BN6" s="4"/>
    </row>
    <row r="7" spans="1:67" ht="18.75" customHeight="1" x14ac:dyDescent="0.2">
      <c r="A7" s="35"/>
      <c r="B7" s="36"/>
      <c r="C7" s="36"/>
      <c r="D7" s="36"/>
      <c r="E7" s="12"/>
      <c r="F7" s="36"/>
      <c r="G7" s="36"/>
      <c r="H7" s="36"/>
      <c r="I7" s="36"/>
      <c r="J7" s="36"/>
      <c r="K7" s="37"/>
      <c r="L7" s="36"/>
      <c r="M7" s="12"/>
      <c r="N7" s="12"/>
      <c r="O7" s="12"/>
      <c r="P7" s="12"/>
      <c r="Q7" s="12"/>
      <c r="R7" s="37"/>
      <c r="S7" s="12"/>
      <c r="T7" s="12"/>
      <c r="U7" s="12"/>
      <c r="V7" s="12"/>
      <c r="W7" s="12"/>
      <c r="X7" s="12"/>
      <c r="Y7" s="12"/>
      <c r="Z7" s="12"/>
      <c r="AA7" s="38"/>
      <c r="AB7" s="12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12"/>
      <c r="AS7" s="36"/>
      <c r="AT7" s="36"/>
      <c r="AU7" s="36"/>
      <c r="AV7" s="12"/>
      <c r="AW7" s="12"/>
      <c r="AX7" s="36"/>
      <c r="AY7" s="12"/>
      <c r="AZ7" s="12"/>
      <c r="BA7" s="12"/>
      <c r="BB7" s="12"/>
      <c r="BC7" s="12"/>
      <c r="BD7" s="12"/>
      <c r="BE7" s="36"/>
      <c r="BF7" s="36"/>
      <c r="BG7" s="12"/>
      <c r="BH7" s="12"/>
      <c r="BI7" s="12"/>
      <c r="BJ7" s="12"/>
      <c r="BK7" s="12"/>
      <c r="BL7" s="12"/>
      <c r="BM7" s="36"/>
      <c r="BN7" s="36"/>
    </row>
    <row r="8" spans="1:67" ht="30" customHeight="1" x14ac:dyDescent="0.2">
      <c r="A8" s="115" t="s">
        <v>4</v>
      </c>
      <c r="B8" s="110" t="s">
        <v>5</v>
      </c>
      <c r="C8" s="110" t="s">
        <v>0</v>
      </c>
      <c r="D8" s="110" t="s">
        <v>1</v>
      </c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10"/>
      <c r="V8" s="110"/>
      <c r="W8" s="110"/>
      <c r="X8" s="110"/>
      <c r="Y8" s="110"/>
      <c r="Z8" s="110"/>
      <c r="AA8" s="110"/>
      <c r="AB8" s="110"/>
      <c r="AC8" s="110"/>
      <c r="AD8" s="110"/>
      <c r="AE8" s="110"/>
      <c r="AF8" s="110"/>
      <c r="AG8" s="110"/>
      <c r="AH8" s="110"/>
      <c r="AI8" s="110"/>
      <c r="AJ8" s="110"/>
      <c r="AK8" s="110"/>
      <c r="AL8" s="110"/>
      <c r="AM8" s="110"/>
      <c r="AN8" s="110"/>
      <c r="AO8" s="110"/>
      <c r="AP8" s="110"/>
      <c r="AQ8" s="110"/>
      <c r="AR8" s="110"/>
      <c r="AS8" s="110"/>
      <c r="AT8" s="110"/>
      <c r="AU8" s="110"/>
      <c r="AV8" s="110"/>
      <c r="AW8" s="110"/>
      <c r="AX8" s="110"/>
      <c r="AY8" s="110"/>
      <c r="AZ8" s="110"/>
      <c r="BA8" s="110"/>
      <c r="BB8" s="110"/>
      <c r="BC8" s="110"/>
      <c r="BD8" s="110"/>
      <c r="BE8" s="110"/>
      <c r="BF8" s="110"/>
      <c r="BG8" s="110"/>
      <c r="BH8" s="110"/>
      <c r="BI8" s="110"/>
      <c r="BJ8" s="110"/>
      <c r="BK8" s="110"/>
      <c r="BL8" s="110"/>
      <c r="BM8" s="110"/>
      <c r="BN8" s="110"/>
    </row>
    <row r="9" spans="1:67" ht="25.15" customHeight="1" x14ac:dyDescent="0.2">
      <c r="A9" s="116"/>
      <c r="B9" s="118"/>
      <c r="C9" s="110"/>
      <c r="D9" s="110" t="s">
        <v>2</v>
      </c>
      <c r="E9" s="110"/>
      <c r="F9" s="110"/>
      <c r="G9" s="110"/>
      <c r="H9" s="110"/>
      <c r="I9" s="110"/>
      <c r="J9" s="110"/>
      <c r="K9" s="110" t="s">
        <v>29</v>
      </c>
      <c r="L9" s="110"/>
      <c r="M9" s="110"/>
      <c r="N9" s="110"/>
      <c r="O9" s="110"/>
      <c r="P9" s="110"/>
      <c r="Q9" s="110"/>
      <c r="R9" s="110" t="s">
        <v>28</v>
      </c>
      <c r="S9" s="110"/>
      <c r="T9" s="110"/>
      <c r="U9" s="110"/>
      <c r="V9" s="110"/>
      <c r="W9" s="110"/>
      <c r="X9" s="110"/>
      <c r="Y9" s="110"/>
      <c r="Z9" s="110"/>
      <c r="AA9" s="110" t="s">
        <v>27</v>
      </c>
      <c r="AB9" s="104"/>
      <c r="AC9" s="104"/>
      <c r="AD9" s="104"/>
      <c r="AE9" s="104"/>
      <c r="AF9" s="104"/>
      <c r="AG9" s="104"/>
      <c r="AH9" s="104"/>
      <c r="AI9" s="112" t="s">
        <v>26</v>
      </c>
      <c r="AJ9" s="113"/>
      <c r="AK9" s="113"/>
      <c r="AL9" s="113"/>
      <c r="AM9" s="113"/>
      <c r="AN9" s="113"/>
      <c r="AO9" s="113"/>
      <c r="AP9" s="113"/>
      <c r="AQ9" s="114"/>
      <c r="AR9" s="123" t="s">
        <v>25</v>
      </c>
      <c r="AS9" s="124"/>
      <c r="AT9" s="124"/>
      <c r="AU9" s="124"/>
      <c r="AV9" s="124"/>
      <c r="AW9" s="124"/>
      <c r="AX9" s="125"/>
      <c r="AY9" s="112" t="s">
        <v>24</v>
      </c>
      <c r="AZ9" s="113"/>
      <c r="BA9" s="113"/>
      <c r="BB9" s="113"/>
      <c r="BC9" s="113"/>
      <c r="BD9" s="113"/>
      <c r="BE9" s="113"/>
      <c r="BF9" s="113"/>
      <c r="BG9" s="112" t="s">
        <v>81</v>
      </c>
      <c r="BH9" s="113"/>
      <c r="BI9" s="113"/>
      <c r="BJ9" s="113"/>
      <c r="BK9" s="113"/>
      <c r="BL9" s="113"/>
      <c r="BM9" s="113"/>
      <c r="BN9" s="113"/>
    </row>
    <row r="10" spans="1:67" ht="138" customHeight="1" x14ac:dyDescent="0.2">
      <c r="A10" s="117"/>
      <c r="B10" s="118"/>
      <c r="C10" s="110"/>
      <c r="D10" s="110"/>
      <c r="E10" s="39" t="s">
        <v>14</v>
      </c>
      <c r="F10" s="39" t="s">
        <v>9</v>
      </c>
      <c r="G10" s="39" t="s">
        <v>8</v>
      </c>
      <c r="H10" s="39" t="s">
        <v>15</v>
      </c>
      <c r="I10" s="39" t="s">
        <v>16</v>
      </c>
      <c r="J10" s="39" t="s">
        <v>17</v>
      </c>
      <c r="K10" s="40" t="s">
        <v>3</v>
      </c>
      <c r="L10" s="39" t="s">
        <v>14</v>
      </c>
      <c r="M10" s="39" t="s">
        <v>9</v>
      </c>
      <c r="N10" s="39" t="s">
        <v>8</v>
      </c>
      <c r="O10" s="39" t="s">
        <v>15</v>
      </c>
      <c r="P10" s="39" t="s">
        <v>16</v>
      </c>
      <c r="Q10" s="39" t="s">
        <v>17</v>
      </c>
      <c r="R10" s="40" t="s">
        <v>3</v>
      </c>
      <c r="S10" s="39" t="s">
        <v>14</v>
      </c>
      <c r="T10" s="39" t="s">
        <v>13</v>
      </c>
      <c r="U10" s="39" t="s">
        <v>9</v>
      </c>
      <c r="V10" s="39" t="s">
        <v>8</v>
      </c>
      <c r="W10" s="39" t="s">
        <v>15</v>
      </c>
      <c r="X10" s="39" t="s">
        <v>21</v>
      </c>
      <c r="Y10" s="39" t="s">
        <v>16</v>
      </c>
      <c r="Z10" s="39" t="s">
        <v>17</v>
      </c>
      <c r="AA10" s="40" t="s">
        <v>3</v>
      </c>
      <c r="AB10" s="39" t="s">
        <v>14</v>
      </c>
      <c r="AC10" s="41" t="s">
        <v>9</v>
      </c>
      <c r="AD10" s="41" t="s">
        <v>8</v>
      </c>
      <c r="AE10" s="39" t="s">
        <v>15</v>
      </c>
      <c r="AF10" s="39" t="s">
        <v>16</v>
      </c>
      <c r="AG10" s="39" t="s">
        <v>21</v>
      </c>
      <c r="AH10" s="39" t="s">
        <v>17</v>
      </c>
      <c r="AI10" s="40" t="s">
        <v>3</v>
      </c>
      <c r="AJ10" s="39" t="s">
        <v>14</v>
      </c>
      <c r="AK10" s="39" t="s">
        <v>9</v>
      </c>
      <c r="AL10" s="39" t="s">
        <v>8</v>
      </c>
      <c r="AM10" s="39" t="s">
        <v>15</v>
      </c>
      <c r="AN10" s="39" t="s">
        <v>16</v>
      </c>
      <c r="AO10" s="39" t="s">
        <v>21</v>
      </c>
      <c r="AP10" s="39" t="s">
        <v>23</v>
      </c>
      <c r="AQ10" s="39" t="s">
        <v>17</v>
      </c>
      <c r="AR10" s="40" t="s">
        <v>3</v>
      </c>
      <c r="AS10" s="39" t="s">
        <v>14</v>
      </c>
      <c r="AT10" s="39" t="s">
        <v>9</v>
      </c>
      <c r="AU10" s="39" t="s">
        <v>8</v>
      </c>
      <c r="AV10" s="39" t="s">
        <v>15</v>
      </c>
      <c r="AW10" s="39" t="s">
        <v>16</v>
      </c>
      <c r="AX10" s="39" t="s">
        <v>17</v>
      </c>
      <c r="AY10" s="40" t="s">
        <v>3</v>
      </c>
      <c r="AZ10" s="39" t="s">
        <v>14</v>
      </c>
      <c r="BA10" s="39" t="s">
        <v>63</v>
      </c>
      <c r="BB10" s="39" t="s">
        <v>9</v>
      </c>
      <c r="BC10" s="39" t="s">
        <v>8</v>
      </c>
      <c r="BD10" s="39" t="s">
        <v>15</v>
      </c>
      <c r="BE10" s="39" t="s">
        <v>16</v>
      </c>
      <c r="BF10" s="42" t="s">
        <v>17</v>
      </c>
      <c r="BG10" s="40" t="s">
        <v>3</v>
      </c>
      <c r="BH10" s="39" t="s">
        <v>14</v>
      </c>
      <c r="BI10" s="39" t="s">
        <v>63</v>
      </c>
      <c r="BJ10" s="39" t="s">
        <v>9</v>
      </c>
      <c r="BK10" s="39" t="s">
        <v>8</v>
      </c>
      <c r="BL10" s="39" t="s">
        <v>15</v>
      </c>
      <c r="BM10" s="39" t="s">
        <v>16</v>
      </c>
      <c r="BN10" s="42" t="s">
        <v>17</v>
      </c>
    </row>
    <row r="11" spans="1:67" ht="26.25" customHeight="1" x14ac:dyDescent="0.2">
      <c r="A11" s="43">
        <v>1</v>
      </c>
      <c r="B11" s="44">
        <v>2</v>
      </c>
      <c r="C11" s="44">
        <v>3</v>
      </c>
      <c r="D11" s="44">
        <v>4</v>
      </c>
      <c r="E11" s="44">
        <v>10</v>
      </c>
      <c r="F11" s="44">
        <v>11</v>
      </c>
      <c r="G11" s="44">
        <v>12</v>
      </c>
      <c r="H11" s="44">
        <v>13</v>
      </c>
      <c r="I11" s="44">
        <v>14</v>
      </c>
      <c r="J11" s="44">
        <v>15</v>
      </c>
      <c r="K11" s="44">
        <v>5</v>
      </c>
      <c r="L11" s="44">
        <v>6</v>
      </c>
      <c r="M11" s="44">
        <v>7</v>
      </c>
      <c r="N11" s="44">
        <v>8</v>
      </c>
      <c r="O11" s="44">
        <v>9</v>
      </c>
      <c r="P11" s="44">
        <v>10</v>
      </c>
      <c r="Q11" s="44">
        <v>11</v>
      </c>
      <c r="R11" s="44">
        <v>12</v>
      </c>
      <c r="S11" s="44">
        <v>13</v>
      </c>
      <c r="T11" s="44">
        <v>14</v>
      </c>
      <c r="U11" s="44">
        <v>15</v>
      </c>
      <c r="V11" s="44">
        <v>16</v>
      </c>
      <c r="W11" s="44">
        <v>17</v>
      </c>
      <c r="X11" s="44">
        <v>18</v>
      </c>
      <c r="Y11" s="44">
        <v>19</v>
      </c>
      <c r="Z11" s="44">
        <v>20</v>
      </c>
      <c r="AA11" s="44">
        <v>21</v>
      </c>
      <c r="AB11" s="44">
        <v>22</v>
      </c>
      <c r="AC11" s="45">
        <v>23</v>
      </c>
      <c r="AD11" s="45">
        <v>24</v>
      </c>
      <c r="AE11" s="44">
        <v>25</v>
      </c>
      <c r="AF11" s="44">
        <v>26</v>
      </c>
      <c r="AG11" s="44">
        <v>27</v>
      </c>
      <c r="AH11" s="44">
        <v>28</v>
      </c>
      <c r="AI11" s="44">
        <v>29</v>
      </c>
      <c r="AJ11" s="44">
        <v>30</v>
      </c>
      <c r="AK11" s="44">
        <v>31</v>
      </c>
      <c r="AL11" s="44">
        <v>32</v>
      </c>
      <c r="AM11" s="44">
        <v>33</v>
      </c>
      <c r="AN11" s="44">
        <v>34</v>
      </c>
      <c r="AO11" s="44">
        <v>35</v>
      </c>
      <c r="AP11" s="44">
        <v>36</v>
      </c>
      <c r="AQ11" s="44">
        <v>37</v>
      </c>
      <c r="AR11" s="44">
        <v>38</v>
      </c>
      <c r="AS11" s="44">
        <v>39</v>
      </c>
      <c r="AT11" s="44">
        <v>40</v>
      </c>
      <c r="AU11" s="44">
        <v>41</v>
      </c>
      <c r="AV11" s="44">
        <v>42</v>
      </c>
      <c r="AW11" s="44">
        <v>43</v>
      </c>
      <c r="AX11" s="44">
        <v>44</v>
      </c>
      <c r="AY11" s="44">
        <v>45</v>
      </c>
      <c r="AZ11" s="44">
        <v>46</v>
      </c>
      <c r="BA11" s="44">
        <v>47</v>
      </c>
      <c r="BB11" s="44">
        <v>48</v>
      </c>
      <c r="BC11" s="44">
        <v>49</v>
      </c>
      <c r="BD11" s="44">
        <v>50</v>
      </c>
      <c r="BE11" s="44">
        <v>51</v>
      </c>
      <c r="BF11" s="44">
        <v>52</v>
      </c>
      <c r="BG11" s="89">
        <v>53</v>
      </c>
      <c r="BH11" s="89">
        <v>46</v>
      </c>
      <c r="BI11" s="89">
        <v>54</v>
      </c>
      <c r="BJ11" s="89">
        <v>55</v>
      </c>
      <c r="BK11" s="89">
        <v>56</v>
      </c>
      <c r="BL11" s="89">
        <v>57</v>
      </c>
      <c r="BM11" s="89">
        <v>58</v>
      </c>
      <c r="BN11" s="89">
        <v>59</v>
      </c>
    </row>
    <row r="12" spans="1:67" s="15" customFormat="1" ht="38.25" x14ac:dyDescent="0.2">
      <c r="A12" s="131" t="s">
        <v>52</v>
      </c>
      <c r="B12" s="44"/>
      <c r="C12" s="40" t="s">
        <v>6</v>
      </c>
      <c r="D12" s="80">
        <f>K12+R12+AA12+AI12+AR12+AY12+BG12</f>
        <v>1810866.9999999998</v>
      </c>
      <c r="E12" s="80" t="e">
        <f>E13+E14+#REF!+#REF!</f>
        <v>#REF!</v>
      </c>
      <c r="F12" s="80" t="e">
        <f>F13+F14+#REF!+#REF!</f>
        <v>#REF!</v>
      </c>
      <c r="G12" s="80" t="e">
        <f>G13+G14+#REF!+#REF!</f>
        <v>#REF!</v>
      </c>
      <c r="H12" s="80" t="e">
        <f>H13+H14+#REF!+#REF!</f>
        <v>#REF!</v>
      </c>
      <c r="I12" s="80" t="e">
        <f>I13+I14+#REF!+#REF!</f>
        <v>#REF!</v>
      </c>
      <c r="J12" s="80" t="e">
        <f>J13+J14+#REF!+#REF!</f>
        <v>#REF!</v>
      </c>
      <c r="K12" s="80">
        <f>L12+M12+N12+O12+P12+Q12</f>
        <v>229584.50000000003</v>
      </c>
      <c r="L12" s="80">
        <f>L13+L14+L15</f>
        <v>32878</v>
      </c>
      <c r="M12" s="80">
        <f>M13+M14+M15+M16</f>
        <v>115207.2</v>
      </c>
      <c r="N12" s="80">
        <f>N13+N14+N15+N16</f>
        <v>49824.200000000004</v>
      </c>
      <c r="O12" s="80">
        <f>O13+O14+O15</f>
        <v>31442.2</v>
      </c>
      <c r="P12" s="80">
        <f t="shared" ref="P12" si="0">P13+P14+P15</f>
        <v>65.900000000000006</v>
      </c>
      <c r="Q12" s="80">
        <f>Q13+Q14+Q15</f>
        <v>167</v>
      </c>
      <c r="R12" s="80">
        <f>R13+R14+R15+R16</f>
        <v>467192.6999999999</v>
      </c>
      <c r="S12" s="81">
        <f t="shared" ref="S12:Z12" si="1">S13+S14+S15+S16</f>
        <v>213299.09999999998</v>
      </c>
      <c r="T12" s="81">
        <f t="shared" si="1"/>
        <v>0</v>
      </c>
      <c r="U12" s="81">
        <f t="shared" si="1"/>
        <v>130067.9</v>
      </c>
      <c r="V12" s="81">
        <f>V13+V14+V15+V16</f>
        <v>81444</v>
      </c>
      <c r="W12" s="81">
        <f t="shared" si="1"/>
        <v>42120.3</v>
      </c>
      <c r="X12" s="81">
        <f t="shared" si="1"/>
        <v>0</v>
      </c>
      <c r="Y12" s="81">
        <f t="shared" si="1"/>
        <v>98.5</v>
      </c>
      <c r="Z12" s="81">
        <f t="shared" si="1"/>
        <v>162.9</v>
      </c>
      <c r="AA12" s="81">
        <f>AB12+AC12+AD12+AE12+AF12+AG12+AH12</f>
        <v>338912.2</v>
      </c>
      <c r="AB12" s="81">
        <f>AB13+AB14+AB15</f>
        <v>57326.5</v>
      </c>
      <c r="AC12" s="81">
        <f>AC13+AC14+AC15+AC16</f>
        <v>199143.79999999996</v>
      </c>
      <c r="AD12" s="81">
        <f>AD13+AD14+AD15+AD16</f>
        <v>74511.200000000012</v>
      </c>
      <c r="AE12" s="81">
        <f>AE13+AE14+AE15</f>
        <v>7633.6</v>
      </c>
      <c r="AF12" s="81">
        <f t="shared" ref="AF12:AH12" si="2">AF13+AF14+AF15</f>
        <v>115.2</v>
      </c>
      <c r="AG12" s="81">
        <f t="shared" si="2"/>
        <v>0</v>
      </c>
      <c r="AH12" s="81">
        <f t="shared" si="2"/>
        <v>181.9</v>
      </c>
      <c r="AI12" s="80">
        <f>AJ12+AK12+AL12+AM12+AN12+AO12+AP12+AQ12</f>
        <v>354952.50000000006</v>
      </c>
      <c r="AJ12" s="80">
        <f t="shared" ref="AJ12:AQ12" si="3">AJ13+AJ14+AJ15</f>
        <v>1342.9</v>
      </c>
      <c r="AK12" s="80">
        <f>AK13+AK14+AK15</f>
        <v>205911.40000000002</v>
      </c>
      <c r="AL12" s="80">
        <f>AL13+AL14+AL15</f>
        <v>139921.20000000001</v>
      </c>
      <c r="AM12" s="80">
        <f t="shared" si="3"/>
        <v>7469.9000000000005</v>
      </c>
      <c r="AN12" s="80">
        <f t="shared" si="3"/>
        <v>115.2</v>
      </c>
      <c r="AO12" s="80">
        <f t="shared" si="3"/>
        <v>0</v>
      </c>
      <c r="AP12" s="80">
        <f t="shared" si="3"/>
        <v>0</v>
      </c>
      <c r="AQ12" s="80">
        <f t="shared" si="3"/>
        <v>191.9</v>
      </c>
      <c r="AR12" s="80">
        <f>AS12+AT12+AU12+AV12+AW12+AX12</f>
        <v>215233.89999999997</v>
      </c>
      <c r="AS12" s="80">
        <f t="shared" ref="AS12:AX12" si="4">AS13+AS14+AS15</f>
        <v>0</v>
      </c>
      <c r="AT12" s="80">
        <f>AT13+AT14+AT15</f>
        <v>72645.599999999991</v>
      </c>
      <c r="AU12" s="80">
        <f t="shared" si="4"/>
        <v>138202.09999999998</v>
      </c>
      <c r="AV12" s="80">
        <f>AV13+AV14+AV15</f>
        <v>4201.5999999999995</v>
      </c>
      <c r="AW12" s="80">
        <f t="shared" si="4"/>
        <v>24.200000000000003</v>
      </c>
      <c r="AX12" s="80">
        <f t="shared" si="4"/>
        <v>160.4</v>
      </c>
      <c r="AY12" s="81">
        <f>AZ12+BA12+BB12+BC12+BD12+BE12+BF12</f>
        <v>103454.49999999999</v>
      </c>
      <c r="AZ12" s="81">
        <f t="shared" ref="AZ12:BF12" si="5">AZ13+AZ14+AZ15</f>
        <v>0</v>
      </c>
      <c r="BA12" s="81">
        <f t="shared" si="5"/>
        <v>2335</v>
      </c>
      <c r="BB12" s="81">
        <f t="shared" si="5"/>
        <v>43640.7</v>
      </c>
      <c r="BC12" s="81">
        <f>BC13+BC14+BC15</f>
        <v>52991.100000000006</v>
      </c>
      <c r="BD12" s="81">
        <f>BD13+BD14+BD15</f>
        <v>4278.8999999999996</v>
      </c>
      <c r="BE12" s="81">
        <f t="shared" si="5"/>
        <v>6.9</v>
      </c>
      <c r="BF12" s="81">
        <f t="shared" si="5"/>
        <v>201.9</v>
      </c>
      <c r="BG12" s="81">
        <f>BH12+BI12+BJ12+BK12+BL12+BM12+BN12</f>
        <v>101536.7</v>
      </c>
      <c r="BH12" s="81">
        <f t="shared" ref="BH12:BJ12" si="6">BH13+BH14+BH15</f>
        <v>0</v>
      </c>
      <c r="BI12" s="81">
        <f t="shared" si="6"/>
        <v>2735</v>
      </c>
      <c r="BJ12" s="81">
        <f t="shared" si="6"/>
        <v>44021.700000000004</v>
      </c>
      <c r="BK12" s="81">
        <f>BK13+BK14+BK15</f>
        <v>50085.1</v>
      </c>
      <c r="BL12" s="81">
        <f t="shared" ref="BL12:BN12" si="7">BL13+BL14+BL15</f>
        <v>4486.0999999999995</v>
      </c>
      <c r="BM12" s="81">
        <f t="shared" si="7"/>
        <v>6.9</v>
      </c>
      <c r="BN12" s="81">
        <f t="shared" si="7"/>
        <v>201.9</v>
      </c>
      <c r="BO12" s="94"/>
    </row>
    <row r="13" spans="1:67" s="16" customFormat="1" ht="40.5" customHeight="1" x14ac:dyDescent="0.2">
      <c r="A13" s="134"/>
      <c r="B13" s="44" t="s">
        <v>7</v>
      </c>
      <c r="C13" s="44" t="s">
        <v>7</v>
      </c>
      <c r="D13" s="23">
        <f>K13+R13+AA13+AI13+AR13+AY13+BG13</f>
        <v>1120318.8999999999</v>
      </c>
      <c r="E13" s="23" t="e">
        <f t="shared" ref="E13:J13" si="8">E18+E38+E54+E67+E69</f>
        <v>#REF!</v>
      </c>
      <c r="F13" s="23" t="e">
        <f t="shared" si="8"/>
        <v>#REF!</v>
      </c>
      <c r="G13" s="23" t="e">
        <f t="shared" si="8"/>
        <v>#REF!</v>
      </c>
      <c r="H13" s="23" t="e">
        <f t="shared" si="8"/>
        <v>#REF!</v>
      </c>
      <c r="I13" s="23" t="e">
        <f t="shared" si="8"/>
        <v>#REF!</v>
      </c>
      <c r="J13" s="23" t="e">
        <f t="shared" si="8"/>
        <v>#REF!</v>
      </c>
      <c r="K13" s="23">
        <f t="shared" ref="K13:K27" si="9">L13+M13+N13+O13+P13+Q13</f>
        <v>182358.39999999999</v>
      </c>
      <c r="L13" s="23">
        <f>L18+L38+L54+L69</f>
        <v>13597.4</v>
      </c>
      <c r="M13" s="23">
        <f>M18+M38+M54+M79+AP18</f>
        <v>99716.4</v>
      </c>
      <c r="N13" s="23">
        <f>N18+N38+N54+N69+N79</f>
        <v>37369.5</v>
      </c>
      <c r="O13" s="23">
        <f>O18+O38+O54+O69+O77</f>
        <v>31442.2</v>
      </c>
      <c r="P13" s="23">
        <f>P18+P38+P54+P69</f>
        <v>65.900000000000006</v>
      </c>
      <c r="Q13" s="23">
        <f>Q18+Q38+Q54+Q69</f>
        <v>167</v>
      </c>
      <c r="R13" s="23">
        <f>S13+T13+U13+V13+W13+X13+Y13+Z13</f>
        <v>258702.69999999998</v>
      </c>
      <c r="S13" s="46">
        <f>S18+S38+S54+S69+S77</f>
        <v>77906.3</v>
      </c>
      <c r="T13" s="46">
        <v>0</v>
      </c>
      <c r="U13" s="46">
        <f>U18+U38+U54+U77</f>
        <v>86764.1</v>
      </c>
      <c r="V13" s="46">
        <f>V18+V38+V54+V69</f>
        <v>51650.599999999991</v>
      </c>
      <c r="W13" s="46">
        <f>W38+W54+W69+W79+W18</f>
        <v>42120.3</v>
      </c>
      <c r="X13" s="46">
        <v>0</v>
      </c>
      <c r="Y13" s="46">
        <f>Y38+Y54</f>
        <v>98.5</v>
      </c>
      <c r="Z13" s="46">
        <f>Z38+Z54</f>
        <v>162.9</v>
      </c>
      <c r="AA13" s="46">
        <f>AB13+AC13+AD13+AE13+AF13+AG13+AH13</f>
        <v>217849.19999999998</v>
      </c>
      <c r="AB13" s="23">
        <f>AB18+AB38+AB54+AB69</f>
        <v>33158.199999999997</v>
      </c>
      <c r="AC13" s="46">
        <f>AC18+AC38+AC54+AC69+AC77</f>
        <v>135320.69999999998</v>
      </c>
      <c r="AD13" s="46">
        <f>AD18+AD38+AD69+AD79+AM64+AD55</f>
        <v>41439.600000000006</v>
      </c>
      <c r="AE13" s="23">
        <f>AE18+AE38+AE54+AE69+AE77</f>
        <v>7633.6</v>
      </c>
      <c r="AF13" s="23">
        <f>AF18+AF38+AF54+AF69</f>
        <v>115.2</v>
      </c>
      <c r="AG13" s="23">
        <f>AG18+AG38+AG54+AG69</f>
        <v>0</v>
      </c>
      <c r="AH13" s="23">
        <f>AH18+AH38+AH54+AH69</f>
        <v>181.9</v>
      </c>
      <c r="AI13" s="23">
        <f>AJ13+AK13+AL13+AM13+AN13+AO13+AP13+AQ13</f>
        <v>142512</v>
      </c>
      <c r="AJ13" s="23">
        <f>AJ18+AJ38+AJ54+AJ69</f>
        <v>1342.9</v>
      </c>
      <c r="AK13" s="23">
        <f>AK18+AK38+AK54+AK69+AK77</f>
        <v>62453.1</v>
      </c>
      <c r="AL13" s="23">
        <f>AL18+AL38+AL54+AL69+AL77</f>
        <v>70939</v>
      </c>
      <c r="AM13" s="23">
        <f>AM18+AM38+AM54+AM69+AM77</f>
        <v>7469.9000000000005</v>
      </c>
      <c r="AN13" s="23">
        <f>AN18+AN38+AN54+AN69</f>
        <v>115.2</v>
      </c>
      <c r="AO13" s="23">
        <f>AO18+AO38+AO54+AO69</f>
        <v>0</v>
      </c>
      <c r="AP13" s="23">
        <f>AP18+AP38+AP54+AP69</f>
        <v>0</v>
      </c>
      <c r="AQ13" s="23">
        <f>AQ18+AQ38+AQ54+AQ69</f>
        <v>191.9</v>
      </c>
      <c r="AR13" s="23">
        <f>AS13+AT13+AU13+AV13+AW13+AX13</f>
        <v>133236.6</v>
      </c>
      <c r="AS13" s="23">
        <f>AS18+AS38+AS54+AS69</f>
        <v>0</v>
      </c>
      <c r="AT13" s="100">
        <f>AT18+AT38+AT55+AT69+AT79</f>
        <v>67160.399999999994</v>
      </c>
      <c r="AU13" s="23">
        <f>AU18+AU38+AU55+AU69</f>
        <v>61690</v>
      </c>
      <c r="AV13" s="23">
        <f>AV18+AV38+AV54+AV69+AV77</f>
        <v>4201.5999999999995</v>
      </c>
      <c r="AW13" s="23">
        <f>AW18+AW38+AW54+AW69</f>
        <v>24.200000000000003</v>
      </c>
      <c r="AX13" s="23">
        <f>AX18+AX38+AX54+AX69</f>
        <v>160.4</v>
      </c>
      <c r="AY13" s="46">
        <f t="shared" ref="AY13:AY16" si="10">AZ13+BA13+BB13+BC13+BD13+BE13+BF13</f>
        <v>91649.999999999985</v>
      </c>
      <c r="AZ13" s="23">
        <f>AZ18+AZ38+AZ54+AZ69</f>
        <v>0</v>
      </c>
      <c r="BA13" s="23">
        <f>BA18+BA38+BA54+BA69</f>
        <v>0</v>
      </c>
      <c r="BB13" s="23">
        <f>BB18+BB38+BB54+BB69+BB77</f>
        <v>42553.5</v>
      </c>
      <c r="BC13" s="23">
        <f>BC18+BC38+BC54+BC69+BC77</f>
        <v>44608.800000000003</v>
      </c>
      <c r="BD13" s="23">
        <f>BD18+BD38+BD54+BD69+BD77</f>
        <v>4278.8999999999996</v>
      </c>
      <c r="BE13" s="23">
        <f>BE18+BE38+BE54+BE69</f>
        <v>6.9</v>
      </c>
      <c r="BF13" s="23">
        <f>BF18+BF38+BF54+BF69</f>
        <v>201.9</v>
      </c>
      <c r="BG13" s="90">
        <f t="shared" ref="BG13:BG16" si="11">BH13+BI13+BJ13+BK13+BL13+BM13+BN13</f>
        <v>94010</v>
      </c>
      <c r="BH13" s="88">
        <f>BH18+BH38+BH54+BH69</f>
        <v>0</v>
      </c>
      <c r="BI13" s="88">
        <f>BI18+BI38+BI54+BI69</f>
        <v>0</v>
      </c>
      <c r="BJ13" s="88">
        <f>BJ18+BJ38+BJ54+BJ69+BJ77</f>
        <v>42531.700000000004</v>
      </c>
      <c r="BK13" s="88">
        <f>BK18+BK38+BK54+BK69+BK77</f>
        <v>46783.4</v>
      </c>
      <c r="BL13" s="88">
        <f>BL18+BL38+BL54+BL69+BL77</f>
        <v>4486.0999999999995</v>
      </c>
      <c r="BM13" s="88">
        <f>BM18+BM38+BM54+BM69</f>
        <v>6.9</v>
      </c>
      <c r="BN13" s="88">
        <f>BN18+BN38+BN54+BN69</f>
        <v>201.9</v>
      </c>
    </row>
    <row r="14" spans="1:67" s="16" customFormat="1" ht="66.75" customHeight="1" x14ac:dyDescent="0.2">
      <c r="A14" s="134"/>
      <c r="B14" s="44" t="s">
        <v>11</v>
      </c>
      <c r="C14" s="44" t="s">
        <v>11</v>
      </c>
      <c r="D14" s="23">
        <f>K14+R14+AA14+AI14+AR14+AY14+BG14</f>
        <v>387750.19999999995</v>
      </c>
      <c r="E14" s="23" t="e">
        <f>#REF!</f>
        <v>#REF!</v>
      </c>
      <c r="F14" s="23" t="e">
        <f>#REF!</f>
        <v>#REF!</v>
      </c>
      <c r="G14" s="23" t="e">
        <f>#REF!</f>
        <v>#REF!</v>
      </c>
      <c r="H14" s="23"/>
      <c r="I14" s="23"/>
      <c r="J14" s="23"/>
      <c r="K14" s="23">
        <f t="shared" si="9"/>
        <v>36096.5</v>
      </c>
      <c r="L14" s="23">
        <f t="shared" ref="L14:M14" si="12">L39</f>
        <v>19280.599999999999</v>
      </c>
      <c r="M14" s="23">
        <f t="shared" si="12"/>
        <v>15328.5</v>
      </c>
      <c r="N14" s="23">
        <f>N39</f>
        <v>1487.4</v>
      </c>
      <c r="O14" s="23">
        <f t="shared" ref="O14:BF14" si="13">O39</f>
        <v>0</v>
      </c>
      <c r="P14" s="23">
        <f t="shared" si="13"/>
        <v>0</v>
      </c>
      <c r="Q14" s="23">
        <f t="shared" si="13"/>
        <v>0</v>
      </c>
      <c r="R14" s="23">
        <f>S14+T14+U14+V14+W14+X14+Y14+Z14</f>
        <v>143741.09999999998</v>
      </c>
      <c r="S14" s="46">
        <f>S39</f>
        <v>135392.79999999999</v>
      </c>
      <c r="T14" s="46">
        <v>0</v>
      </c>
      <c r="U14" s="46">
        <f>U39</f>
        <v>6390.9000000000005</v>
      </c>
      <c r="V14" s="46">
        <f>V39+V71</f>
        <v>1957.3999999999999</v>
      </c>
      <c r="W14" s="46">
        <v>0</v>
      </c>
      <c r="X14" s="46">
        <v>0</v>
      </c>
      <c r="Y14" s="46">
        <v>0</v>
      </c>
      <c r="Z14" s="46">
        <v>0</v>
      </c>
      <c r="AA14" s="46">
        <f>AC14+AD14+AB14</f>
        <v>58887.099999999991</v>
      </c>
      <c r="AB14" s="23">
        <f t="shared" si="13"/>
        <v>24168.3</v>
      </c>
      <c r="AC14" s="46">
        <f t="shared" si="13"/>
        <v>30458.899999999998</v>
      </c>
      <c r="AD14" s="46">
        <f>AD39</f>
        <v>4259.8999999999996</v>
      </c>
      <c r="AE14" s="23">
        <f t="shared" si="13"/>
        <v>0</v>
      </c>
      <c r="AF14" s="23">
        <f t="shared" si="13"/>
        <v>0</v>
      </c>
      <c r="AG14" s="23">
        <f t="shared" si="13"/>
        <v>0</v>
      </c>
      <c r="AH14" s="23">
        <f t="shared" si="13"/>
        <v>0</v>
      </c>
      <c r="AI14" s="23">
        <f>AK14+AL14+AJ14</f>
        <v>106474.90000000001</v>
      </c>
      <c r="AJ14" s="23">
        <f t="shared" si="13"/>
        <v>0</v>
      </c>
      <c r="AK14" s="23">
        <f>AK39</f>
        <v>81929.100000000006</v>
      </c>
      <c r="AL14" s="23">
        <f>AL39</f>
        <v>24545.8</v>
      </c>
      <c r="AM14" s="23">
        <f t="shared" si="13"/>
        <v>0</v>
      </c>
      <c r="AN14" s="23">
        <f t="shared" si="13"/>
        <v>0</v>
      </c>
      <c r="AO14" s="23">
        <f t="shared" si="13"/>
        <v>0</v>
      </c>
      <c r="AP14" s="23">
        <f t="shared" si="13"/>
        <v>0</v>
      </c>
      <c r="AQ14" s="23">
        <f t="shared" si="13"/>
        <v>0</v>
      </c>
      <c r="AR14" s="23">
        <f t="shared" si="13"/>
        <v>34826.200000000004</v>
      </c>
      <c r="AS14" s="23">
        <f t="shared" si="13"/>
        <v>0</v>
      </c>
      <c r="AT14" s="23">
        <f>AT39</f>
        <v>2323.8000000000002</v>
      </c>
      <c r="AU14" s="99">
        <f t="shared" si="13"/>
        <v>32502.400000000001</v>
      </c>
      <c r="AV14" s="23">
        <f t="shared" si="13"/>
        <v>0</v>
      </c>
      <c r="AW14" s="23">
        <f t="shared" si="13"/>
        <v>0</v>
      </c>
      <c r="AX14" s="23">
        <f t="shared" si="13"/>
        <v>0</v>
      </c>
      <c r="AY14" s="46">
        <f t="shared" si="10"/>
        <v>3456.7999999999997</v>
      </c>
      <c r="AZ14" s="23">
        <f t="shared" si="13"/>
        <v>0</v>
      </c>
      <c r="BA14" s="23">
        <f t="shared" si="13"/>
        <v>2335</v>
      </c>
      <c r="BB14" s="23">
        <f t="shared" si="13"/>
        <v>1087.2</v>
      </c>
      <c r="BC14" s="23">
        <f t="shared" si="13"/>
        <v>34.6</v>
      </c>
      <c r="BD14" s="23">
        <f t="shared" si="13"/>
        <v>0</v>
      </c>
      <c r="BE14" s="23">
        <f t="shared" si="13"/>
        <v>0</v>
      </c>
      <c r="BF14" s="23">
        <f t="shared" si="13"/>
        <v>0</v>
      </c>
      <c r="BG14" s="90">
        <f t="shared" si="11"/>
        <v>4267.6000000000004</v>
      </c>
      <c r="BH14" s="88">
        <f t="shared" ref="BH14:BN14" si="14">BH39</f>
        <v>0</v>
      </c>
      <c r="BI14" s="88">
        <f t="shared" si="14"/>
        <v>2735</v>
      </c>
      <c r="BJ14" s="88">
        <f t="shared" si="14"/>
        <v>1490</v>
      </c>
      <c r="BK14" s="88">
        <f t="shared" si="14"/>
        <v>42.6</v>
      </c>
      <c r="BL14" s="88">
        <f t="shared" si="14"/>
        <v>0</v>
      </c>
      <c r="BM14" s="88">
        <f t="shared" si="14"/>
        <v>0</v>
      </c>
      <c r="BN14" s="88">
        <f t="shared" si="14"/>
        <v>0</v>
      </c>
    </row>
    <row r="15" spans="1:67" s="16" customFormat="1" ht="46.5" customHeight="1" x14ac:dyDescent="0.2">
      <c r="A15" s="134"/>
      <c r="B15" s="44" t="s">
        <v>18</v>
      </c>
      <c r="C15" s="44" t="s">
        <v>18</v>
      </c>
      <c r="D15" s="23">
        <f t="shared" ref="D15" si="15">K15+R15+AA15+AI15+AR15+AY15</f>
        <v>264091.7</v>
      </c>
      <c r="E15" s="23"/>
      <c r="F15" s="23"/>
      <c r="G15" s="23"/>
      <c r="H15" s="47"/>
      <c r="I15" s="47"/>
      <c r="J15" s="47"/>
      <c r="K15" s="23">
        <f>K19</f>
        <v>10337</v>
      </c>
      <c r="L15" s="23">
        <f t="shared" ref="L15:M15" si="16">L19</f>
        <v>0</v>
      </c>
      <c r="M15" s="23">
        <f t="shared" si="16"/>
        <v>0</v>
      </c>
      <c r="N15" s="23">
        <f>N19</f>
        <v>10337</v>
      </c>
      <c r="O15" s="23">
        <f t="shared" ref="O15:BF15" si="17">O19</f>
        <v>0</v>
      </c>
      <c r="P15" s="23">
        <f t="shared" si="17"/>
        <v>0</v>
      </c>
      <c r="Q15" s="23">
        <f t="shared" si="17"/>
        <v>0</v>
      </c>
      <c r="R15" s="23">
        <f>S15+T15+U15+V15+W15+X15+Y15+Z15</f>
        <v>30176.3</v>
      </c>
      <c r="S15" s="46">
        <v>0</v>
      </c>
      <c r="T15" s="46">
        <v>0</v>
      </c>
      <c r="U15" s="46">
        <f>U19+U40</f>
        <v>2374.8000000000002</v>
      </c>
      <c r="V15" s="46">
        <f>V19+V40+V80</f>
        <v>27801.5</v>
      </c>
      <c r="W15" s="46">
        <v>0</v>
      </c>
      <c r="X15" s="46">
        <v>0</v>
      </c>
      <c r="Y15" s="46">
        <v>0</v>
      </c>
      <c r="Z15" s="46">
        <v>0</v>
      </c>
      <c r="AA15" s="46">
        <f>AD15+AC15</f>
        <v>62094</v>
      </c>
      <c r="AB15" s="23">
        <f t="shared" si="17"/>
        <v>0</v>
      </c>
      <c r="AC15" s="46">
        <f>AC19+AC40</f>
        <v>33282.400000000001</v>
      </c>
      <c r="AD15" s="46">
        <f>AD19+AD40+AD56</f>
        <v>28811.600000000002</v>
      </c>
      <c r="AE15" s="23">
        <f t="shared" si="17"/>
        <v>0</v>
      </c>
      <c r="AF15" s="23">
        <f t="shared" si="17"/>
        <v>0</v>
      </c>
      <c r="AG15" s="23">
        <f t="shared" si="17"/>
        <v>0</v>
      </c>
      <c r="AH15" s="23">
        <f t="shared" si="17"/>
        <v>0</v>
      </c>
      <c r="AI15" s="23">
        <f>AI19+AI40</f>
        <v>105965.59999999999</v>
      </c>
      <c r="AJ15" s="23">
        <f t="shared" si="17"/>
        <v>0</v>
      </c>
      <c r="AK15" s="23">
        <f>AK19+AK40+AK56+AK80</f>
        <v>61529.2</v>
      </c>
      <c r="AL15" s="23">
        <f>AL19+AL40</f>
        <v>44436.399999999994</v>
      </c>
      <c r="AM15" s="23">
        <f t="shared" si="17"/>
        <v>0</v>
      </c>
      <c r="AN15" s="23">
        <f t="shared" si="17"/>
        <v>0</v>
      </c>
      <c r="AO15" s="23">
        <f t="shared" si="17"/>
        <v>0</v>
      </c>
      <c r="AP15" s="23">
        <f t="shared" si="17"/>
        <v>0</v>
      </c>
      <c r="AQ15" s="23">
        <f t="shared" si="17"/>
        <v>0</v>
      </c>
      <c r="AR15" s="23">
        <f t="shared" si="17"/>
        <v>47171.1</v>
      </c>
      <c r="AS15" s="23">
        <f t="shared" si="17"/>
        <v>0</v>
      </c>
      <c r="AT15" s="23">
        <f t="shared" si="17"/>
        <v>3161.4</v>
      </c>
      <c r="AU15" s="23">
        <f>AU19</f>
        <v>44009.7</v>
      </c>
      <c r="AV15" s="23">
        <f t="shared" si="17"/>
        <v>0</v>
      </c>
      <c r="AW15" s="23">
        <f t="shared" si="17"/>
        <v>0</v>
      </c>
      <c r="AX15" s="23">
        <f t="shared" si="17"/>
        <v>0</v>
      </c>
      <c r="AY15" s="46">
        <f t="shared" si="10"/>
        <v>8347.7000000000007</v>
      </c>
      <c r="AZ15" s="23">
        <f t="shared" si="17"/>
        <v>0</v>
      </c>
      <c r="BA15" s="23">
        <f t="shared" si="17"/>
        <v>0</v>
      </c>
      <c r="BB15" s="23">
        <f t="shared" si="17"/>
        <v>0</v>
      </c>
      <c r="BC15" s="23">
        <f t="shared" si="17"/>
        <v>8347.7000000000007</v>
      </c>
      <c r="BD15" s="23">
        <f t="shared" si="17"/>
        <v>0</v>
      </c>
      <c r="BE15" s="23">
        <f t="shared" si="17"/>
        <v>0</v>
      </c>
      <c r="BF15" s="23">
        <f t="shared" si="17"/>
        <v>0</v>
      </c>
      <c r="BG15" s="90">
        <f t="shared" si="11"/>
        <v>3259.1</v>
      </c>
      <c r="BH15" s="88">
        <f t="shared" ref="BH15:BN15" si="18">BH19</f>
        <v>0</v>
      </c>
      <c r="BI15" s="88">
        <f t="shared" si="18"/>
        <v>0</v>
      </c>
      <c r="BJ15" s="88">
        <f t="shared" si="18"/>
        <v>0</v>
      </c>
      <c r="BK15" s="88">
        <f t="shared" si="18"/>
        <v>3259.1</v>
      </c>
      <c r="BL15" s="88">
        <f t="shared" si="18"/>
        <v>0</v>
      </c>
      <c r="BM15" s="88">
        <f t="shared" si="18"/>
        <v>0</v>
      </c>
      <c r="BN15" s="88">
        <f t="shared" si="18"/>
        <v>0</v>
      </c>
    </row>
    <row r="16" spans="1:67" s="16" customFormat="1" ht="47.25" customHeight="1" x14ac:dyDescent="0.2">
      <c r="A16" s="133"/>
      <c r="B16" s="44" t="s">
        <v>50</v>
      </c>
      <c r="C16" s="44" t="s">
        <v>50</v>
      </c>
      <c r="D16" s="23">
        <f t="shared" ref="D16:D28" si="19">K16+R16+AA16+AI16+AR16+AY16+BG16</f>
        <v>35447.1</v>
      </c>
      <c r="E16" s="23"/>
      <c r="F16" s="23"/>
      <c r="G16" s="23"/>
      <c r="H16" s="47"/>
      <c r="I16" s="47"/>
      <c r="J16" s="47"/>
      <c r="K16" s="23">
        <f>N16+M16</f>
        <v>792.59999999999991</v>
      </c>
      <c r="L16" s="23">
        <v>0</v>
      </c>
      <c r="M16" s="23">
        <f>M85</f>
        <v>162.30000000000001</v>
      </c>
      <c r="N16" s="23">
        <f>N85+N75</f>
        <v>630.29999999999995</v>
      </c>
      <c r="O16" s="23">
        <v>0</v>
      </c>
      <c r="P16" s="23">
        <v>0</v>
      </c>
      <c r="Q16" s="23">
        <v>0</v>
      </c>
      <c r="R16" s="23">
        <f>U16+V16</f>
        <v>34572.6</v>
      </c>
      <c r="S16" s="46">
        <v>0</v>
      </c>
      <c r="T16" s="46">
        <v>0</v>
      </c>
      <c r="U16" s="46">
        <f>U35</f>
        <v>34538.1</v>
      </c>
      <c r="V16" s="46">
        <f>V35</f>
        <v>34.5</v>
      </c>
      <c r="W16" s="46">
        <v>0</v>
      </c>
      <c r="X16" s="46">
        <v>0</v>
      </c>
      <c r="Y16" s="46">
        <v>0</v>
      </c>
      <c r="Z16" s="46">
        <v>0</v>
      </c>
      <c r="AA16" s="46">
        <f>AA35</f>
        <v>81.899999999999991</v>
      </c>
      <c r="AB16" s="23">
        <v>0</v>
      </c>
      <c r="AC16" s="46">
        <f>AC35</f>
        <v>81.8</v>
      </c>
      <c r="AD16" s="46">
        <f>AD35</f>
        <v>0.1</v>
      </c>
      <c r="AE16" s="23">
        <v>0</v>
      </c>
      <c r="AF16" s="23">
        <v>0</v>
      </c>
      <c r="AG16" s="23">
        <v>0</v>
      </c>
      <c r="AH16" s="23">
        <v>0</v>
      </c>
      <c r="AI16" s="23">
        <v>0</v>
      </c>
      <c r="AJ16" s="23">
        <v>0</v>
      </c>
      <c r="AK16" s="23">
        <v>0</v>
      </c>
      <c r="AL16" s="23">
        <v>0</v>
      </c>
      <c r="AM16" s="23">
        <v>0</v>
      </c>
      <c r="AN16" s="23">
        <v>0</v>
      </c>
      <c r="AO16" s="23">
        <v>0</v>
      </c>
      <c r="AP16" s="23">
        <v>0</v>
      </c>
      <c r="AQ16" s="23">
        <v>0</v>
      </c>
      <c r="AR16" s="23">
        <v>0</v>
      </c>
      <c r="AS16" s="23">
        <v>0</v>
      </c>
      <c r="AT16" s="23">
        <v>0</v>
      </c>
      <c r="AU16" s="23">
        <v>0</v>
      </c>
      <c r="AV16" s="23">
        <v>0</v>
      </c>
      <c r="AW16" s="23">
        <v>0</v>
      </c>
      <c r="AX16" s="23">
        <v>0</v>
      </c>
      <c r="AY16" s="46">
        <f t="shared" si="10"/>
        <v>0</v>
      </c>
      <c r="AZ16" s="23">
        <v>0</v>
      </c>
      <c r="BA16" s="23">
        <v>0</v>
      </c>
      <c r="BB16" s="23">
        <v>0</v>
      </c>
      <c r="BC16" s="23">
        <v>0</v>
      </c>
      <c r="BD16" s="23">
        <v>0</v>
      </c>
      <c r="BE16" s="23">
        <v>0</v>
      </c>
      <c r="BF16" s="23">
        <v>0</v>
      </c>
      <c r="BG16" s="90">
        <f t="shared" si="11"/>
        <v>0</v>
      </c>
      <c r="BH16" s="88">
        <v>0</v>
      </c>
      <c r="BI16" s="88">
        <v>0</v>
      </c>
      <c r="BJ16" s="88">
        <v>0</v>
      </c>
      <c r="BK16" s="88">
        <v>0</v>
      </c>
      <c r="BL16" s="88">
        <v>0</v>
      </c>
      <c r="BM16" s="88">
        <v>0</v>
      </c>
      <c r="BN16" s="88">
        <v>0</v>
      </c>
    </row>
    <row r="17" spans="1:66" s="8" customFormat="1" ht="42.75" customHeight="1" x14ac:dyDescent="0.2">
      <c r="A17" s="131" t="s">
        <v>30</v>
      </c>
      <c r="B17" s="40"/>
      <c r="C17" s="82" t="s">
        <v>6</v>
      </c>
      <c r="D17" s="81">
        <f>K17+R17+AA17+AI17+AR17+AY17+BG17</f>
        <v>610801</v>
      </c>
      <c r="E17" s="81" t="e">
        <f>E18+#REF!</f>
        <v>#REF!</v>
      </c>
      <c r="F17" s="81" t="e">
        <f>F18+#REF!</f>
        <v>#REF!</v>
      </c>
      <c r="G17" s="81" t="e">
        <f>G18+#REF!</f>
        <v>#REF!</v>
      </c>
      <c r="H17" s="81"/>
      <c r="I17" s="81"/>
      <c r="J17" s="81"/>
      <c r="K17" s="80">
        <f t="shared" si="9"/>
        <v>24534.6</v>
      </c>
      <c r="L17" s="81">
        <f>L18</f>
        <v>0</v>
      </c>
      <c r="M17" s="81">
        <f>M18</f>
        <v>2998</v>
      </c>
      <c r="N17" s="81">
        <f>N18+N19</f>
        <v>21536.6</v>
      </c>
      <c r="O17" s="81">
        <f>O18</f>
        <v>0</v>
      </c>
      <c r="P17" s="81"/>
      <c r="Q17" s="81"/>
      <c r="R17" s="81">
        <f>S17+T17+U17+V17+W17+Y17+Z17+X17</f>
        <v>120448.19999999998</v>
      </c>
      <c r="S17" s="81">
        <f t="shared" ref="S17:Y17" si="20">S18+S19</f>
        <v>0</v>
      </c>
      <c r="T17" s="81">
        <f t="shared" si="20"/>
        <v>0</v>
      </c>
      <c r="U17" s="81">
        <f>U18+U19+U20</f>
        <v>69892.299999999988</v>
      </c>
      <c r="V17" s="81">
        <f>V18+V19+V20</f>
        <v>50505.9</v>
      </c>
      <c r="W17" s="81">
        <f t="shared" si="20"/>
        <v>50</v>
      </c>
      <c r="X17" s="81">
        <f t="shared" si="20"/>
        <v>0</v>
      </c>
      <c r="Y17" s="81">
        <f t="shared" si="20"/>
        <v>0</v>
      </c>
      <c r="Z17" s="81">
        <v>0</v>
      </c>
      <c r="AA17" s="81">
        <f>AB17+AC17+AD17+AE17+AF17+AG17+AH17</f>
        <v>93754.400000000009</v>
      </c>
      <c r="AB17" s="81">
        <f t="shared" ref="AB17:AH17" si="21">AB18+AB19</f>
        <v>0</v>
      </c>
      <c r="AC17" s="81">
        <f>AC18+AC19+AC20</f>
        <v>48876.200000000004</v>
      </c>
      <c r="AD17" s="81">
        <f>AD18+AD19+AD20</f>
        <v>44578.200000000004</v>
      </c>
      <c r="AE17" s="81">
        <f t="shared" si="21"/>
        <v>300</v>
      </c>
      <c r="AF17" s="81">
        <f t="shared" si="21"/>
        <v>0</v>
      </c>
      <c r="AG17" s="81">
        <f t="shared" si="21"/>
        <v>0</v>
      </c>
      <c r="AH17" s="81">
        <f t="shared" si="21"/>
        <v>0</v>
      </c>
      <c r="AI17" s="81">
        <f>AJ17+AK17+AL17+AM17+AQ17+AN17</f>
        <v>189492.8</v>
      </c>
      <c r="AJ17" s="81">
        <f>AJ18+AJ19</f>
        <v>0</v>
      </c>
      <c r="AK17" s="81">
        <f>AK18+AK19</f>
        <v>101766.9</v>
      </c>
      <c r="AL17" s="81">
        <f>AL18+AL19</f>
        <v>87545.9</v>
      </c>
      <c r="AM17" s="81">
        <f>AM18+AM19</f>
        <v>180</v>
      </c>
      <c r="AN17" s="81">
        <f>AN18+AN19</f>
        <v>0</v>
      </c>
      <c r="AO17" s="81">
        <v>0</v>
      </c>
      <c r="AP17" s="81">
        <v>0</v>
      </c>
      <c r="AQ17" s="81">
        <f t="shared" ref="AQ17:AX17" si="22">AQ18+AQ19</f>
        <v>0</v>
      </c>
      <c r="AR17" s="81">
        <f>AT17+AU17+AV17</f>
        <v>93017.099999999991</v>
      </c>
      <c r="AS17" s="81">
        <f t="shared" si="22"/>
        <v>0</v>
      </c>
      <c r="AT17" s="81">
        <f>AT18+AT19</f>
        <v>25989.200000000001</v>
      </c>
      <c r="AU17" s="81">
        <f>AU18+AU19</f>
        <v>66857.099999999991</v>
      </c>
      <c r="AV17" s="81">
        <f t="shared" si="22"/>
        <v>170.8</v>
      </c>
      <c r="AW17" s="81">
        <f t="shared" si="22"/>
        <v>0</v>
      </c>
      <c r="AX17" s="81">
        <f t="shared" si="22"/>
        <v>0</v>
      </c>
      <c r="AY17" s="81">
        <f t="shared" ref="AY17:AY18" si="23">AZ17+BB17+BC17+BD17+BM17</f>
        <v>46919.799999999996</v>
      </c>
      <c r="AZ17" s="81">
        <f t="shared" ref="AZ17:BF17" si="24">AZ18+AZ19</f>
        <v>0</v>
      </c>
      <c r="BA17" s="81">
        <v>0</v>
      </c>
      <c r="BB17" s="81">
        <f>BB18</f>
        <v>22827.8</v>
      </c>
      <c r="BC17" s="81">
        <f t="shared" si="24"/>
        <v>23908.1</v>
      </c>
      <c r="BD17" s="81">
        <f>BD18+BD19</f>
        <v>183.9</v>
      </c>
      <c r="BE17" s="81">
        <f t="shared" si="24"/>
        <v>0</v>
      </c>
      <c r="BF17" s="80">
        <f t="shared" si="24"/>
        <v>0</v>
      </c>
      <c r="BG17" s="81">
        <f t="shared" ref="BG17:BG19" si="25">BH17+BJ17+BK17+BL17+BU17</f>
        <v>42634.099999999991</v>
      </c>
      <c r="BH17" s="81">
        <f t="shared" ref="BH17" si="26">BH18+BH19</f>
        <v>0</v>
      </c>
      <c r="BI17" s="81">
        <v>0</v>
      </c>
      <c r="BJ17" s="81">
        <f>BJ18</f>
        <v>22827.8</v>
      </c>
      <c r="BK17" s="81">
        <f t="shared" ref="BK17:BN17" si="27">BK18+BK19</f>
        <v>19613.099999999999</v>
      </c>
      <c r="BL17" s="81">
        <f t="shared" si="27"/>
        <v>193.2</v>
      </c>
      <c r="BM17" s="81">
        <f t="shared" si="27"/>
        <v>0</v>
      </c>
      <c r="BN17" s="80">
        <f t="shared" si="27"/>
        <v>0</v>
      </c>
    </row>
    <row r="18" spans="1:66" s="14" customFormat="1" ht="57" customHeight="1" x14ac:dyDescent="0.2">
      <c r="A18" s="134"/>
      <c r="B18" s="40" t="s">
        <v>10</v>
      </c>
      <c r="C18" s="40" t="s">
        <v>7</v>
      </c>
      <c r="D18" s="80">
        <f t="shared" si="19"/>
        <v>316774.69999999995</v>
      </c>
      <c r="E18" s="80" t="e">
        <f>#REF!+#REF!+#REF!+E22+E24+E25+#REF!+E27</f>
        <v>#REF!</v>
      </c>
      <c r="F18" s="80" t="e">
        <f>#REF!+#REF!+#REF!+F22+F24+F25+#REF!+F27</f>
        <v>#REF!</v>
      </c>
      <c r="G18" s="80" t="e">
        <f>#REF!+#REF!+#REF!+G22+G24+G25+#REF!+G27</f>
        <v>#REF!</v>
      </c>
      <c r="H18" s="80"/>
      <c r="I18" s="80"/>
      <c r="J18" s="80"/>
      <c r="K18" s="80">
        <f t="shared" si="9"/>
        <v>14197.599999999999</v>
      </c>
      <c r="L18" s="80">
        <v>0</v>
      </c>
      <c r="M18" s="80">
        <f>M27</f>
        <v>2998</v>
      </c>
      <c r="N18" s="80">
        <f>N22+N24+N25+N28</f>
        <v>11199.599999999999</v>
      </c>
      <c r="O18" s="80">
        <v>0</v>
      </c>
      <c r="P18" s="80">
        <v>0</v>
      </c>
      <c r="Q18" s="80">
        <v>0</v>
      </c>
      <c r="R18" s="80">
        <f>S18+T18+U18+V18+W18+Y18+Z18</f>
        <v>58755.799999999996</v>
      </c>
      <c r="S18" s="80">
        <v>0</v>
      </c>
      <c r="T18" s="80">
        <v>0</v>
      </c>
      <c r="U18" s="80">
        <f>U27+U34+U36</f>
        <v>35354.199999999997</v>
      </c>
      <c r="V18" s="80">
        <f>V22+V24+V25+V34+V36</f>
        <v>23351.599999999999</v>
      </c>
      <c r="W18" s="80">
        <f>W22</f>
        <v>50</v>
      </c>
      <c r="X18" s="80">
        <v>0</v>
      </c>
      <c r="Y18" s="80">
        <v>0</v>
      </c>
      <c r="Z18" s="80">
        <v>0</v>
      </c>
      <c r="AA18" s="80">
        <f>AB18+AC18+AD18+AE18+AF18+AG18+AH18</f>
        <v>35780.300000000003</v>
      </c>
      <c r="AB18" s="80">
        <v>0</v>
      </c>
      <c r="AC18" s="81">
        <f>AC22+AC25+AC27+AC36</f>
        <v>18787.900000000001</v>
      </c>
      <c r="AD18" s="81">
        <f>AD22+AD25+AD34+AD36</f>
        <v>16692.400000000001</v>
      </c>
      <c r="AE18" s="80">
        <f>AE22</f>
        <v>300</v>
      </c>
      <c r="AF18" s="80">
        <v>0</v>
      </c>
      <c r="AG18" s="80">
        <v>0</v>
      </c>
      <c r="AH18" s="80">
        <v>0</v>
      </c>
      <c r="AI18" s="80">
        <f>AJ18+AK18+AL18+AM18+AQ18</f>
        <v>84247.9</v>
      </c>
      <c r="AJ18" s="80">
        <v>0</v>
      </c>
      <c r="AK18" s="80">
        <f>AK27+AK36</f>
        <v>40237.699999999997</v>
      </c>
      <c r="AL18" s="80">
        <f>AL22+AL25+AL31+AL34+AL32+AL36</f>
        <v>43830.200000000004</v>
      </c>
      <c r="AM18" s="80">
        <f>AM22</f>
        <v>180</v>
      </c>
      <c r="AN18" s="80">
        <v>0</v>
      </c>
      <c r="AO18" s="80">
        <v>0</v>
      </c>
      <c r="AP18" s="80">
        <v>0</v>
      </c>
      <c r="AQ18" s="80">
        <v>0</v>
      </c>
      <c r="AR18" s="80">
        <f>AT18+AU18+AV18+AW18+AX18</f>
        <v>45846</v>
      </c>
      <c r="AS18" s="80">
        <v>0</v>
      </c>
      <c r="AT18" s="80">
        <f>AT27</f>
        <v>22827.8</v>
      </c>
      <c r="AU18" s="80">
        <f>AU22+AU25</f>
        <v>22847.399999999998</v>
      </c>
      <c r="AV18" s="80">
        <f>AV22</f>
        <v>170.8</v>
      </c>
      <c r="AW18" s="80">
        <v>0</v>
      </c>
      <c r="AX18" s="80">
        <v>0</v>
      </c>
      <c r="AY18" s="80">
        <f t="shared" si="23"/>
        <v>38572.1</v>
      </c>
      <c r="AZ18" s="80">
        <v>0</v>
      </c>
      <c r="BA18" s="80">
        <v>0</v>
      </c>
      <c r="BB18" s="80">
        <f>BB27</f>
        <v>22827.8</v>
      </c>
      <c r="BC18" s="80">
        <f>BC21+BC25</f>
        <v>15560.4</v>
      </c>
      <c r="BD18" s="80">
        <f>BD22</f>
        <v>183.9</v>
      </c>
      <c r="BE18" s="80">
        <v>0</v>
      </c>
      <c r="BF18" s="80">
        <v>0</v>
      </c>
      <c r="BG18" s="80">
        <f t="shared" si="25"/>
        <v>39375</v>
      </c>
      <c r="BH18" s="80">
        <v>0</v>
      </c>
      <c r="BI18" s="80">
        <v>0</v>
      </c>
      <c r="BJ18" s="80">
        <f>BJ27</f>
        <v>22827.8</v>
      </c>
      <c r="BK18" s="80">
        <f>BK21+BK25</f>
        <v>16354</v>
      </c>
      <c r="BL18" s="80">
        <f>BL22</f>
        <v>193.2</v>
      </c>
      <c r="BM18" s="80">
        <v>0</v>
      </c>
      <c r="BN18" s="80">
        <v>0</v>
      </c>
    </row>
    <row r="19" spans="1:66" s="7" customFormat="1" ht="63.75" customHeight="1" x14ac:dyDescent="0.2">
      <c r="A19" s="134"/>
      <c r="B19" s="40" t="s">
        <v>18</v>
      </c>
      <c r="C19" s="40" t="s">
        <v>18</v>
      </c>
      <c r="D19" s="80">
        <f t="shared" si="19"/>
        <v>259371.80000000002</v>
      </c>
      <c r="E19" s="80"/>
      <c r="F19" s="80"/>
      <c r="G19" s="80"/>
      <c r="H19" s="80"/>
      <c r="I19" s="80"/>
      <c r="J19" s="80"/>
      <c r="K19" s="80">
        <f>L19+M19+N19+O19+P19+Q19</f>
        <v>10337</v>
      </c>
      <c r="L19" s="80">
        <v>0</v>
      </c>
      <c r="M19" s="80">
        <v>0</v>
      </c>
      <c r="N19" s="80">
        <f>N23+N26</f>
        <v>10337</v>
      </c>
      <c r="O19" s="80">
        <v>0</v>
      </c>
      <c r="P19" s="80">
        <v>0</v>
      </c>
      <c r="Q19" s="80">
        <v>0</v>
      </c>
      <c r="R19" s="80">
        <f t="shared" ref="R19:R39" si="28">S19+T19+U19+V19+W19+Y19+Z19</f>
        <v>27119.800000000003</v>
      </c>
      <c r="S19" s="80">
        <v>0</v>
      </c>
      <c r="T19" s="80">
        <v>0</v>
      </c>
      <c r="U19" s="80">
        <f>U33</f>
        <v>0</v>
      </c>
      <c r="V19" s="80">
        <f>V26+V23+V33</f>
        <v>27119.800000000003</v>
      </c>
      <c r="W19" s="80">
        <v>0</v>
      </c>
      <c r="X19" s="80">
        <v>0</v>
      </c>
      <c r="Y19" s="80">
        <v>0</v>
      </c>
      <c r="Z19" s="80">
        <v>0</v>
      </c>
      <c r="AA19" s="80">
        <f>AB19+AC19+AD19+AE19+AF19+AG19+AH19</f>
        <v>57892.200000000004</v>
      </c>
      <c r="AB19" s="80">
        <f>AB23+AB26</f>
        <v>0</v>
      </c>
      <c r="AC19" s="81">
        <f>AC23+AC24+AC26+AC28+AC33</f>
        <v>30006.5</v>
      </c>
      <c r="AD19" s="81">
        <f>AD23+AD24+AD26+AD28+AD33</f>
        <v>27885.700000000004</v>
      </c>
      <c r="AE19" s="80">
        <f>AE23+AE26</f>
        <v>0</v>
      </c>
      <c r="AF19" s="80">
        <f>AF33</f>
        <v>0</v>
      </c>
      <c r="AG19" s="80">
        <f>AG23+AG26</f>
        <v>0</v>
      </c>
      <c r="AH19" s="80">
        <f>AH23+AH26</f>
        <v>0</v>
      </c>
      <c r="AI19" s="80">
        <f>AJ19+AK19+AL19+AM19+AQ19</f>
        <v>105244.9</v>
      </c>
      <c r="AJ19" s="80">
        <v>0</v>
      </c>
      <c r="AK19" s="80">
        <f>AK23+AK24+AK26+AK33</f>
        <v>61529.2</v>
      </c>
      <c r="AL19" s="80">
        <f>AL23+AL24+AL26+AL30+AL33</f>
        <v>43715.7</v>
      </c>
      <c r="AM19" s="80">
        <v>0</v>
      </c>
      <c r="AN19" s="80">
        <v>0</v>
      </c>
      <c r="AO19" s="80">
        <v>0</v>
      </c>
      <c r="AP19" s="80">
        <v>0</v>
      </c>
      <c r="AQ19" s="80">
        <v>0</v>
      </c>
      <c r="AR19" s="80">
        <f>AU19+AT19+AV19+AW19+AX19</f>
        <v>47171.1</v>
      </c>
      <c r="AS19" s="80">
        <v>0</v>
      </c>
      <c r="AT19" s="80">
        <f>AT26+AT28+AT30+AT33+AT23</f>
        <v>3161.4</v>
      </c>
      <c r="AU19" s="80">
        <f>AU26+AU28+AU30+AU33+AU23</f>
        <v>44009.7</v>
      </c>
      <c r="AV19" s="80">
        <v>0</v>
      </c>
      <c r="AW19" s="80">
        <v>0</v>
      </c>
      <c r="AX19" s="80">
        <v>0</v>
      </c>
      <c r="AY19" s="80">
        <f t="shared" ref="AY19" si="29">AZ19+BB19+BC19+BD19+BM19</f>
        <v>8347.7000000000007</v>
      </c>
      <c r="AZ19" s="80">
        <v>0</v>
      </c>
      <c r="BA19" s="80">
        <v>0</v>
      </c>
      <c r="BB19" s="80">
        <v>0</v>
      </c>
      <c r="BC19" s="80">
        <f>BC26</f>
        <v>8347.7000000000007</v>
      </c>
      <c r="BD19" s="80">
        <v>0</v>
      </c>
      <c r="BE19" s="80">
        <v>0</v>
      </c>
      <c r="BF19" s="80">
        <v>0</v>
      </c>
      <c r="BG19" s="80">
        <f t="shared" si="25"/>
        <v>3259.1</v>
      </c>
      <c r="BH19" s="80">
        <v>0</v>
      </c>
      <c r="BI19" s="80">
        <v>0</v>
      </c>
      <c r="BJ19" s="80">
        <v>0</v>
      </c>
      <c r="BK19" s="80">
        <f>BK26</f>
        <v>3259.1</v>
      </c>
      <c r="BL19" s="80">
        <v>0</v>
      </c>
      <c r="BM19" s="80">
        <v>0</v>
      </c>
      <c r="BN19" s="80">
        <v>0</v>
      </c>
    </row>
    <row r="20" spans="1:66" s="7" customFormat="1" ht="41.25" customHeight="1" x14ac:dyDescent="0.2">
      <c r="A20" s="133"/>
      <c r="B20" s="40" t="s">
        <v>50</v>
      </c>
      <c r="C20" s="40" t="s">
        <v>50</v>
      </c>
      <c r="D20" s="80">
        <f t="shared" si="19"/>
        <v>34654.5</v>
      </c>
      <c r="E20" s="80"/>
      <c r="F20" s="80"/>
      <c r="G20" s="80"/>
      <c r="H20" s="80"/>
      <c r="I20" s="80"/>
      <c r="J20" s="80"/>
      <c r="K20" s="80">
        <f>L20+M20+N20+O20+P20+Q20</f>
        <v>0</v>
      </c>
      <c r="L20" s="80">
        <v>0</v>
      </c>
      <c r="M20" s="80">
        <v>0</v>
      </c>
      <c r="N20" s="80">
        <v>0</v>
      </c>
      <c r="O20" s="80">
        <v>0</v>
      </c>
      <c r="P20" s="80">
        <v>0</v>
      </c>
      <c r="Q20" s="80">
        <v>0</v>
      </c>
      <c r="R20" s="80">
        <f>U20+V20</f>
        <v>34572.6</v>
      </c>
      <c r="S20" s="80">
        <v>0</v>
      </c>
      <c r="T20" s="80">
        <v>0</v>
      </c>
      <c r="U20" s="80">
        <f>U35</f>
        <v>34538.1</v>
      </c>
      <c r="V20" s="80">
        <f>V35</f>
        <v>34.5</v>
      </c>
      <c r="W20" s="80">
        <v>0</v>
      </c>
      <c r="X20" s="80">
        <v>0</v>
      </c>
      <c r="Y20" s="80">
        <v>0</v>
      </c>
      <c r="Z20" s="80">
        <v>0</v>
      </c>
      <c r="AA20" s="80">
        <f>AB20+AC20+AD20+AE20+AF20+AG20+AH20</f>
        <v>81.899999999999991</v>
      </c>
      <c r="AB20" s="80">
        <v>0</v>
      </c>
      <c r="AC20" s="81">
        <f>AC35</f>
        <v>81.8</v>
      </c>
      <c r="AD20" s="81">
        <f>AD35</f>
        <v>0.1</v>
      </c>
      <c r="AE20" s="80">
        <v>0</v>
      </c>
      <c r="AF20" s="80">
        <v>0</v>
      </c>
      <c r="AG20" s="80">
        <v>0</v>
      </c>
      <c r="AH20" s="80">
        <v>0</v>
      </c>
      <c r="AI20" s="80">
        <f>AJ20+AK20+AL20+AM20+AN20+AO20+AP20+AQ20</f>
        <v>0</v>
      </c>
      <c r="AJ20" s="80">
        <v>0</v>
      </c>
      <c r="AK20" s="80">
        <v>0</v>
      </c>
      <c r="AL20" s="80">
        <v>0</v>
      </c>
      <c r="AM20" s="80">
        <v>0</v>
      </c>
      <c r="AN20" s="80">
        <v>0</v>
      </c>
      <c r="AO20" s="80">
        <v>0</v>
      </c>
      <c r="AP20" s="80">
        <v>0</v>
      </c>
      <c r="AQ20" s="80">
        <v>0</v>
      </c>
      <c r="AR20" s="80">
        <f>AS20+AT20+AU20+AV20+AW20+AX20</f>
        <v>0</v>
      </c>
      <c r="AS20" s="80">
        <v>0</v>
      </c>
      <c r="AT20" s="80">
        <v>0</v>
      </c>
      <c r="AU20" s="80">
        <v>0</v>
      </c>
      <c r="AV20" s="80">
        <v>0</v>
      </c>
      <c r="AW20" s="80">
        <v>0</v>
      </c>
      <c r="AX20" s="80">
        <v>0</v>
      </c>
      <c r="AY20" s="80">
        <f>AZ20+BB20+BC20+BD20+BE20+BF20</f>
        <v>0</v>
      </c>
      <c r="AZ20" s="80">
        <v>0</v>
      </c>
      <c r="BA20" s="80">
        <v>0</v>
      </c>
      <c r="BB20" s="80">
        <v>0</v>
      </c>
      <c r="BC20" s="80">
        <v>0</v>
      </c>
      <c r="BD20" s="80">
        <v>0</v>
      </c>
      <c r="BE20" s="80">
        <v>0</v>
      </c>
      <c r="BF20" s="80">
        <v>0</v>
      </c>
      <c r="BG20" s="80">
        <f>BH20+BJ20+BK20+BL20+BM20+BN20</f>
        <v>0</v>
      </c>
      <c r="BH20" s="80">
        <v>0</v>
      </c>
      <c r="BI20" s="80">
        <v>0</v>
      </c>
      <c r="BJ20" s="80">
        <v>0</v>
      </c>
      <c r="BK20" s="80">
        <v>0</v>
      </c>
      <c r="BL20" s="80">
        <v>0</v>
      </c>
      <c r="BM20" s="80">
        <v>0</v>
      </c>
      <c r="BN20" s="80">
        <v>0</v>
      </c>
    </row>
    <row r="21" spans="1:66" s="9" customFormat="1" ht="33" customHeight="1" x14ac:dyDescent="0.2">
      <c r="A21" s="109" t="s">
        <v>37</v>
      </c>
      <c r="B21" s="40" t="s">
        <v>22</v>
      </c>
      <c r="C21" s="40"/>
      <c r="D21" s="80">
        <f t="shared" si="19"/>
        <v>162794.5</v>
      </c>
      <c r="E21" s="80">
        <f>E22+E23</f>
        <v>3476.8</v>
      </c>
      <c r="F21" s="80">
        <f t="shared" ref="F21:J21" si="30">F22+F23</f>
        <v>3772.17</v>
      </c>
      <c r="G21" s="80">
        <f t="shared" si="30"/>
        <v>13011.2</v>
      </c>
      <c r="H21" s="80">
        <f t="shared" si="30"/>
        <v>0</v>
      </c>
      <c r="I21" s="80">
        <f t="shared" si="30"/>
        <v>0</v>
      </c>
      <c r="J21" s="80">
        <f t="shared" si="30"/>
        <v>0</v>
      </c>
      <c r="K21" s="80">
        <f>L21+M21+N21+O21+P21+Q21</f>
        <v>11244.5</v>
      </c>
      <c r="L21" s="80">
        <f>L22+L23</f>
        <v>0</v>
      </c>
      <c r="M21" s="80">
        <f t="shared" ref="M21:Q21" si="31">M22+M23</f>
        <v>0</v>
      </c>
      <c r="N21" s="80">
        <f t="shared" si="31"/>
        <v>11244.5</v>
      </c>
      <c r="O21" s="80">
        <f t="shared" si="31"/>
        <v>0</v>
      </c>
      <c r="P21" s="80">
        <f>P22+P23</f>
        <v>0</v>
      </c>
      <c r="Q21" s="80">
        <f t="shared" si="31"/>
        <v>0</v>
      </c>
      <c r="R21" s="80">
        <f>S21+T21+U21+V21+W21+X21+Y21+Z21</f>
        <v>21189.8</v>
      </c>
      <c r="S21" s="80">
        <f>S22+S23</f>
        <v>0</v>
      </c>
      <c r="T21" s="80">
        <f t="shared" ref="T21:Z21" si="32">T22+T23</f>
        <v>0</v>
      </c>
      <c r="U21" s="80">
        <f t="shared" si="32"/>
        <v>0</v>
      </c>
      <c r="V21" s="80">
        <f>V22+V23</f>
        <v>21139.8</v>
      </c>
      <c r="W21" s="80">
        <f t="shared" si="32"/>
        <v>50</v>
      </c>
      <c r="X21" s="80">
        <f t="shared" si="32"/>
        <v>0</v>
      </c>
      <c r="Y21" s="80">
        <f t="shared" si="32"/>
        <v>0</v>
      </c>
      <c r="Z21" s="80">
        <f t="shared" si="32"/>
        <v>0</v>
      </c>
      <c r="AA21" s="80">
        <f>AD21+AE21</f>
        <v>19102.2</v>
      </c>
      <c r="AB21" s="80">
        <f>AB22+AB23</f>
        <v>0</v>
      </c>
      <c r="AC21" s="81">
        <f t="shared" ref="AC21:AH21" si="33">AC22+AC23</f>
        <v>0</v>
      </c>
      <c r="AD21" s="81">
        <f>AD22+AD23</f>
        <v>18802.2</v>
      </c>
      <c r="AE21" s="80">
        <f t="shared" si="33"/>
        <v>300</v>
      </c>
      <c r="AF21" s="80">
        <f>AF22+AF23</f>
        <v>0</v>
      </c>
      <c r="AG21" s="80">
        <f>AG22+AG23</f>
        <v>0</v>
      </c>
      <c r="AH21" s="80">
        <f t="shared" si="33"/>
        <v>0</v>
      </c>
      <c r="AI21" s="80">
        <f>AJ21+AK21+AL21+AM21+AQ21</f>
        <v>57666.400000000001</v>
      </c>
      <c r="AJ21" s="80">
        <f>AJ22+AJ23</f>
        <v>0</v>
      </c>
      <c r="AK21" s="80">
        <f>AK22+AK23</f>
        <v>33767</v>
      </c>
      <c r="AL21" s="80">
        <f>AL22+AL23</f>
        <v>23719.4</v>
      </c>
      <c r="AM21" s="80">
        <f t="shared" ref="AM21:AQ21" si="34">AM22+AM23</f>
        <v>180</v>
      </c>
      <c r="AN21" s="80">
        <v>0</v>
      </c>
      <c r="AO21" s="80">
        <v>0</v>
      </c>
      <c r="AP21" s="80">
        <v>0</v>
      </c>
      <c r="AQ21" s="80">
        <f t="shared" si="34"/>
        <v>0</v>
      </c>
      <c r="AR21" s="80">
        <f t="shared" ref="AR21:AR28" si="35">AS21+AT21+AU21+AV21+BF21</f>
        <v>21300.1</v>
      </c>
      <c r="AS21" s="80">
        <f>AS22+AS23</f>
        <v>0</v>
      </c>
      <c r="AT21" s="80">
        <f t="shared" ref="AT21:AV21" si="36">AT22+AT23</f>
        <v>0</v>
      </c>
      <c r="AU21" s="80">
        <f t="shared" si="36"/>
        <v>21129.3</v>
      </c>
      <c r="AV21" s="80">
        <f t="shared" si="36"/>
        <v>170.8</v>
      </c>
      <c r="AW21" s="80">
        <f>AW22</f>
        <v>0</v>
      </c>
      <c r="AX21" s="80">
        <f t="shared" ref="AX21" si="37">AX22+AX23</f>
        <v>0</v>
      </c>
      <c r="AY21" s="80">
        <f>AZ21+BC21+BD21+BF21</f>
        <v>15744.3</v>
      </c>
      <c r="AZ21" s="80">
        <f>AZ22</f>
        <v>0</v>
      </c>
      <c r="BA21" s="80">
        <v>0</v>
      </c>
      <c r="BB21" s="80">
        <f t="shared" ref="BB21:BF21" si="38">BB22</f>
        <v>0</v>
      </c>
      <c r="BC21" s="80">
        <f>BC22</f>
        <v>15560.4</v>
      </c>
      <c r="BD21" s="80">
        <f>BD22+BD23</f>
        <v>183.9</v>
      </c>
      <c r="BE21" s="80">
        <f t="shared" si="38"/>
        <v>0</v>
      </c>
      <c r="BF21" s="80">
        <f t="shared" si="38"/>
        <v>0</v>
      </c>
      <c r="BG21" s="80">
        <f>BH21+BK21+BL21+BN21+BT21</f>
        <v>16547.2</v>
      </c>
      <c r="BH21" s="80">
        <f>BH22</f>
        <v>0</v>
      </c>
      <c r="BI21" s="80">
        <v>0</v>
      </c>
      <c r="BJ21" s="80">
        <f t="shared" ref="BJ21:BN21" si="39">BJ22</f>
        <v>0</v>
      </c>
      <c r="BK21" s="80">
        <f t="shared" si="39"/>
        <v>16354</v>
      </c>
      <c r="BL21" s="80">
        <f>BL22+BL23</f>
        <v>193.2</v>
      </c>
      <c r="BM21" s="80">
        <f t="shared" si="39"/>
        <v>0</v>
      </c>
      <c r="BN21" s="80">
        <f t="shared" si="39"/>
        <v>0</v>
      </c>
    </row>
    <row r="22" spans="1:66" ht="72" customHeight="1" x14ac:dyDescent="0.2">
      <c r="A22" s="109"/>
      <c r="B22" s="44" t="s">
        <v>19</v>
      </c>
      <c r="C22" s="44" t="s">
        <v>7</v>
      </c>
      <c r="D22" s="23">
        <f t="shared" si="19"/>
        <v>105758</v>
      </c>
      <c r="E22" s="23">
        <v>3476.8</v>
      </c>
      <c r="F22" s="23">
        <f>298.5+3473.67</f>
        <v>3772.17</v>
      </c>
      <c r="G22" s="23">
        <v>13011.2</v>
      </c>
      <c r="H22" s="23"/>
      <c r="I22" s="23"/>
      <c r="J22" s="23"/>
      <c r="K22" s="23">
        <f t="shared" si="9"/>
        <v>8514.9</v>
      </c>
      <c r="L22" s="23">
        <v>0</v>
      </c>
      <c r="M22" s="23">
        <v>0</v>
      </c>
      <c r="N22" s="23">
        <v>8514.9</v>
      </c>
      <c r="O22" s="23">
        <v>0</v>
      </c>
      <c r="P22" s="23">
        <v>0</v>
      </c>
      <c r="Q22" s="23">
        <v>0</v>
      </c>
      <c r="R22" s="23">
        <f t="shared" si="28"/>
        <v>15040.4</v>
      </c>
      <c r="S22" s="23">
        <v>0</v>
      </c>
      <c r="T22" s="23">
        <v>0</v>
      </c>
      <c r="U22" s="23">
        <v>0</v>
      </c>
      <c r="V22" s="23">
        <v>14990.4</v>
      </c>
      <c r="W22" s="23">
        <v>50</v>
      </c>
      <c r="X22" s="23">
        <v>0</v>
      </c>
      <c r="Y22" s="23">
        <v>0</v>
      </c>
      <c r="Z22" s="23">
        <v>0</v>
      </c>
      <c r="AA22" s="23">
        <f t="shared" ref="AA22:AA39" si="40">AB22+AC22+AD22+AE22+AH22</f>
        <v>13526.4</v>
      </c>
      <c r="AB22" s="23">
        <v>0</v>
      </c>
      <c r="AC22" s="46">
        <v>0</v>
      </c>
      <c r="AD22" s="46">
        <v>13226.4</v>
      </c>
      <c r="AE22" s="46">
        <v>300</v>
      </c>
      <c r="AF22" s="23">
        <v>0</v>
      </c>
      <c r="AG22" s="23">
        <v>0</v>
      </c>
      <c r="AH22" s="23">
        <v>0</v>
      </c>
      <c r="AI22" s="23">
        <f t="shared" ref="AI22:AI25" si="41">AJ22+AK22+AL22+AM22+AQ22</f>
        <v>18083.900000000001</v>
      </c>
      <c r="AJ22" s="23">
        <v>0</v>
      </c>
      <c r="AK22" s="23">
        <v>0</v>
      </c>
      <c r="AL22" s="23">
        <v>17903.900000000001</v>
      </c>
      <c r="AM22" s="23">
        <v>180</v>
      </c>
      <c r="AN22" s="23">
        <v>0</v>
      </c>
      <c r="AO22" s="23">
        <v>0</v>
      </c>
      <c r="AP22" s="23">
        <v>0</v>
      </c>
      <c r="AQ22" s="23">
        <v>0</v>
      </c>
      <c r="AR22" s="23">
        <f t="shared" si="35"/>
        <v>18300.899999999998</v>
      </c>
      <c r="AS22" s="23">
        <v>0</v>
      </c>
      <c r="AT22" s="23">
        <v>0</v>
      </c>
      <c r="AU22" s="23">
        <v>18130.099999999999</v>
      </c>
      <c r="AV22" s="23">
        <v>170.8</v>
      </c>
      <c r="AW22" s="23">
        <v>0</v>
      </c>
      <c r="AX22" s="23">
        <v>0</v>
      </c>
      <c r="AY22" s="23">
        <f>AZ22+BC22+BD22+BF22</f>
        <v>15744.3</v>
      </c>
      <c r="AZ22" s="23">
        <v>0</v>
      </c>
      <c r="BA22" s="23">
        <v>0</v>
      </c>
      <c r="BB22" s="23">
        <v>0</v>
      </c>
      <c r="BC22" s="23">
        <v>15560.4</v>
      </c>
      <c r="BD22" s="23">
        <v>183.9</v>
      </c>
      <c r="BE22" s="23">
        <v>0</v>
      </c>
      <c r="BF22" s="23">
        <v>0</v>
      </c>
      <c r="BG22" s="88">
        <f>BH22+BK22+BL22+BN22+BT22</f>
        <v>16547.2</v>
      </c>
      <c r="BH22" s="88">
        <v>0</v>
      </c>
      <c r="BI22" s="88">
        <v>0</v>
      </c>
      <c r="BJ22" s="88">
        <v>0</v>
      </c>
      <c r="BK22" s="88">
        <v>16354</v>
      </c>
      <c r="BL22" s="88">
        <v>193.2</v>
      </c>
      <c r="BM22" s="88">
        <v>0</v>
      </c>
      <c r="BN22" s="88">
        <v>0</v>
      </c>
    </row>
    <row r="23" spans="1:66" ht="45" customHeight="1" x14ac:dyDescent="0.2">
      <c r="A23" s="109"/>
      <c r="B23" s="44" t="s">
        <v>18</v>
      </c>
      <c r="C23" s="44" t="s">
        <v>18</v>
      </c>
      <c r="D23" s="23">
        <f t="shared" si="19"/>
        <v>57036.5</v>
      </c>
      <c r="E23" s="23"/>
      <c r="F23" s="23"/>
      <c r="G23" s="23"/>
      <c r="H23" s="23"/>
      <c r="I23" s="23"/>
      <c r="J23" s="23"/>
      <c r="K23" s="23">
        <f t="shared" si="9"/>
        <v>2729.6</v>
      </c>
      <c r="L23" s="23">
        <v>0</v>
      </c>
      <c r="M23" s="23">
        <v>0</v>
      </c>
      <c r="N23" s="23">
        <v>2729.6</v>
      </c>
      <c r="O23" s="23">
        <v>0</v>
      </c>
      <c r="P23" s="23">
        <v>0</v>
      </c>
      <c r="Q23" s="23">
        <v>0</v>
      </c>
      <c r="R23" s="23">
        <f t="shared" si="28"/>
        <v>6149.4</v>
      </c>
      <c r="S23" s="23"/>
      <c r="T23" s="23">
        <v>0</v>
      </c>
      <c r="U23" s="23">
        <v>0</v>
      </c>
      <c r="V23" s="23">
        <v>6149.4</v>
      </c>
      <c r="W23" s="23">
        <v>0</v>
      </c>
      <c r="X23" s="23">
        <v>0</v>
      </c>
      <c r="Y23" s="23">
        <v>0</v>
      </c>
      <c r="Z23" s="23">
        <v>0</v>
      </c>
      <c r="AA23" s="23">
        <f t="shared" si="40"/>
        <v>5575.8</v>
      </c>
      <c r="AB23" s="23">
        <v>0</v>
      </c>
      <c r="AC23" s="46">
        <v>0</v>
      </c>
      <c r="AD23" s="46">
        <v>5575.8</v>
      </c>
      <c r="AE23" s="23">
        <v>0</v>
      </c>
      <c r="AF23" s="23">
        <v>0</v>
      </c>
      <c r="AG23" s="23">
        <v>0</v>
      </c>
      <c r="AH23" s="23">
        <v>0</v>
      </c>
      <c r="AI23" s="23">
        <f t="shared" si="41"/>
        <v>39582.5</v>
      </c>
      <c r="AJ23" s="23">
        <v>0</v>
      </c>
      <c r="AK23" s="23">
        <v>33767</v>
      </c>
      <c r="AL23" s="23">
        <v>5815.5</v>
      </c>
      <c r="AM23" s="23">
        <v>0</v>
      </c>
      <c r="AN23" s="23">
        <v>0</v>
      </c>
      <c r="AO23" s="23">
        <v>0</v>
      </c>
      <c r="AP23" s="23">
        <v>0</v>
      </c>
      <c r="AQ23" s="23">
        <v>0</v>
      </c>
      <c r="AR23" s="23">
        <f t="shared" si="35"/>
        <v>2999.2</v>
      </c>
      <c r="AS23" s="23">
        <v>0</v>
      </c>
      <c r="AT23" s="23">
        <v>0</v>
      </c>
      <c r="AU23" s="23">
        <v>2999.2</v>
      </c>
      <c r="AV23" s="23">
        <v>0</v>
      </c>
      <c r="AW23" s="23">
        <v>0</v>
      </c>
      <c r="AX23" s="23">
        <v>0</v>
      </c>
      <c r="AY23" s="23">
        <f t="shared" ref="AY23:AY25" si="42">AZ23+BC23+BD23+BF23+BL23</f>
        <v>0</v>
      </c>
      <c r="AZ23" s="23">
        <v>0</v>
      </c>
      <c r="BA23" s="23">
        <v>0</v>
      </c>
      <c r="BB23" s="23">
        <v>0</v>
      </c>
      <c r="BC23" s="23">
        <v>0</v>
      </c>
      <c r="BD23" s="23">
        <v>0</v>
      </c>
      <c r="BE23" s="23">
        <v>0</v>
      </c>
      <c r="BF23" s="23">
        <v>0</v>
      </c>
      <c r="BG23" s="88">
        <f t="shared" ref="BG23:BG25" si="43">BH23+BK23+BL23+BN23+BT23</f>
        <v>0</v>
      </c>
      <c r="BH23" s="88">
        <v>0</v>
      </c>
      <c r="BI23" s="88">
        <v>0</v>
      </c>
      <c r="BJ23" s="88">
        <v>0</v>
      </c>
      <c r="BK23" s="88">
        <v>0</v>
      </c>
      <c r="BL23" s="88">
        <v>0</v>
      </c>
      <c r="BM23" s="88">
        <v>0</v>
      </c>
      <c r="BN23" s="88">
        <v>0</v>
      </c>
    </row>
    <row r="24" spans="1:66" ht="66" customHeight="1" x14ac:dyDescent="0.2">
      <c r="A24" s="48" t="s">
        <v>75</v>
      </c>
      <c r="B24" s="44" t="s">
        <v>18</v>
      </c>
      <c r="C24" s="44" t="s">
        <v>18</v>
      </c>
      <c r="D24" s="23">
        <f t="shared" si="19"/>
        <v>1143.0999999999999</v>
      </c>
      <c r="E24" s="23">
        <v>0</v>
      </c>
      <c r="F24" s="23">
        <v>0</v>
      </c>
      <c r="G24" s="23">
        <v>0</v>
      </c>
      <c r="H24" s="23"/>
      <c r="I24" s="23"/>
      <c r="J24" s="23"/>
      <c r="K24" s="23">
        <f t="shared" si="9"/>
        <v>94</v>
      </c>
      <c r="L24" s="23">
        <v>0</v>
      </c>
      <c r="M24" s="23">
        <v>0</v>
      </c>
      <c r="N24" s="23">
        <v>94</v>
      </c>
      <c r="O24" s="23">
        <v>0</v>
      </c>
      <c r="P24" s="23">
        <v>0</v>
      </c>
      <c r="Q24" s="23">
        <v>0</v>
      </c>
      <c r="R24" s="23">
        <f t="shared" si="28"/>
        <v>149.19999999999999</v>
      </c>
      <c r="S24" s="23">
        <v>0</v>
      </c>
      <c r="T24" s="23">
        <v>0</v>
      </c>
      <c r="U24" s="23">
        <v>0</v>
      </c>
      <c r="V24" s="23">
        <v>149.19999999999999</v>
      </c>
      <c r="W24" s="23">
        <v>0</v>
      </c>
      <c r="X24" s="23">
        <v>0</v>
      </c>
      <c r="Y24" s="23">
        <v>0</v>
      </c>
      <c r="Z24" s="23">
        <v>0</v>
      </c>
      <c r="AA24" s="23">
        <f t="shared" si="40"/>
        <v>219.9</v>
      </c>
      <c r="AB24" s="23">
        <v>0</v>
      </c>
      <c r="AC24" s="46">
        <v>0</v>
      </c>
      <c r="AD24" s="46">
        <v>219.9</v>
      </c>
      <c r="AE24" s="23">
        <v>0</v>
      </c>
      <c r="AF24" s="23">
        <v>0</v>
      </c>
      <c r="AG24" s="23">
        <v>0</v>
      </c>
      <c r="AH24" s="23">
        <v>0</v>
      </c>
      <c r="AI24" s="23">
        <f t="shared" si="41"/>
        <v>680</v>
      </c>
      <c r="AJ24" s="23">
        <v>0</v>
      </c>
      <c r="AK24" s="23">
        <v>0</v>
      </c>
      <c r="AL24" s="23">
        <v>680</v>
      </c>
      <c r="AM24" s="23">
        <v>0</v>
      </c>
      <c r="AN24" s="23">
        <v>0</v>
      </c>
      <c r="AO24" s="23">
        <v>0</v>
      </c>
      <c r="AP24" s="23">
        <v>0</v>
      </c>
      <c r="AQ24" s="23">
        <v>0</v>
      </c>
      <c r="AR24" s="23">
        <f t="shared" si="35"/>
        <v>0</v>
      </c>
      <c r="AS24" s="23">
        <v>0</v>
      </c>
      <c r="AT24" s="23">
        <v>0</v>
      </c>
      <c r="AU24" s="23">
        <v>0</v>
      </c>
      <c r="AV24" s="23">
        <v>0</v>
      </c>
      <c r="AW24" s="23">
        <v>0</v>
      </c>
      <c r="AX24" s="23">
        <v>0</v>
      </c>
      <c r="AY24" s="23">
        <f t="shared" si="42"/>
        <v>0</v>
      </c>
      <c r="AZ24" s="23">
        <v>0</v>
      </c>
      <c r="BA24" s="23">
        <v>0</v>
      </c>
      <c r="BB24" s="23">
        <v>0</v>
      </c>
      <c r="BC24" s="23">
        <v>0</v>
      </c>
      <c r="BD24" s="23">
        <v>0</v>
      </c>
      <c r="BE24" s="23">
        <v>0</v>
      </c>
      <c r="BF24" s="23">
        <v>0</v>
      </c>
      <c r="BG24" s="88">
        <f t="shared" si="43"/>
        <v>0</v>
      </c>
      <c r="BH24" s="88">
        <v>0</v>
      </c>
      <c r="BI24" s="88">
        <v>0</v>
      </c>
      <c r="BJ24" s="88">
        <v>0</v>
      </c>
      <c r="BK24" s="88">
        <v>0</v>
      </c>
      <c r="BL24" s="88">
        <v>0</v>
      </c>
      <c r="BM24" s="88">
        <v>0</v>
      </c>
      <c r="BN24" s="88">
        <v>0</v>
      </c>
    </row>
    <row r="25" spans="1:66" ht="48" customHeight="1" x14ac:dyDescent="0.2">
      <c r="A25" s="109" t="s">
        <v>38</v>
      </c>
      <c r="B25" s="44" t="s">
        <v>70</v>
      </c>
      <c r="C25" s="44" t="s">
        <v>7</v>
      </c>
      <c r="D25" s="23">
        <f t="shared" si="19"/>
        <v>24710.6</v>
      </c>
      <c r="E25" s="23">
        <v>0</v>
      </c>
      <c r="F25" s="23">
        <v>0</v>
      </c>
      <c r="G25" s="23">
        <v>91185.600000000006</v>
      </c>
      <c r="H25" s="23"/>
      <c r="I25" s="23"/>
      <c r="J25" s="23"/>
      <c r="K25" s="23">
        <f t="shared" si="9"/>
        <v>2590.6999999999998</v>
      </c>
      <c r="L25" s="23">
        <v>0</v>
      </c>
      <c r="M25" s="23">
        <v>0</v>
      </c>
      <c r="N25" s="23">
        <v>2590.6999999999998</v>
      </c>
      <c r="O25" s="23">
        <v>0</v>
      </c>
      <c r="P25" s="23">
        <v>0</v>
      </c>
      <c r="Q25" s="23">
        <v>0</v>
      </c>
      <c r="R25" s="23">
        <f t="shared" si="28"/>
        <v>6620.7</v>
      </c>
      <c r="S25" s="23">
        <v>0</v>
      </c>
      <c r="T25" s="23">
        <v>0</v>
      </c>
      <c r="U25" s="23">
        <v>0</v>
      </c>
      <c r="V25" s="23">
        <v>6620.7</v>
      </c>
      <c r="W25" s="23">
        <v>0</v>
      </c>
      <c r="X25" s="23">
        <v>0</v>
      </c>
      <c r="Y25" s="23">
        <v>0</v>
      </c>
      <c r="Z25" s="23">
        <v>0</v>
      </c>
      <c r="AA25" s="23">
        <f>AB25+AC25+AD25+AE25+AF25+AG25</f>
        <v>3460</v>
      </c>
      <c r="AB25" s="23">
        <v>0</v>
      </c>
      <c r="AC25" s="46">
        <v>0</v>
      </c>
      <c r="AD25" s="46">
        <v>3460</v>
      </c>
      <c r="AE25" s="23">
        <v>0</v>
      </c>
      <c r="AF25" s="23">
        <v>0</v>
      </c>
      <c r="AG25" s="23">
        <v>0</v>
      </c>
      <c r="AH25" s="23">
        <v>0</v>
      </c>
      <c r="AI25" s="23">
        <f t="shared" si="41"/>
        <v>7321.9</v>
      </c>
      <c r="AJ25" s="23">
        <v>0</v>
      </c>
      <c r="AK25" s="23">
        <v>0</v>
      </c>
      <c r="AL25" s="23">
        <v>7321.9</v>
      </c>
      <c r="AM25" s="23">
        <v>0</v>
      </c>
      <c r="AN25" s="23">
        <v>0</v>
      </c>
      <c r="AO25" s="23">
        <v>0</v>
      </c>
      <c r="AP25" s="23">
        <v>0</v>
      </c>
      <c r="AQ25" s="23">
        <v>0</v>
      </c>
      <c r="AR25" s="23">
        <f t="shared" si="35"/>
        <v>4717.3</v>
      </c>
      <c r="AS25" s="23">
        <v>0</v>
      </c>
      <c r="AT25" s="23">
        <v>0</v>
      </c>
      <c r="AU25" s="23">
        <v>4717.3</v>
      </c>
      <c r="AV25" s="23">
        <v>0</v>
      </c>
      <c r="AW25" s="23">
        <v>0</v>
      </c>
      <c r="AX25" s="23">
        <v>0</v>
      </c>
      <c r="AY25" s="23">
        <f t="shared" si="42"/>
        <v>0</v>
      </c>
      <c r="AZ25" s="23">
        <v>0</v>
      </c>
      <c r="BA25" s="23">
        <v>0</v>
      </c>
      <c r="BB25" s="23">
        <v>0</v>
      </c>
      <c r="BC25" s="23">
        <v>0</v>
      </c>
      <c r="BD25" s="23">
        <v>0</v>
      </c>
      <c r="BE25" s="23">
        <v>0</v>
      </c>
      <c r="BF25" s="23">
        <v>0</v>
      </c>
      <c r="BG25" s="88">
        <f t="shared" si="43"/>
        <v>0</v>
      </c>
      <c r="BH25" s="88">
        <v>0</v>
      </c>
      <c r="BI25" s="88">
        <v>0</v>
      </c>
      <c r="BJ25" s="88">
        <v>0</v>
      </c>
      <c r="BK25" s="88">
        <v>0</v>
      </c>
      <c r="BL25" s="88">
        <v>0</v>
      </c>
      <c r="BM25" s="88">
        <v>0</v>
      </c>
      <c r="BN25" s="88">
        <v>0</v>
      </c>
    </row>
    <row r="26" spans="1:66" ht="48" customHeight="1" x14ac:dyDescent="0.2">
      <c r="A26" s="111"/>
      <c r="B26" s="44" t="s">
        <v>18</v>
      </c>
      <c r="C26" s="44" t="s">
        <v>18</v>
      </c>
      <c r="D26" s="23">
        <f t="shared" si="19"/>
        <v>124589.40000000001</v>
      </c>
      <c r="E26" s="23"/>
      <c r="F26" s="23"/>
      <c r="G26" s="23"/>
      <c r="H26" s="23"/>
      <c r="I26" s="23"/>
      <c r="J26" s="23"/>
      <c r="K26" s="23">
        <f t="shared" si="9"/>
        <v>7607.4</v>
      </c>
      <c r="L26" s="23">
        <v>0</v>
      </c>
      <c r="M26" s="23">
        <v>0</v>
      </c>
      <c r="N26" s="23">
        <v>7607.4</v>
      </c>
      <c r="O26" s="23">
        <v>0</v>
      </c>
      <c r="P26" s="23">
        <v>0</v>
      </c>
      <c r="Q26" s="23">
        <v>0</v>
      </c>
      <c r="R26" s="23">
        <f t="shared" si="28"/>
        <v>20349</v>
      </c>
      <c r="S26" s="23">
        <v>0</v>
      </c>
      <c r="T26" s="23">
        <v>0</v>
      </c>
      <c r="U26" s="23">
        <v>0</v>
      </c>
      <c r="V26" s="23">
        <v>20349</v>
      </c>
      <c r="W26" s="23">
        <v>0</v>
      </c>
      <c r="X26" s="23">
        <v>0</v>
      </c>
      <c r="Y26" s="23">
        <v>0</v>
      </c>
      <c r="Z26" s="23">
        <v>0</v>
      </c>
      <c r="AA26" s="23">
        <f>AB26+AC26+AD26+AE26+AF26+AG26</f>
        <v>19750.900000000001</v>
      </c>
      <c r="AB26" s="23">
        <v>0</v>
      </c>
      <c r="AC26" s="46">
        <v>0</v>
      </c>
      <c r="AD26" s="46">
        <v>19750.900000000001</v>
      </c>
      <c r="AE26" s="23">
        <v>0</v>
      </c>
      <c r="AF26" s="23">
        <v>0</v>
      </c>
      <c r="AG26" s="23">
        <v>0</v>
      </c>
      <c r="AH26" s="23">
        <v>0</v>
      </c>
      <c r="AI26" s="23">
        <f>AL26</f>
        <v>29792.7</v>
      </c>
      <c r="AJ26" s="23">
        <v>0</v>
      </c>
      <c r="AK26" s="23">
        <v>0</v>
      </c>
      <c r="AL26" s="23">
        <v>29792.7</v>
      </c>
      <c r="AM26" s="23">
        <v>0</v>
      </c>
      <c r="AN26" s="23">
        <v>0</v>
      </c>
      <c r="AO26" s="23">
        <v>0</v>
      </c>
      <c r="AP26" s="23">
        <v>0</v>
      </c>
      <c r="AQ26" s="23">
        <v>0</v>
      </c>
      <c r="AR26" s="98">
        <f t="shared" si="35"/>
        <v>35482.6</v>
      </c>
      <c r="AS26" s="23">
        <v>0</v>
      </c>
      <c r="AT26" s="23">
        <v>0</v>
      </c>
      <c r="AU26" s="98">
        <v>35482.6</v>
      </c>
      <c r="AV26" s="23">
        <v>0</v>
      </c>
      <c r="AW26" s="23">
        <v>0</v>
      </c>
      <c r="AX26" s="23">
        <v>0</v>
      </c>
      <c r="AY26" s="97">
        <f>AZ26+BB26+BC26+BD26+BE26+BF26</f>
        <v>8347.7000000000007</v>
      </c>
      <c r="AZ26" s="97">
        <v>0</v>
      </c>
      <c r="BA26" s="97">
        <v>0</v>
      </c>
      <c r="BB26" s="97">
        <v>0</v>
      </c>
      <c r="BC26" s="97">
        <v>8347.7000000000007</v>
      </c>
      <c r="BD26" s="97">
        <v>0</v>
      </c>
      <c r="BE26" s="97">
        <v>0</v>
      </c>
      <c r="BF26" s="97">
        <v>0</v>
      </c>
      <c r="BG26" s="97">
        <f>BH26+BJ26+BK26+BL26+BM26+BN26</f>
        <v>3259.1</v>
      </c>
      <c r="BH26" s="97">
        <v>0</v>
      </c>
      <c r="BI26" s="97">
        <v>0</v>
      </c>
      <c r="BJ26" s="97">
        <v>0</v>
      </c>
      <c r="BK26" s="97">
        <v>3259.1</v>
      </c>
      <c r="BL26" s="97">
        <v>0</v>
      </c>
      <c r="BM26" s="97">
        <v>0</v>
      </c>
      <c r="BN26" s="97">
        <v>0</v>
      </c>
    </row>
    <row r="27" spans="1:66" ht="72" customHeight="1" x14ac:dyDescent="0.2">
      <c r="A27" s="48" t="s">
        <v>57</v>
      </c>
      <c r="B27" s="44" t="s">
        <v>19</v>
      </c>
      <c r="C27" s="44" t="s">
        <v>7</v>
      </c>
      <c r="D27" s="23">
        <f t="shared" si="19"/>
        <v>113190.5</v>
      </c>
      <c r="E27" s="23">
        <v>0</v>
      </c>
      <c r="F27" s="23">
        <f>5300-2300</f>
        <v>3000</v>
      </c>
      <c r="G27" s="23">
        <v>0</v>
      </c>
      <c r="H27" s="23"/>
      <c r="I27" s="23"/>
      <c r="J27" s="23"/>
      <c r="K27" s="23">
        <f t="shared" si="9"/>
        <v>2998</v>
      </c>
      <c r="L27" s="23">
        <v>0</v>
      </c>
      <c r="M27" s="23">
        <v>2998</v>
      </c>
      <c r="N27" s="23">
        <v>0</v>
      </c>
      <c r="O27" s="23">
        <v>0</v>
      </c>
      <c r="P27" s="23">
        <v>0</v>
      </c>
      <c r="Q27" s="23">
        <v>0</v>
      </c>
      <c r="R27" s="23">
        <f t="shared" si="28"/>
        <v>6258.2</v>
      </c>
      <c r="S27" s="23">
        <v>0</v>
      </c>
      <c r="T27" s="23">
        <v>0</v>
      </c>
      <c r="U27" s="23">
        <v>6258.2</v>
      </c>
      <c r="V27" s="23">
        <v>0</v>
      </c>
      <c r="W27" s="23">
        <v>0</v>
      </c>
      <c r="X27" s="23">
        <v>0</v>
      </c>
      <c r="Y27" s="23">
        <v>0</v>
      </c>
      <c r="Z27" s="23">
        <v>0</v>
      </c>
      <c r="AA27" s="23">
        <f t="shared" si="40"/>
        <v>12769.3</v>
      </c>
      <c r="AB27" s="23">
        <v>0</v>
      </c>
      <c r="AC27" s="46">
        <v>12769.3</v>
      </c>
      <c r="AD27" s="46">
        <v>0</v>
      </c>
      <c r="AE27" s="23">
        <v>0</v>
      </c>
      <c r="AF27" s="23">
        <v>0</v>
      </c>
      <c r="AG27" s="23">
        <v>0</v>
      </c>
      <c r="AH27" s="23">
        <v>0</v>
      </c>
      <c r="AI27" s="23">
        <f>AJ27+AK27+AL27+AM27+AQ27</f>
        <v>22681.599999999999</v>
      </c>
      <c r="AJ27" s="23">
        <v>0</v>
      </c>
      <c r="AK27" s="23">
        <v>22681.599999999999</v>
      </c>
      <c r="AL27" s="23">
        <v>0</v>
      </c>
      <c r="AM27" s="23">
        <v>0</v>
      </c>
      <c r="AN27" s="23">
        <v>0</v>
      </c>
      <c r="AO27" s="23">
        <v>0</v>
      </c>
      <c r="AP27" s="23">
        <v>0</v>
      </c>
      <c r="AQ27" s="23">
        <v>0</v>
      </c>
      <c r="AR27" s="23">
        <f t="shared" si="35"/>
        <v>22827.8</v>
      </c>
      <c r="AS27" s="23">
        <v>0</v>
      </c>
      <c r="AT27" s="23">
        <v>22827.8</v>
      </c>
      <c r="AU27" s="23">
        <v>0</v>
      </c>
      <c r="AV27" s="23">
        <v>0</v>
      </c>
      <c r="AW27" s="23">
        <v>0</v>
      </c>
      <c r="AX27" s="23">
        <v>0</v>
      </c>
      <c r="AY27" s="23">
        <f>BB27</f>
        <v>22827.8</v>
      </c>
      <c r="AZ27" s="23">
        <v>0</v>
      </c>
      <c r="BA27" s="23">
        <v>0</v>
      </c>
      <c r="BB27" s="23">
        <v>22827.8</v>
      </c>
      <c r="BC27" s="23">
        <v>0</v>
      </c>
      <c r="BD27" s="23">
        <v>0</v>
      </c>
      <c r="BE27" s="23">
        <v>0</v>
      </c>
      <c r="BF27" s="23">
        <v>0</v>
      </c>
      <c r="BG27" s="88">
        <f>BJ27</f>
        <v>22827.8</v>
      </c>
      <c r="BH27" s="88">
        <v>0</v>
      </c>
      <c r="BI27" s="88">
        <v>0</v>
      </c>
      <c r="BJ27" s="88">
        <v>22827.8</v>
      </c>
      <c r="BK27" s="88">
        <v>0</v>
      </c>
      <c r="BL27" s="88">
        <v>0</v>
      </c>
      <c r="BM27" s="88">
        <v>0</v>
      </c>
      <c r="BN27" s="88">
        <v>0</v>
      </c>
    </row>
    <row r="28" spans="1:66" x14ac:dyDescent="0.2">
      <c r="A28" s="109" t="s">
        <v>76</v>
      </c>
      <c r="B28" s="110" t="s">
        <v>19</v>
      </c>
      <c r="C28" s="110" t="s">
        <v>18</v>
      </c>
      <c r="D28" s="103">
        <f t="shared" si="19"/>
        <v>6670.5</v>
      </c>
      <c r="E28" s="23"/>
      <c r="F28" s="23"/>
      <c r="G28" s="23"/>
      <c r="H28" s="23"/>
      <c r="I28" s="23"/>
      <c r="J28" s="23"/>
      <c r="K28" s="103">
        <f>N28</f>
        <v>0</v>
      </c>
      <c r="L28" s="103">
        <v>0</v>
      </c>
      <c r="M28" s="103">
        <v>0</v>
      </c>
      <c r="N28" s="103">
        <v>0</v>
      </c>
      <c r="O28" s="103">
        <v>0</v>
      </c>
      <c r="P28" s="103">
        <v>0</v>
      </c>
      <c r="Q28" s="103">
        <v>0</v>
      </c>
      <c r="R28" s="103">
        <f>S29+T29+U28+V28+W29+Y28+Z29</f>
        <v>0</v>
      </c>
      <c r="S28" s="103">
        <v>0</v>
      </c>
      <c r="T28" s="103">
        <v>0</v>
      </c>
      <c r="U28" s="103">
        <v>0</v>
      </c>
      <c r="V28" s="103">
        <v>0</v>
      </c>
      <c r="W28" s="103">
        <v>0</v>
      </c>
      <c r="X28" s="103">
        <v>0</v>
      </c>
      <c r="Y28" s="103">
        <v>0</v>
      </c>
      <c r="Z28" s="103"/>
      <c r="AA28" s="103">
        <f>AC28+AD28+AF28</f>
        <v>3122.3</v>
      </c>
      <c r="AB28" s="103">
        <v>0</v>
      </c>
      <c r="AC28" s="119">
        <v>2244.4</v>
      </c>
      <c r="AD28" s="119">
        <v>877.9</v>
      </c>
      <c r="AE28" s="103">
        <v>0</v>
      </c>
      <c r="AF28" s="103">
        <v>0</v>
      </c>
      <c r="AG28" s="103">
        <v>0</v>
      </c>
      <c r="AH28" s="103">
        <v>0</v>
      </c>
      <c r="AI28" s="103">
        <f>AJ28+AK28+AL28+AM28+AQ28+AN28</f>
        <v>0</v>
      </c>
      <c r="AJ28" s="103">
        <v>0</v>
      </c>
      <c r="AK28" s="103">
        <v>0</v>
      </c>
      <c r="AL28" s="103">
        <v>0</v>
      </c>
      <c r="AM28" s="103">
        <v>0</v>
      </c>
      <c r="AN28" s="103">
        <v>0</v>
      </c>
      <c r="AO28" s="103">
        <v>0</v>
      </c>
      <c r="AP28" s="103">
        <v>0</v>
      </c>
      <c r="AQ28" s="103">
        <v>0</v>
      </c>
      <c r="AR28" s="103">
        <f t="shared" si="35"/>
        <v>3548.2000000000003</v>
      </c>
      <c r="AS28" s="103">
        <v>0</v>
      </c>
      <c r="AT28" s="103">
        <v>3161.4</v>
      </c>
      <c r="AU28" s="103">
        <v>386.8</v>
      </c>
      <c r="AV28" s="103">
        <v>0</v>
      </c>
      <c r="AW28" s="103">
        <v>0</v>
      </c>
      <c r="AX28" s="103">
        <v>0</v>
      </c>
      <c r="AY28" s="103">
        <f>AZ28+BC28+BD28+BF28+BL29</f>
        <v>0</v>
      </c>
      <c r="AZ28" s="103">
        <v>0</v>
      </c>
      <c r="BA28" s="105">
        <v>0</v>
      </c>
      <c r="BB28" s="103">
        <v>0</v>
      </c>
      <c r="BC28" s="103">
        <v>0</v>
      </c>
      <c r="BD28" s="103">
        <v>0</v>
      </c>
      <c r="BE28" s="103">
        <v>0</v>
      </c>
      <c r="BF28" s="103">
        <v>0</v>
      </c>
      <c r="BG28" s="103">
        <f>BH28+BK28+BL28+BN28+BT29</f>
        <v>0</v>
      </c>
      <c r="BH28" s="103">
        <v>0</v>
      </c>
      <c r="BI28" s="105">
        <v>0</v>
      </c>
      <c r="BJ28" s="103">
        <v>0</v>
      </c>
      <c r="BK28" s="103">
        <v>0</v>
      </c>
      <c r="BL28" s="103">
        <v>0</v>
      </c>
      <c r="BM28" s="103">
        <v>0</v>
      </c>
      <c r="BN28" s="103">
        <v>0</v>
      </c>
    </row>
    <row r="29" spans="1:66" ht="55.5" customHeight="1" x14ac:dyDescent="0.2">
      <c r="A29" s="109"/>
      <c r="B29" s="104"/>
      <c r="C29" s="104"/>
      <c r="D29" s="104">
        <f t="shared" ref="D29" si="44">K29+R29+AA29+AI29+AR29+AY29</f>
        <v>0</v>
      </c>
      <c r="E29" s="23"/>
      <c r="F29" s="23"/>
      <c r="G29" s="23"/>
      <c r="H29" s="23"/>
      <c r="I29" s="23"/>
      <c r="J29" s="23"/>
      <c r="K29" s="104"/>
      <c r="L29" s="104"/>
      <c r="M29" s="104"/>
      <c r="N29" s="104"/>
      <c r="O29" s="104"/>
      <c r="P29" s="104"/>
      <c r="Q29" s="104"/>
      <c r="R29" s="104"/>
      <c r="S29" s="104"/>
      <c r="T29" s="104"/>
      <c r="U29" s="104"/>
      <c r="V29" s="104"/>
      <c r="W29" s="104"/>
      <c r="X29" s="104"/>
      <c r="Y29" s="104"/>
      <c r="Z29" s="104"/>
      <c r="AA29" s="104"/>
      <c r="AB29" s="104"/>
      <c r="AC29" s="120"/>
      <c r="AD29" s="120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  <c r="AV29" s="104"/>
      <c r="AW29" s="104"/>
      <c r="AX29" s="104"/>
      <c r="AY29" s="104"/>
      <c r="AZ29" s="104"/>
      <c r="BA29" s="106"/>
      <c r="BB29" s="104"/>
      <c r="BC29" s="104"/>
      <c r="BD29" s="104"/>
      <c r="BE29" s="104"/>
      <c r="BF29" s="104"/>
      <c r="BG29" s="104"/>
      <c r="BH29" s="104"/>
      <c r="BI29" s="106"/>
      <c r="BJ29" s="104"/>
      <c r="BK29" s="104"/>
      <c r="BL29" s="104"/>
      <c r="BM29" s="104"/>
      <c r="BN29" s="104"/>
    </row>
    <row r="30" spans="1:66" ht="71.25" customHeight="1" x14ac:dyDescent="0.2">
      <c r="A30" s="49" t="s">
        <v>64</v>
      </c>
      <c r="B30" s="50" t="s">
        <v>19</v>
      </c>
      <c r="C30" s="50" t="s">
        <v>18</v>
      </c>
      <c r="D30" s="51">
        <f>K30+R30+AA30+AI30+AR30+AY30+BG30</f>
        <v>9707.5</v>
      </c>
      <c r="E30" s="23"/>
      <c r="F30" s="23"/>
      <c r="G30" s="23"/>
      <c r="H30" s="23"/>
      <c r="I30" s="23"/>
      <c r="J30" s="23"/>
      <c r="K30" s="51">
        <v>0</v>
      </c>
      <c r="L30" s="51"/>
      <c r="M30" s="51"/>
      <c r="N30" s="51"/>
      <c r="O30" s="51"/>
      <c r="P30" s="51"/>
      <c r="Q30" s="51"/>
      <c r="R30" s="51">
        <v>0</v>
      </c>
      <c r="S30" s="51"/>
      <c r="T30" s="51"/>
      <c r="U30" s="51"/>
      <c r="V30" s="51"/>
      <c r="W30" s="51"/>
      <c r="X30" s="51"/>
      <c r="Y30" s="51"/>
      <c r="Z30" s="51"/>
      <c r="AA30" s="51">
        <v>0</v>
      </c>
      <c r="AB30" s="51"/>
      <c r="AC30" s="52"/>
      <c r="AD30" s="52"/>
      <c r="AE30" s="51"/>
      <c r="AF30" s="51"/>
      <c r="AG30" s="51"/>
      <c r="AH30" s="51"/>
      <c r="AI30" s="51">
        <f>AJ30+AK30+AL30+AM30+AN30+AO30+AP30+AQ30</f>
        <v>5006.3999999999996</v>
      </c>
      <c r="AJ30" s="51">
        <v>0</v>
      </c>
      <c r="AK30" s="51">
        <v>0</v>
      </c>
      <c r="AL30" s="51">
        <v>5006.3999999999996</v>
      </c>
      <c r="AM30" s="51">
        <v>0</v>
      </c>
      <c r="AN30" s="51">
        <v>0</v>
      </c>
      <c r="AO30" s="51"/>
      <c r="AP30" s="51"/>
      <c r="AQ30" s="51">
        <v>0</v>
      </c>
      <c r="AR30" s="51">
        <f>AT30+AU30+AV30+AW30+AX30</f>
        <v>4701.1000000000004</v>
      </c>
      <c r="AS30" s="51"/>
      <c r="AT30" s="51">
        <v>0</v>
      </c>
      <c r="AU30" s="51">
        <v>4701.1000000000004</v>
      </c>
      <c r="AV30" s="51">
        <v>0</v>
      </c>
      <c r="AW30" s="51">
        <v>0</v>
      </c>
      <c r="AX30" s="51">
        <v>0</v>
      </c>
      <c r="AY30" s="51">
        <v>0</v>
      </c>
      <c r="AZ30" s="51"/>
      <c r="BA30" s="53">
        <v>0</v>
      </c>
      <c r="BB30" s="51">
        <v>0</v>
      </c>
      <c r="BC30" s="51">
        <v>0</v>
      </c>
      <c r="BD30" s="51">
        <v>0</v>
      </c>
      <c r="BE30" s="51">
        <v>0</v>
      </c>
      <c r="BF30" s="51">
        <v>0</v>
      </c>
      <c r="BG30" s="51">
        <v>0</v>
      </c>
      <c r="BH30" s="51"/>
      <c r="BI30" s="92">
        <v>0</v>
      </c>
      <c r="BJ30" s="51">
        <v>0</v>
      </c>
      <c r="BK30" s="51">
        <v>0</v>
      </c>
      <c r="BL30" s="51">
        <v>0</v>
      </c>
      <c r="BM30" s="51">
        <v>0</v>
      </c>
      <c r="BN30" s="51">
        <v>0</v>
      </c>
    </row>
    <row r="31" spans="1:66" ht="86.25" customHeight="1" x14ac:dyDescent="0.2">
      <c r="A31" s="49" t="s">
        <v>65</v>
      </c>
      <c r="B31" s="50" t="s">
        <v>19</v>
      </c>
      <c r="C31" s="50" t="s">
        <v>19</v>
      </c>
      <c r="D31" s="51">
        <f>K31+R31+AA31+AI31+AR31+AY31+BG31</f>
        <v>13665</v>
      </c>
      <c r="E31" s="23"/>
      <c r="F31" s="23"/>
      <c r="G31" s="23"/>
      <c r="H31" s="23"/>
      <c r="I31" s="23"/>
      <c r="J31" s="23"/>
      <c r="K31" s="51">
        <v>0</v>
      </c>
      <c r="L31" s="51"/>
      <c r="M31" s="51"/>
      <c r="N31" s="51"/>
      <c r="O31" s="51"/>
      <c r="P31" s="51"/>
      <c r="Q31" s="51"/>
      <c r="R31" s="51">
        <v>0</v>
      </c>
      <c r="S31" s="51"/>
      <c r="T31" s="51"/>
      <c r="U31" s="51"/>
      <c r="V31" s="51"/>
      <c r="W31" s="51"/>
      <c r="X31" s="51"/>
      <c r="Y31" s="51"/>
      <c r="Z31" s="51"/>
      <c r="AA31" s="51">
        <v>0</v>
      </c>
      <c r="AB31" s="51"/>
      <c r="AC31" s="52"/>
      <c r="AD31" s="52"/>
      <c r="AE31" s="51"/>
      <c r="AF31" s="51"/>
      <c r="AG31" s="51"/>
      <c r="AH31" s="51"/>
      <c r="AI31" s="51">
        <f>AJ31+AK31+AL31+AM31+AN31+AO31+AP31+AQ31</f>
        <v>13665</v>
      </c>
      <c r="AJ31" s="51">
        <v>0</v>
      </c>
      <c r="AK31" s="51">
        <v>0</v>
      </c>
      <c r="AL31" s="51">
        <v>13665</v>
      </c>
      <c r="AM31" s="51">
        <v>0</v>
      </c>
      <c r="AN31" s="51">
        <v>0</v>
      </c>
      <c r="AO31" s="51"/>
      <c r="AP31" s="51"/>
      <c r="AQ31" s="51">
        <v>0</v>
      </c>
      <c r="AR31" s="51">
        <v>0</v>
      </c>
      <c r="AS31" s="51"/>
      <c r="AT31" s="51">
        <v>0</v>
      </c>
      <c r="AU31" s="51">
        <v>0</v>
      </c>
      <c r="AV31" s="51">
        <v>0</v>
      </c>
      <c r="AW31" s="51">
        <v>0</v>
      </c>
      <c r="AX31" s="51">
        <v>0</v>
      </c>
      <c r="AY31" s="51">
        <v>0</v>
      </c>
      <c r="AZ31" s="51"/>
      <c r="BA31" s="53">
        <v>0</v>
      </c>
      <c r="BB31" s="51">
        <v>0</v>
      </c>
      <c r="BC31" s="51">
        <v>0</v>
      </c>
      <c r="BD31" s="51">
        <v>0</v>
      </c>
      <c r="BE31" s="51">
        <v>0</v>
      </c>
      <c r="BF31" s="51">
        <v>0</v>
      </c>
      <c r="BG31" s="51">
        <v>0</v>
      </c>
      <c r="BH31" s="51"/>
      <c r="BI31" s="92">
        <v>0</v>
      </c>
      <c r="BJ31" s="51">
        <v>0</v>
      </c>
      <c r="BK31" s="51">
        <v>0</v>
      </c>
      <c r="BL31" s="51">
        <v>0</v>
      </c>
      <c r="BM31" s="51">
        <v>0</v>
      </c>
      <c r="BN31" s="51">
        <v>0</v>
      </c>
    </row>
    <row r="32" spans="1:66" ht="91.5" customHeight="1" x14ac:dyDescent="0.2">
      <c r="A32" s="77" t="s">
        <v>68</v>
      </c>
      <c r="B32" s="50" t="s">
        <v>19</v>
      </c>
      <c r="C32" s="50" t="s">
        <v>19</v>
      </c>
      <c r="D32" s="51">
        <f>AI32+AR32+AY32+BG32</f>
        <v>144</v>
      </c>
      <c r="E32" s="75"/>
      <c r="F32" s="75"/>
      <c r="G32" s="75"/>
      <c r="H32" s="75"/>
      <c r="I32" s="75"/>
      <c r="J32" s="75"/>
      <c r="K32" s="51">
        <v>0</v>
      </c>
      <c r="L32" s="51"/>
      <c r="M32" s="51"/>
      <c r="N32" s="51"/>
      <c r="O32" s="51"/>
      <c r="P32" s="51"/>
      <c r="Q32" s="51"/>
      <c r="R32" s="51">
        <v>0</v>
      </c>
      <c r="S32" s="51"/>
      <c r="T32" s="51"/>
      <c r="U32" s="51"/>
      <c r="V32" s="51"/>
      <c r="W32" s="51"/>
      <c r="X32" s="51"/>
      <c r="Y32" s="51"/>
      <c r="Z32" s="51"/>
      <c r="AA32" s="51">
        <v>0</v>
      </c>
      <c r="AB32" s="51"/>
      <c r="AC32" s="52"/>
      <c r="AD32" s="52"/>
      <c r="AE32" s="51"/>
      <c r="AF32" s="51"/>
      <c r="AG32" s="51"/>
      <c r="AH32" s="51"/>
      <c r="AI32" s="51">
        <f>AL32</f>
        <v>144</v>
      </c>
      <c r="AJ32" s="51">
        <v>0</v>
      </c>
      <c r="AK32" s="51">
        <v>0</v>
      </c>
      <c r="AL32" s="51">
        <v>144</v>
      </c>
      <c r="AM32" s="51">
        <v>0</v>
      </c>
      <c r="AN32" s="51">
        <v>0</v>
      </c>
      <c r="AO32" s="51"/>
      <c r="AP32" s="51"/>
      <c r="AQ32" s="51">
        <v>0</v>
      </c>
      <c r="AR32" s="51">
        <v>0</v>
      </c>
      <c r="AS32" s="51"/>
      <c r="AT32" s="51">
        <v>0</v>
      </c>
      <c r="AU32" s="51">
        <v>0</v>
      </c>
      <c r="AV32" s="51">
        <v>0</v>
      </c>
      <c r="AW32" s="51">
        <v>0</v>
      </c>
      <c r="AX32" s="51">
        <v>0</v>
      </c>
      <c r="AY32" s="51">
        <v>0</v>
      </c>
      <c r="AZ32" s="51"/>
      <c r="BA32" s="79">
        <v>0</v>
      </c>
      <c r="BB32" s="51">
        <v>0</v>
      </c>
      <c r="BC32" s="51">
        <v>0</v>
      </c>
      <c r="BD32" s="51">
        <v>0</v>
      </c>
      <c r="BE32" s="51">
        <v>0</v>
      </c>
      <c r="BF32" s="51">
        <v>0</v>
      </c>
      <c r="BG32" s="51">
        <v>0</v>
      </c>
      <c r="BH32" s="51"/>
      <c r="BI32" s="92">
        <v>0</v>
      </c>
      <c r="BJ32" s="51">
        <v>0</v>
      </c>
      <c r="BK32" s="51">
        <v>0</v>
      </c>
      <c r="BL32" s="51">
        <v>0</v>
      </c>
      <c r="BM32" s="51">
        <v>0</v>
      </c>
      <c r="BN32" s="51">
        <v>0</v>
      </c>
    </row>
    <row r="33" spans="1:66" ht="48.75" customHeight="1" x14ac:dyDescent="0.2">
      <c r="A33" s="128" t="s">
        <v>55</v>
      </c>
      <c r="B33" s="44" t="s">
        <v>18</v>
      </c>
      <c r="C33" s="44" t="s">
        <v>18</v>
      </c>
      <c r="D33" s="51">
        <f t="shared" ref="D33:D42" si="45">K33+R33+AA33+AI33+AR33+AY33+BG33</f>
        <v>60468</v>
      </c>
      <c r="E33" s="54"/>
      <c r="F33" s="54"/>
      <c r="G33" s="54"/>
      <c r="H33" s="54"/>
      <c r="I33" s="54"/>
      <c r="J33" s="54"/>
      <c r="K33" s="55">
        <f>N33</f>
        <v>0</v>
      </c>
      <c r="L33" s="55">
        <v>0</v>
      </c>
      <c r="M33" s="55">
        <v>0</v>
      </c>
      <c r="N33" s="55">
        <v>0</v>
      </c>
      <c r="O33" s="55">
        <v>0</v>
      </c>
      <c r="P33" s="55">
        <v>0</v>
      </c>
      <c r="Q33" s="55">
        <v>0</v>
      </c>
      <c r="R33" s="51">
        <f>U33+V33</f>
        <v>621.4</v>
      </c>
      <c r="S33" s="51">
        <v>0</v>
      </c>
      <c r="T33" s="51">
        <v>0</v>
      </c>
      <c r="U33" s="51">
        <v>0</v>
      </c>
      <c r="V33" s="51">
        <v>621.4</v>
      </c>
      <c r="W33" s="55">
        <v>0</v>
      </c>
      <c r="X33" s="55">
        <v>0</v>
      </c>
      <c r="Y33" s="55">
        <v>0</v>
      </c>
      <c r="Z33" s="55">
        <v>0</v>
      </c>
      <c r="AA33" s="51">
        <f>AC33+AD33+AF33</f>
        <v>29223.3</v>
      </c>
      <c r="AB33" s="51">
        <v>0</v>
      </c>
      <c r="AC33" s="52">
        <v>27762.1</v>
      </c>
      <c r="AD33" s="52">
        <v>1461.2</v>
      </c>
      <c r="AE33" s="55">
        <v>0</v>
      </c>
      <c r="AF33" s="55">
        <v>0</v>
      </c>
      <c r="AG33" s="55">
        <v>0</v>
      </c>
      <c r="AH33" s="55">
        <v>0</v>
      </c>
      <c r="AI33" s="51">
        <f>AJ33+AK33+AL33+AM33+AN33+AO33+AP33+AQ33</f>
        <v>30183.3</v>
      </c>
      <c r="AJ33" s="51">
        <v>0</v>
      </c>
      <c r="AK33" s="51">
        <v>27762.2</v>
      </c>
      <c r="AL33" s="51">
        <v>2421.1</v>
      </c>
      <c r="AM33" s="55">
        <v>0</v>
      </c>
      <c r="AN33" s="55">
        <v>0</v>
      </c>
      <c r="AO33" s="55">
        <v>0</v>
      </c>
      <c r="AP33" s="55">
        <v>0</v>
      </c>
      <c r="AQ33" s="55">
        <v>0</v>
      </c>
      <c r="AR33" s="55">
        <f>AT33+AU33+AV33+AW33+AX33</f>
        <v>440</v>
      </c>
      <c r="AS33" s="55">
        <v>0</v>
      </c>
      <c r="AT33" s="55">
        <v>0</v>
      </c>
      <c r="AU33" s="55">
        <v>440</v>
      </c>
      <c r="AV33" s="55">
        <v>0</v>
      </c>
      <c r="AW33" s="55">
        <v>0</v>
      </c>
      <c r="AX33" s="55">
        <v>0</v>
      </c>
      <c r="AY33" s="55">
        <v>0</v>
      </c>
      <c r="AZ33" s="55">
        <v>0</v>
      </c>
      <c r="BA33" s="55">
        <v>0</v>
      </c>
      <c r="BB33" s="55">
        <v>0</v>
      </c>
      <c r="BC33" s="55">
        <v>0</v>
      </c>
      <c r="BD33" s="55">
        <v>0</v>
      </c>
      <c r="BE33" s="55">
        <v>0</v>
      </c>
      <c r="BF33" s="55">
        <v>0</v>
      </c>
      <c r="BG33" s="55">
        <v>0</v>
      </c>
      <c r="BH33" s="55">
        <v>0</v>
      </c>
      <c r="BI33" s="55">
        <v>0</v>
      </c>
      <c r="BJ33" s="55">
        <v>0</v>
      </c>
      <c r="BK33" s="55">
        <v>0</v>
      </c>
      <c r="BL33" s="55">
        <v>0</v>
      </c>
      <c r="BM33" s="55">
        <v>0</v>
      </c>
      <c r="BN33" s="55">
        <v>0</v>
      </c>
    </row>
    <row r="34" spans="1:66" ht="75" customHeight="1" x14ac:dyDescent="0.2">
      <c r="A34" s="129"/>
      <c r="B34" s="44" t="s">
        <v>19</v>
      </c>
      <c r="C34" s="44" t="s">
        <v>7</v>
      </c>
      <c r="D34" s="51">
        <f t="shared" si="45"/>
        <v>24374.799999999999</v>
      </c>
      <c r="E34" s="54"/>
      <c r="F34" s="54"/>
      <c r="G34" s="54"/>
      <c r="H34" s="54"/>
      <c r="I34" s="54"/>
      <c r="J34" s="54"/>
      <c r="K34" s="55"/>
      <c r="L34" s="55"/>
      <c r="M34" s="55"/>
      <c r="N34" s="55"/>
      <c r="O34" s="55"/>
      <c r="P34" s="55"/>
      <c r="Q34" s="55"/>
      <c r="R34" s="51">
        <f>U34+V34</f>
        <v>23968.399999999998</v>
      </c>
      <c r="S34" s="51"/>
      <c r="T34" s="51"/>
      <c r="U34" s="51">
        <v>22383.8</v>
      </c>
      <c r="V34" s="51">
        <v>1584.6</v>
      </c>
      <c r="W34" s="55"/>
      <c r="X34" s="55"/>
      <c r="Y34" s="55"/>
      <c r="Z34" s="55"/>
      <c r="AA34" s="55"/>
      <c r="AB34" s="55"/>
      <c r="AC34" s="56"/>
      <c r="AD34" s="56"/>
      <c r="AE34" s="55"/>
      <c r="AF34" s="55"/>
      <c r="AG34" s="55"/>
      <c r="AH34" s="55"/>
      <c r="AI34" s="55">
        <f>AL34</f>
        <v>406.4</v>
      </c>
      <c r="AJ34" s="55">
        <v>0</v>
      </c>
      <c r="AK34" s="55">
        <v>0</v>
      </c>
      <c r="AL34" s="55">
        <v>406.4</v>
      </c>
      <c r="AM34" s="55">
        <v>0</v>
      </c>
      <c r="AN34" s="55">
        <v>0</v>
      </c>
      <c r="AO34" s="55">
        <v>0</v>
      </c>
      <c r="AP34" s="55">
        <v>0</v>
      </c>
      <c r="AQ34" s="55">
        <v>0</v>
      </c>
      <c r="AR34" s="55">
        <v>0</v>
      </c>
      <c r="AS34" s="55">
        <v>0</v>
      </c>
      <c r="AT34" s="55">
        <v>0</v>
      </c>
      <c r="AU34" s="55">
        <v>0</v>
      </c>
      <c r="AV34" s="55">
        <v>0</v>
      </c>
      <c r="AW34" s="55">
        <v>0</v>
      </c>
      <c r="AX34" s="55">
        <v>0</v>
      </c>
      <c r="AY34" s="55">
        <v>0</v>
      </c>
      <c r="AZ34" s="55">
        <v>0</v>
      </c>
      <c r="BA34" s="55">
        <v>0</v>
      </c>
      <c r="BB34" s="55">
        <v>0</v>
      </c>
      <c r="BC34" s="55">
        <v>0</v>
      </c>
      <c r="BD34" s="55">
        <v>0</v>
      </c>
      <c r="BE34" s="55">
        <v>0</v>
      </c>
      <c r="BF34" s="55">
        <v>0</v>
      </c>
      <c r="BG34" s="55">
        <v>0</v>
      </c>
      <c r="BH34" s="55">
        <v>0</v>
      </c>
      <c r="BI34" s="55">
        <v>0</v>
      </c>
      <c r="BJ34" s="55">
        <v>0</v>
      </c>
      <c r="BK34" s="55">
        <v>0</v>
      </c>
      <c r="BL34" s="55">
        <v>0</v>
      </c>
      <c r="BM34" s="55">
        <v>0</v>
      </c>
      <c r="BN34" s="55">
        <v>0</v>
      </c>
    </row>
    <row r="35" spans="1:66" ht="51.75" customHeight="1" x14ac:dyDescent="0.2">
      <c r="A35" s="130" t="s">
        <v>80</v>
      </c>
      <c r="B35" s="44" t="s">
        <v>50</v>
      </c>
      <c r="C35" s="44" t="s">
        <v>50</v>
      </c>
      <c r="D35" s="51">
        <f t="shared" si="45"/>
        <v>34654.5</v>
      </c>
      <c r="E35" s="54"/>
      <c r="F35" s="54"/>
      <c r="G35" s="54"/>
      <c r="H35" s="54"/>
      <c r="I35" s="54"/>
      <c r="J35" s="54"/>
      <c r="K35" s="55"/>
      <c r="L35" s="55"/>
      <c r="M35" s="55"/>
      <c r="N35" s="55"/>
      <c r="O35" s="55"/>
      <c r="P35" s="55"/>
      <c r="Q35" s="55"/>
      <c r="R35" s="51">
        <f>U35+V35</f>
        <v>34572.6</v>
      </c>
      <c r="S35" s="51"/>
      <c r="T35" s="51"/>
      <c r="U35" s="51">
        <v>34538.1</v>
      </c>
      <c r="V35" s="51">
        <v>34.5</v>
      </c>
      <c r="W35" s="55"/>
      <c r="X35" s="55"/>
      <c r="Y35" s="55"/>
      <c r="Z35" s="55"/>
      <c r="AA35" s="55">
        <f>AB35++AD35+AE35++AG35+AH35+AC35</f>
        <v>81.899999999999991</v>
      </c>
      <c r="AB35" s="55"/>
      <c r="AC35" s="56">
        <v>81.8</v>
      </c>
      <c r="AD35" s="56">
        <v>0.1</v>
      </c>
      <c r="AE35" s="55"/>
      <c r="AF35" s="55"/>
      <c r="AG35" s="55"/>
      <c r="AH35" s="55"/>
      <c r="AI35" s="55">
        <v>0</v>
      </c>
      <c r="AJ35" s="55">
        <v>0</v>
      </c>
      <c r="AK35" s="55">
        <v>0</v>
      </c>
      <c r="AL35" s="55">
        <v>0</v>
      </c>
      <c r="AM35" s="55">
        <v>0</v>
      </c>
      <c r="AN35" s="55">
        <v>0</v>
      </c>
      <c r="AO35" s="55">
        <v>0</v>
      </c>
      <c r="AP35" s="55">
        <v>0</v>
      </c>
      <c r="AQ35" s="55">
        <v>0</v>
      </c>
      <c r="AR35" s="55">
        <v>0</v>
      </c>
      <c r="AS35" s="55">
        <v>0</v>
      </c>
      <c r="AT35" s="55">
        <v>0</v>
      </c>
      <c r="AU35" s="55">
        <v>0</v>
      </c>
      <c r="AV35" s="55">
        <v>0</v>
      </c>
      <c r="AW35" s="55">
        <v>0</v>
      </c>
      <c r="AX35" s="55">
        <v>0</v>
      </c>
      <c r="AY35" s="55">
        <v>0</v>
      </c>
      <c r="AZ35" s="55">
        <v>0</v>
      </c>
      <c r="BA35" s="55">
        <v>0</v>
      </c>
      <c r="BB35" s="55">
        <v>0</v>
      </c>
      <c r="BC35" s="55">
        <v>0</v>
      </c>
      <c r="BD35" s="55">
        <v>0</v>
      </c>
      <c r="BE35" s="55">
        <v>0</v>
      </c>
      <c r="BF35" s="55">
        <v>0</v>
      </c>
      <c r="BG35" s="55">
        <v>0</v>
      </c>
      <c r="BH35" s="55">
        <v>0</v>
      </c>
      <c r="BI35" s="55">
        <v>0</v>
      </c>
      <c r="BJ35" s="55">
        <v>0</v>
      </c>
      <c r="BK35" s="55">
        <v>0</v>
      </c>
      <c r="BL35" s="55">
        <v>0</v>
      </c>
      <c r="BM35" s="55">
        <v>0</v>
      </c>
      <c r="BN35" s="55">
        <v>0</v>
      </c>
    </row>
    <row r="36" spans="1:66" ht="69.75" customHeight="1" x14ac:dyDescent="0.2">
      <c r="A36" s="129"/>
      <c r="B36" s="44" t="s">
        <v>7</v>
      </c>
      <c r="C36" s="44" t="s">
        <v>7</v>
      </c>
      <c r="D36" s="51">
        <f t="shared" si="45"/>
        <v>34688.6</v>
      </c>
      <c r="E36" s="54"/>
      <c r="F36" s="54"/>
      <c r="G36" s="54"/>
      <c r="H36" s="54"/>
      <c r="I36" s="54"/>
      <c r="J36" s="54"/>
      <c r="K36" s="55"/>
      <c r="L36" s="55"/>
      <c r="M36" s="55"/>
      <c r="N36" s="55"/>
      <c r="O36" s="55"/>
      <c r="P36" s="55"/>
      <c r="Q36" s="55"/>
      <c r="R36" s="51">
        <f>U36+V36</f>
        <v>6718.9</v>
      </c>
      <c r="S36" s="51"/>
      <c r="T36" s="51"/>
      <c r="U36" s="51">
        <v>6712.2</v>
      </c>
      <c r="V36" s="51">
        <v>6.7</v>
      </c>
      <c r="W36" s="55"/>
      <c r="X36" s="55"/>
      <c r="Y36" s="55"/>
      <c r="Z36" s="55"/>
      <c r="AA36" s="51">
        <f>AC36+AD36</f>
        <v>6024.6</v>
      </c>
      <c r="AB36" s="51"/>
      <c r="AC36" s="52">
        <v>6018.6</v>
      </c>
      <c r="AD36" s="52">
        <v>6</v>
      </c>
      <c r="AE36" s="51"/>
      <c r="AF36" s="51"/>
      <c r="AG36" s="51"/>
      <c r="AH36" s="51"/>
      <c r="AI36" s="51">
        <f>AJ36+AK36+AL36+AM36+AN36+AQ36</f>
        <v>21945.1</v>
      </c>
      <c r="AJ36" s="55">
        <v>0</v>
      </c>
      <c r="AK36" s="51">
        <v>17556.099999999999</v>
      </c>
      <c r="AL36" s="51">
        <v>4389</v>
      </c>
      <c r="AM36" s="55">
        <v>0</v>
      </c>
      <c r="AN36" s="55">
        <v>0</v>
      </c>
      <c r="AO36" s="55">
        <v>0</v>
      </c>
      <c r="AP36" s="55">
        <v>0</v>
      </c>
      <c r="AQ36" s="55">
        <v>0</v>
      </c>
      <c r="AR36" s="55">
        <v>0</v>
      </c>
      <c r="AS36" s="55">
        <v>0</v>
      </c>
      <c r="AT36" s="55">
        <v>0</v>
      </c>
      <c r="AU36" s="55">
        <v>0</v>
      </c>
      <c r="AV36" s="55">
        <v>0</v>
      </c>
      <c r="AW36" s="55">
        <v>0</v>
      </c>
      <c r="AX36" s="55">
        <v>0</v>
      </c>
      <c r="AY36" s="55">
        <v>0</v>
      </c>
      <c r="AZ36" s="55">
        <v>0</v>
      </c>
      <c r="BA36" s="55">
        <v>0</v>
      </c>
      <c r="BB36" s="55">
        <v>0</v>
      </c>
      <c r="BC36" s="55">
        <v>0</v>
      </c>
      <c r="BD36" s="55">
        <v>0</v>
      </c>
      <c r="BE36" s="55">
        <v>0</v>
      </c>
      <c r="BF36" s="55">
        <v>0</v>
      </c>
      <c r="BG36" s="55">
        <v>0</v>
      </c>
      <c r="BH36" s="55">
        <v>0</v>
      </c>
      <c r="BI36" s="55">
        <v>0</v>
      </c>
      <c r="BJ36" s="55">
        <v>0</v>
      </c>
      <c r="BK36" s="55">
        <v>0</v>
      </c>
      <c r="BL36" s="55">
        <v>0</v>
      </c>
      <c r="BM36" s="55">
        <v>0</v>
      </c>
      <c r="BN36" s="55">
        <v>0</v>
      </c>
    </row>
    <row r="37" spans="1:66" s="7" customFormat="1" ht="52.5" customHeight="1" x14ac:dyDescent="0.2">
      <c r="A37" s="126" t="s">
        <v>41</v>
      </c>
      <c r="B37" s="40"/>
      <c r="C37" s="40" t="s">
        <v>6</v>
      </c>
      <c r="D37" s="80">
        <f>K37+R37+AA37+AI37+AR37+AY37+BG37</f>
        <v>646178</v>
      </c>
      <c r="E37" s="80" t="e">
        <f t="shared" ref="E37:G37" si="46">SUM(E38)</f>
        <v>#REF!</v>
      </c>
      <c r="F37" s="80" t="e">
        <f t="shared" si="46"/>
        <v>#REF!</v>
      </c>
      <c r="G37" s="80" t="e">
        <f t="shared" si="46"/>
        <v>#REF!</v>
      </c>
      <c r="H37" s="80" t="e">
        <f t="shared" ref="H37" si="47">SUM(H38)</f>
        <v>#REF!</v>
      </c>
      <c r="I37" s="80" t="e">
        <f t="shared" ref="I37" si="48">SUM(I38)</f>
        <v>#REF!</v>
      </c>
      <c r="J37" s="80" t="e">
        <f t="shared" ref="J37" si="49">SUM(J38)</f>
        <v>#REF!</v>
      </c>
      <c r="K37" s="80">
        <f>L37+M37+N37+O37+P37+Q37</f>
        <v>132230</v>
      </c>
      <c r="L37" s="80">
        <f>L38+L39</f>
        <v>32878</v>
      </c>
      <c r="M37" s="80">
        <f>M38+M39</f>
        <v>93352.8</v>
      </c>
      <c r="N37" s="80">
        <f>N38+N39</f>
        <v>5899.2000000000007</v>
      </c>
      <c r="O37" s="80">
        <f t="shared" ref="O37" si="50">SUM(O38)</f>
        <v>100</v>
      </c>
      <c r="P37" s="80">
        <f t="shared" ref="P37" si="51">SUM(P38)</f>
        <v>0</v>
      </c>
      <c r="Q37" s="80">
        <f t="shared" ref="Q37" si="52">SUM(Q38)</f>
        <v>0</v>
      </c>
      <c r="R37" s="80">
        <f>S37+T37+U37+V37+W37+Y37+Z37</f>
        <v>258514.39999999997</v>
      </c>
      <c r="S37" s="80">
        <f>S38+S39</f>
        <v>213299.09999999998</v>
      </c>
      <c r="T37" s="80">
        <f>T38+T39</f>
        <v>0</v>
      </c>
      <c r="U37" s="80">
        <f>SUM(U38:U39)+U40</f>
        <v>38277.000000000007</v>
      </c>
      <c r="V37" s="80">
        <f>V38+V39+V40</f>
        <v>6793</v>
      </c>
      <c r="W37" s="80">
        <f>SUM(W38:W39)</f>
        <v>128</v>
      </c>
      <c r="X37" s="80">
        <f>X38+X39</f>
        <v>0</v>
      </c>
      <c r="Y37" s="80">
        <f>SUM(Y38:Y39)</f>
        <v>17.3</v>
      </c>
      <c r="Z37" s="80">
        <f>SUM(Z38:Z39)</f>
        <v>0</v>
      </c>
      <c r="AA37" s="80">
        <f>AB37+AC37+AD37+AE37+AH37+AF37</f>
        <v>101886.3</v>
      </c>
      <c r="AB37" s="81">
        <f>SUM(AB38:AB39)</f>
        <v>57326.5</v>
      </c>
      <c r="AC37" s="81">
        <f>SUM(AC38:AC40)</f>
        <v>36656.6</v>
      </c>
      <c r="AD37" s="81">
        <f>AD39+AD40+AD38</f>
        <v>4965.2</v>
      </c>
      <c r="AE37" s="81">
        <f t="shared" ref="AE37:AH37" si="53">SUM(AE38:AE39)</f>
        <v>2920.7</v>
      </c>
      <c r="AF37" s="81">
        <f t="shared" si="53"/>
        <v>17.3</v>
      </c>
      <c r="AG37" s="80">
        <f t="shared" si="53"/>
        <v>0</v>
      </c>
      <c r="AH37" s="80">
        <f t="shared" si="53"/>
        <v>0</v>
      </c>
      <c r="AI37" s="80">
        <f>AJ37+AK37+AL37+AM37+AQ37+AN37</f>
        <v>110550.1</v>
      </c>
      <c r="AJ37" s="80">
        <f t="shared" ref="AJ37:AQ37" si="54">SUM(AJ38:AJ39)</f>
        <v>1342.9</v>
      </c>
      <c r="AK37" s="80">
        <f t="shared" si="54"/>
        <v>82315</v>
      </c>
      <c r="AL37" s="80">
        <f>SUM(AL38:AL39)+AL40</f>
        <v>25480.6</v>
      </c>
      <c r="AM37" s="80">
        <f t="shared" si="54"/>
        <v>1394.3</v>
      </c>
      <c r="AN37" s="80">
        <f>SUM(AN38:AN39)</f>
        <v>17.3</v>
      </c>
      <c r="AO37" s="80">
        <f t="shared" si="54"/>
        <v>0</v>
      </c>
      <c r="AP37" s="80">
        <f t="shared" si="54"/>
        <v>0</v>
      </c>
      <c r="AQ37" s="80">
        <f t="shared" si="54"/>
        <v>0</v>
      </c>
      <c r="AR37" s="80">
        <f>AS37+AT37+AU37+AV37+BF37+AW37+AX37</f>
        <v>35272.800000000003</v>
      </c>
      <c r="AS37" s="80">
        <f t="shared" ref="AS37:AX37" si="55">SUM(AS38:AS39)</f>
        <v>0</v>
      </c>
      <c r="AT37" s="80">
        <f>SUM(AT38:AT39)</f>
        <v>2653.1000000000004</v>
      </c>
      <c r="AU37" s="80">
        <f t="shared" si="55"/>
        <v>32502.400000000001</v>
      </c>
      <c r="AV37" s="80">
        <f t="shared" si="55"/>
        <v>100</v>
      </c>
      <c r="AW37" s="80">
        <f t="shared" si="55"/>
        <v>17.3</v>
      </c>
      <c r="AX37" s="80">
        <f t="shared" si="55"/>
        <v>0</v>
      </c>
      <c r="AY37" s="80">
        <f>AY38+AY39+AY40</f>
        <v>3456.7999999999997</v>
      </c>
      <c r="AZ37" s="80">
        <f>AZ38+AZ39+AZ40</f>
        <v>0</v>
      </c>
      <c r="BA37" s="80">
        <f>BA38+BA39+BA40</f>
        <v>2335</v>
      </c>
      <c r="BB37" s="80">
        <f t="shared" ref="BB37:BF37" si="56">BB38+BB39+BB40</f>
        <v>1087.2</v>
      </c>
      <c r="BC37" s="80">
        <f t="shared" si="56"/>
        <v>34.6</v>
      </c>
      <c r="BD37" s="80">
        <f t="shared" si="56"/>
        <v>0</v>
      </c>
      <c r="BE37" s="80">
        <f t="shared" si="56"/>
        <v>0</v>
      </c>
      <c r="BF37" s="80">
        <f t="shared" si="56"/>
        <v>0</v>
      </c>
      <c r="BG37" s="80">
        <f>BG38+BG39+BG40</f>
        <v>4267.6000000000004</v>
      </c>
      <c r="BH37" s="80">
        <f>BH38+BH39+BH40</f>
        <v>0</v>
      </c>
      <c r="BI37" s="80">
        <f>BI38+BI39+BI40</f>
        <v>2735</v>
      </c>
      <c r="BJ37" s="80">
        <f t="shared" ref="BJ37:BN37" si="57">BJ38+BJ39+BJ40</f>
        <v>1490</v>
      </c>
      <c r="BK37" s="80">
        <f t="shared" si="57"/>
        <v>42.6</v>
      </c>
      <c r="BL37" s="80">
        <f t="shared" si="57"/>
        <v>0</v>
      </c>
      <c r="BM37" s="80">
        <f t="shared" si="57"/>
        <v>0</v>
      </c>
      <c r="BN37" s="80">
        <f t="shared" si="57"/>
        <v>0</v>
      </c>
    </row>
    <row r="38" spans="1:66" s="9" customFormat="1" ht="53.25" customHeight="1" x14ac:dyDescent="0.2">
      <c r="A38" s="126"/>
      <c r="B38" s="40" t="s">
        <v>7</v>
      </c>
      <c r="C38" s="40" t="s">
        <v>7</v>
      </c>
      <c r="D38" s="80">
        <f t="shared" si="45"/>
        <v>251753.50000000003</v>
      </c>
      <c r="E38" s="80" t="e">
        <f>#REF!+#REF!+#REF!+#REF!+E47</f>
        <v>#REF!</v>
      </c>
      <c r="F38" s="80" t="e">
        <f>#REF!+#REF!+#REF!+#REF!+F47</f>
        <v>#REF!</v>
      </c>
      <c r="G38" s="80" t="e">
        <f>#REF!+#REF!+#REF!+#REF!+G47</f>
        <v>#REF!</v>
      </c>
      <c r="H38" s="80" t="e">
        <f>#REF!+#REF!+#REF!+#REF!+H47</f>
        <v>#REF!</v>
      </c>
      <c r="I38" s="80" t="e">
        <f>#REF!+#REF!+#REF!+#REF!+I47</f>
        <v>#REF!</v>
      </c>
      <c r="J38" s="80" t="e">
        <f>#REF!+#REF!+#REF!+#REF!+J47</f>
        <v>#REF!</v>
      </c>
      <c r="K38" s="80">
        <f>L38+M38+N38+O38+P38+Q38</f>
        <v>96133.5</v>
      </c>
      <c r="L38" s="80">
        <f t="shared" ref="L38" si="58">L41+L47+L48+L49</f>
        <v>13597.4</v>
      </c>
      <c r="M38" s="80">
        <f>M41+M47+M48+M49+M52+M44</f>
        <v>78024.3</v>
      </c>
      <c r="N38" s="80">
        <f>N41+N47+N48+N49+N52+N44</f>
        <v>4411.8</v>
      </c>
      <c r="O38" s="80">
        <f t="shared" ref="O38:Q38" si="59">O41+O47+O48+O49</f>
        <v>100</v>
      </c>
      <c r="P38" s="80">
        <f t="shared" si="59"/>
        <v>0</v>
      </c>
      <c r="Q38" s="80">
        <f t="shared" si="59"/>
        <v>0</v>
      </c>
      <c r="R38" s="80">
        <f t="shared" si="28"/>
        <v>112416.90000000001</v>
      </c>
      <c r="S38" s="80">
        <f t="shared" ref="S38:Z38" si="60">S41+S47+S48+S49</f>
        <v>77906.3</v>
      </c>
      <c r="T38" s="80">
        <f t="shared" si="60"/>
        <v>0</v>
      </c>
      <c r="U38" s="80">
        <f>U41+U47+U48+U49+U52</f>
        <v>29511.300000000003</v>
      </c>
      <c r="V38" s="80">
        <f>V41+V48+V49+V52+V47</f>
        <v>4854</v>
      </c>
      <c r="W38" s="80">
        <f>W41+W47+W48+W49+W50+W51</f>
        <v>128</v>
      </c>
      <c r="X38" s="80">
        <f t="shared" si="60"/>
        <v>0</v>
      </c>
      <c r="Y38" s="80">
        <f>Y48</f>
        <v>17.3</v>
      </c>
      <c r="Z38" s="80">
        <f t="shared" si="60"/>
        <v>0</v>
      </c>
      <c r="AA38" s="80">
        <f>AB38+AC38+AD38+AE38+AH38+AF38</f>
        <v>39402</v>
      </c>
      <c r="AB38" s="80">
        <f>AB41+AB47+AB48+AB49</f>
        <v>33158.199999999997</v>
      </c>
      <c r="AC38" s="81">
        <f>AC41+AC48</f>
        <v>2921.8</v>
      </c>
      <c r="AD38" s="81">
        <f>AD41+AD48</f>
        <v>384</v>
      </c>
      <c r="AE38" s="80">
        <f>AE51+AE48</f>
        <v>2920.7</v>
      </c>
      <c r="AF38" s="80">
        <f t="shared" ref="AF38:AH38" si="61">AF41+AF47+AF48+AF49</f>
        <v>17.3</v>
      </c>
      <c r="AG38" s="80">
        <f t="shared" si="61"/>
        <v>0</v>
      </c>
      <c r="AH38" s="80">
        <f t="shared" si="61"/>
        <v>0</v>
      </c>
      <c r="AI38" s="80">
        <f>AJ38+AK38+AL38+AM38+AQ38+AN38</f>
        <v>3354.5</v>
      </c>
      <c r="AJ38" s="80">
        <f>AJ41+AJ47+AJ48+AJ49</f>
        <v>1342.9</v>
      </c>
      <c r="AK38" s="80">
        <f>AK41+AK48</f>
        <v>385.90000000000003</v>
      </c>
      <c r="AL38" s="80">
        <f>AL41+AL48</f>
        <v>214.1</v>
      </c>
      <c r="AM38" s="80">
        <f>AM51+AM48</f>
        <v>1394.3</v>
      </c>
      <c r="AN38" s="80">
        <v>17.3</v>
      </c>
      <c r="AO38" s="80">
        <v>0</v>
      </c>
      <c r="AP38" s="80">
        <v>0</v>
      </c>
      <c r="AQ38" s="80">
        <v>0</v>
      </c>
      <c r="AR38" s="80">
        <f>AS38+AT38+AU38+AV38+BF38+AW38+AX38</f>
        <v>446.6</v>
      </c>
      <c r="AS38" s="80">
        <v>0</v>
      </c>
      <c r="AT38" s="80">
        <f>AT48</f>
        <v>329.3</v>
      </c>
      <c r="AU38" s="80">
        <f>AU41+AU46+AU47+AU48+AU50+AU51+AU52</f>
        <v>0</v>
      </c>
      <c r="AV38" s="80">
        <f>AV51</f>
        <v>100</v>
      </c>
      <c r="AW38" s="80">
        <f>AW48</f>
        <v>17.3</v>
      </c>
      <c r="AX38" s="80">
        <v>0</v>
      </c>
      <c r="AY38" s="80">
        <f>AZ38+BA38+BB38+BD38+BC38+BE38+BF38</f>
        <v>0</v>
      </c>
      <c r="AZ38" s="80">
        <v>0</v>
      </c>
      <c r="BA38" s="80">
        <v>0</v>
      </c>
      <c r="BB38" s="80">
        <v>0</v>
      </c>
      <c r="BC38" s="80">
        <v>0</v>
      </c>
      <c r="BD38" s="80">
        <v>0</v>
      </c>
      <c r="BE38" s="80">
        <v>0</v>
      </c>
      <c r="BF38" s="80">
        <v>0</v>
      </c>
      <c r="BG38" s="80">
        <f>BH38+BI38+BJ38+BL38+BK38+BM38+BN38</f>
        <v>0</v>
      </c>
      <c r="BH38" s="80">
        <v>0</v>
      </c>
      <c r="BI38" s="80">
        <v>0</v>
      </c>
      <c r="BJ38" s="80">
        <v>0</v>
      </c>
      <c r="BK38" s="80">
        <v>0</v>
      </c>
      <c r="BL38" s="80">
        <v>0</v>
      </c>
      <c r="BM38" s="80">
        <v>0</v>
      </c>
      <c r="BN38" s="80">
        <v>0</v>
      </c>
    </row>
    <row r="39" spans="1:66" s="9" customFormat="1" ht="74.25" customHeight="1" x14ac:dyDescent="0.2">
      <c r="A39" s="127"/>
      <c r="B39" s="40" t="s">
        <v>11</v>
      </c>
      <c r="C39" s="40" t="s">
        <v>11</v>
      </c>
      <c r="D39" s="80">
        <f>K39+R39+AA39+AI39+AR39+AY39+BG39</f>
        <v>387600.19999999995</v>
      </c>
      <c r="E39" s="80" t="e">
        <f>#REF!</f>
        <v>#REF!</v>
      </c>
      <c r="F39" s="80" t="e">
        <f>#REF!</f>
        <v>#REF!</v>
      </c>
      <c r="G39" s="80" t="e">
        <f>#REF!</f>
        <v>#REF!</v>
      </c>
      <c r="H39" s="80" t="e">
        <f>#REF!</f>
        <v>#REF!</v>
      </c>
      <c r="I39" s="80" t="e">
        <f>#REF!</f>
        <v>#REF!</v>
      </c>
      <c r="J39" s="80" t="e">
        <f>#REF!</f>
        <v>#REF!</v>
      </c>
      <c r="K39" s="80">
        <f t="shared" ref="K39:K75" si="62">L39+M39+N39+O39+P39+Q39</f>
        <v>36096.5</v>
      </c>
      <c r="L39" s="80">
        <f>L42</f>
        <v>19280.599999999999</v>
      </c>
      <c r="M39" s="80">
        <f>M42+M53</f>
        <v>15328.5</v>
      </c>
      <c r="N39" s="80">
        <f>N42+N53</f>
        <v>1487.4</v>
      </c>
      <c r="O39" s="80">
        <f t="shared" ref="O39:Q39" si="63">O42</f>
        <v>0</v>
      </c>
      <c r="P39" s="80">
        <f t="shared" si="63"/>
        <v>0</v>
      </c>
      <c r="Q39" s="80">
        <f t="shared" si="63"/>
        <v>0</v>
      </c>
      <c r="R39" s="80">
        <f t="shared" si="28"/>
        <v>143591.09999999998</v>
      </c>
      <c r="S39" s="80">
        <f t="shared" ref="S39:Z39" si="64">S42</f>
        <v>135392.79999999999</v>
      </c>
      <c r="T39" s="80">
        <f t="shared" si="64"/>
        <v>0</v>
      </c>
      <c r="U39" s="80">
        <f>U42+U53</f>
        <v>6390.9000000000005</v>
      </c>
      <c r="V39" s="80">
        <f>V42+V45+V53</f>
        <v>1807.3999999999999</v>
      </c>
      <c r="W39" s="80">
        <f t="shared" si="64"/>
        <v>0</v>
      </c>
      <c r="X39" s="80">
        <f t="shared" si="64"/>
        <v>0</v>
      </c>
      <c r="Y39" s="80">
        <f t="shared" si="64"/>
        <v>0</v>
      </c>
      <c r="Z39" s="80">
        <f t="shared" si="64"/>
        <v>0</v>
      </c>
      <c r="AA39" s="80">
        <f t="shared" si="40"/>
        <v>58887.1</v>
      </c>
      <c r="AB39" s="80">
        <f t="shared" ref="AB39:AH39" si="65">AB42</f>
        <v>24168.3</v>
      </c>
      <c r="AC39" s="81">
        <f>AC53+AC42</f>
        <v>30458.899999999998</v>
      </c>
      <c r="AD39" s="81">
        <f>AD42+AD53</f>
        <v>4259.8999999999996</v>
      </c>
      <c r="AE39" s="80">
        <f t="shared" si="65"/>
        <v>0</v>
      </c>
      <c r="AF39" s="80">
        <f t="shared" si="65"/>
        <v>0</v>
      </c>
      <c r="AG39" s="80">
        <f t="shared" si="65"/>
        <v>0</v>
      </c>
      <c r="AH39" s="80">
        <f t="shared" si="65"/>
        <v>0</v>
      </c>
      <c r="AI39" s="80">
        <f>AJ39+AK39+AL39+AM39+AQ39</f>
        <v>106474.90000000001</v>
      </c>
      <c r="AJ39" s="80">
        <f t="shared" ref="AJ39:AQ39" si="66">AJ42</f>
        <v>0</v>
      </c>
      <c r="AK39" s="80">
        <f>AK53+AK42+AK45</f>
        <v>81929.100000000006</v>
      </c>
      <c r="AL39" s="80">
        <f>AL42+AL53+AL45</f>
        <v>24545.8</v>
      </c>
      <c r="AM39" s="80">
        <f t="shared" si="66"/>
        <v>0</v>
      </c>
      <c r="AN39" s="80">
        <f t="shared" si="66"/>
        <v>0</v>
      </c>
      <c r="AO39" s="80">
        <f t="shared" si="66"/>
        <v>0</v>
      </c>
      <c r="AP39" s="80">
        <f t="shared" si="66"/>
        <v>0</v>
      </c>
      <c r="AQ39" s="80">
        <f t="shared" si="66"/>
        <v>0</v>
      </c>
      <c r="AR39" s="80">
        <f>AS39+AT39+AU39+AV39+BF39</f>
        <v>34826.200000000004</v>
      </c>
      <c r="AS39" s="80">
        <f t="shared" ref="AS39:AX39" si="67">AS42</f>
        <v>0</v>
      </c>
      <c r="AT39" s="80">
        <f>AT49+AT45</f>
        <v>2323.8000000000002</v>
      </c>
      <c r="AU39" s="80">
        <f>AU45+AU49</f>
        <v>32502.400000000001</v>
      </c>
      <c r="AV39" s="80">
        <f t="shared" si="67"/>
        <v>0</v>
      </c>
      <c r="AW39" s="80">
        <f t="shared" si="67"/>
        <v>0</v>
      </c>
      <c r="AX39" s="80">
        <f t="shared" si="67"/>
        <v>0</v>
      </c>
      <c r="AY39" s="80">
        <f>AZ39+BA39+BB39+BC39+BD39+BE39+BF39</f>
        <v>3456.7999999999997</v>
      </c>
      <c r="AZ39" s="80">
        <f t="shared" ref="AZ39:BF39" si="68">AZ42</f>
        <v>0</v>
      </c>
      <c r="BA39" s="80">
        <f>BA49</f>
        <v>2335</v>
      </c>
      <c r="BB39" s="80">
        <f>BB49</f>
        <v>1087.2</v>
      </c>
      <c r="BC39" s="80">
        <f>BC49</f>
        <v>34.6</v>
      </c>
      <c r="BD39" s="80">
        <f t="shared" si="68"/>
        <v>0</v>
      </c>
      <c r="BE39" s="80">
        <f t="shared" si="68"/>
        <v>0</v>
      </c>
      <c r="BF39" s="80">
        <f t="shared" si="68"/>
        <v>0</v>
      </c>
      <c r="BG39" s="80">
        <f>BH39+BI39+BJ39+BK39+BL39+BM39+BN39</f>
        <v>4267.6000000000004</v>
      </c>
      <c r="BH39" s="80">
        <f t="shared" ref="BH39" si="69">BH42</f>
        <v>0</v>
      </c>
      <c r="BI39" s="80">
        <f>BI49</f>
        <v>2735</v>
      </c>
      <c r="BJ39" s="80">
        <f>BJ49</f>
        <v>1490</v>
      </c>
      <c r="BK39" s="80">
        <f>BK49</f>
        <v>42.6</v>
      </c>
      <c r="BL39" s="80">
        <f t="shared" ref="BL39:BN39" si="70">BL42</f>
        <v>0</v>
      </c>
      <c r="BM39" s="80">
        <f t="shared" si="70"/>
        <v>0</v>
      </c>
      <c r="BN39" s="80">
        <f t="shared" si="70"/>
        <v>0</v>
      </c>
    </row>
    <row r="40" spans="1:66" s="9" customFormat="1" ht="69" customHeight="1" x14ac:dyDescent="0.2">
      <c r="A40" s="127"/>
      <c r="B40" s="40" t="s">
        <v>18</v>
      </c>
      <c r="C40" s="40" t="s">
        <v>18</v>
      </c>
      <c r="D40" s="80">
        <f t="shared" si="45"/>
        <v>6824.3</v>
      </c>
      <c r="E40" s="80"/>
      <c r="F40" s="80"/>
      <c r="G40" s="80"/>
      <c r="H40" s="80"/>
      <c r="I40" s="80"/>
      <c r="J40" s="80"/>
      <c r="K40" s="80">
        <v>0</v>
      </c>
      <c r="L40" s="80">
        <v>0</v>
      </c>
      <c r="M40" s="80">
        <v>0</v>
      </c>
      <c r="N40" s="80">
        <v>0</v>
      </c>
      <c r="O40" s="80">
        <v>0</v>
      </c>
      <c r="P40" s="80">
        <v>0</v>
      </c>
      <c r="Q40" s="80">
        <v>0</v>
      </c>
      <c r="R40" s="80">
        <f>V40+U40</f>
        <v>2506.4</v>
      </c>
      <c r="S40" s="80">
        <v>0</v>
      </c>
      <c r="T40" s="80">
        <v>0</v>
      </c>
      <c r="U40" s="80">
        <f>U44</f>
        <v>2374.8000000000002</v>
      </c>
      <c r="V40" s="80">
        <f>V44</f>
        <v>131.6</v>
      </c>
      <c r="W40" s="80">
        <v>0</v>
      </c>
      <c r="X40" s="80">
        <v>0</v>
      </c>
      <c r="Y40" s="80">
        <v>0</v>
      </c>
      <c r="Z40" s="80">
        <v>0</v>
      </c>
      <c r="AA40" s="80">
        <f>AC40+AD40</f>
        <v>3597.2000000000003</v>
      </c>
      <c r="AB40" s="80">
        <v>0</v>
      </c>
      <c r="AC40" s="81">
        <f>AC44</f>
        <v>3275.9</v>
      </c>
      <c r="AD40" s="81">
        <f>AD44</f>
        <v>321.3</v>
      </c>
      <c r="AE40" s="80">
        <v>0</v>
      </c>
      <c r="AF40" s="80">
        <v>0</v>
      </c>
      <c r="AG40" s="80">
        <v>0</v>
      </c>
      <c r="AH40" s="80">
        <v>0</v>
      </c>
      <c r="AI40" s="80">
        <f>AJ40+AK40+AL40+AM40+AN40+AO40+AP40+AQ40</f>
        <v>720.7</v>
      </c>
      <c r="AJ40" s="80">
        <v>0</v>
      </c>
      <c r="AK40" s="80">
        <v>0</v>
      </c>
      <c r="AL40" s="80">
        <f>AL44</f>
        <v>720.7</v>
      </c>
      <c r="AM40" s="80">
        <v>0</v>
      </c>
      <c r="AN40" s="80">
        <v>0</v>
      </c>
      <c r="AO40" s="80">
        <v>0</v>
      </c>
      <c r="AP40" s="80">
        <v>0</v>
      </c>
      <c r="AQ40" s="80">
        <v>0</v>
      </c>
      <c r="AR40" s="80">
        <v>0</v>
      </c>
      <c r="AS40" s="80">
        <v>0</v>
      </c>
      <c r="AT40" s="80">
        <v>0</v>
      </c>
      <c r="AU40" s="80">
        <v>0</v>
      </c>
      <c r="AV40" s="80">
        <v>0</v>
      </c>
      <c r="AW40" s="80">
        <v>0</v>
      </c>
      <c r="AX40" s="80">
        <v>0</v>
      </c>
      <c r="AY40" s="80">
        <v>0</v>
      </c>
      <c r="AZ40" s="80">
        <v>0</v>
      </c>
      <c r="BA40" s="80">
        <v>0</v>
      </c>
      <c r="BB40" s="80">
        <v>0</v>
      </c>
      <c r="BC40" s="80">
        <v>0</v>
      </c>
      <c r="BD40" s="80">
        <v>0</v>
      </c>
      <c r="BE40" s="80">
        <v>0</v>
      </c>
      <c r="BF40" s="80">
        <v>0</v>
      </c>
      <c r="BG40" s="80">
        <v>0</v>
      </c>
      <c r="BH40" s="80">
        <v>0</v>
      </c>
      <c r="BI40" s="80">
        <v>0</v>
      </c>
      <c r="BJ40" s="80">
        <v>0</v>
      </c>
      <c r="BK40" s="80">
        <v>0</v>
      </c>
      <c r="BL40" s="80">
        <v>0</v>
      </c>
      <c r="BM40" s="80">
        <v>0</v>
      </c>
      <c r="BN40" s="80">
        <v>0</v>
      </c>
    </row>
    <row r="41" spans="1:66" ht="63.75" x14ac:dyDescent="0.2">
      <c r="A41" s="109" t="s">
        <v>74</v>
      </c>
      <c r="B41" s="44" t="s">
        <v>11</v>
      </c>
      <c r="C41" s="44" t="s">
        <v>7</v>
      </c>
      <c r="D41" s="23">
        <f t="shared" si="45"/>
        <v>135065.4</v>
      </c>
      <c r="E41" s="23"/>
      <c r="F41" s="23"/>
      <c r="G41" s="23"/>
      <c r="H41" s="57"/>
      <c r="I41" s="57"/>
      <c r="J41" s="57"/>
      <c r="K41" s="47">
        <f>M41+N41+L41</f>
        <v>14313</v>
      </c>
      <c r="L41" s="23">
        <v>13597.4</v>
      </c>
      <c r="M41" s="23">
        <v>572.5</v>
      </c>
      <c r="N41" s="23">
        <v>143.1</v>
      </c>
      <c r="O41" s="57">
        <v>0</v>
      </c>
      <c r="P41" s="57">
        <v>0</v>
      </c>
      <c r="Q41" s="57">
        <v>0</v>
      </c>
      <c r="R41" s="23">
        <f>S41+U41+V41</f>
        <v>84435.4</v>
      </c>
      <c r="S41" s="23">
        <v>77906.3</v>
      </c>
      <c r="T41" s="23">
        <v>0</v>
      </c>
      <c r="U41" s="23">
        <v>3308.9</v>
      </c>
      <c r="V41" s="23">
        <v>3220.2</v>
      </c>
      <c r="W41" s="47">
        <v>0</v>
      </c>
      <c r="X41" s="47">
        <v>0</v>
      </c>
      <c r="Y41" s="47">
        <v>0</v>
      </c>
      <c r="Z41" s="47">
        <v>0</v>
      </c>
      <c r="AA41" s="23">
        <f>AB41+AC41+AD41</f>
        <v>34903.399999999994</v>
      </c>
      <c r="AB41" s="23">
        <v>33158.199999999997</v>
      </c>
      <c r="AC41" s="46">
        <v>1396.2</v>
      </c>
      <c r="AD41" s="46">
        <v>349</v>
      </c>
      <c r="AE41" s="47">
        <v>0</v>
      </c>
      <c r="AF41" s="47">
        <v>0</v>
      </c>
      <c r="AG41" s="47">
        <v>0</v>
      </c>
      <c r="AH41" s="47">
        <v>0</v>
      </c>
      <c r="AI41" s="23">
        <f>AJ41+AK41+AL41</f>
        <v>1413.6</v>
      </c>
      <c r="AJ41" s="23">
        <v>1342.9</v>
      </c>
      <c r="AK41" s="23">
        <v>56.6</v>
      </c>
      <c r="AL41" s="23">
        <v>14.1</v>
      </c>
      <c r="AM41" s="23">
        <v>0</v>
      </c>
      <c r="AN41" s="23">
        <v>0</v>
      </c>
      <c r="AO41" s="23">
        <v>0</v>
      </c>
      <c r="AP41" s="23">
        <v>0</v>
      </c>
      <c r="AQ41" s="23">
        <v>0</v>
      </c>
      <c r="AR41" s="23">
        <f>AT41</f>
        <v>0</v>
      </c>
      <c r="AS41" s="23">
        <v>0</v>
      </c>
      <c r="AT41" s="23">
        <v>0</v>
      </c>
      <c r="AU41" s="23">
        <v>0</v>
      </c>
      <c r="AV41" s="23">
        <v>0</v>
      </c>
      <c r="AW41" s="23">
        <v>0</v>
      </c>
      <c r="AX41" s="23">
        <v>0</v>
      </c>
      <c r="AY41" s="23">
        <f>BB41</f>
        <v>0</v>
      </c>
      <c r="AZ41" s="23">
        <v>0</v>
      </c>
      <c r="BA41" s="23">
        <v>0</v>
      </c>
      <c r="BB41" s="23">
        <v>0</v>
      </c>
      <c r="BC41" s="23">
        <v>0</v>
      </c>
      <c r="BD41" s="23">
        <v>0</v>
      </c>
      <c r="BE41" s="23">
        <v>0</v>
      </c>
      <c r="BF41" s="23">
        <v>0</v>
      </c>
      <c r="BG41" s="88">
        <f>BJ41</f>
        <v>0</v>
      </c>
      <c r="BH41" s="88">
        <v>0</v>
      </c>
      <c r="BI41" s="88">
        <v>0</v>
      </c>
      <c r="BJ41" s="88">
        <v>0</v>
      </c>
      <c r="BK41" s="88">
        <v>0</v>
      </c>
      <c r="BL41" s="88">
        <v>0</v>
      </c>
      <c r="BM41" s="88">
        <v>0</v>
      </c>
      <c r="BN41" s="88">
        <v>0</v>
      </c>
    </row>
    <row r="42" spans="1:66" x14ac:dyDescent="0.2">
      <c r="A42" s="111"/>
      <c r="B42" s="110" t="s">
        <v>11</v>
      </c>
      <c r="C42" s="110" t="s">
        <v>11</v>
      </c>
      <c r="D42" s="103">
        <f t="shared" si="45"/>
        <v>192393.39999999997</v>
      </c>
      <c r="E42" s="23"/>
      <c r="F42" s="23"/>
      <c r="G42" s="23"/>
      <c r="H42" s="57"/>
      <c r="I42" s="57"/>
      <c r="J42" s="57"/>
      <c r="K42" s="103">
        <f>M42+N42+L42</f>
        <v>20816.099999999999</v>
      </c>
      <c r="L42" s="103">
        <v>19280.599999999999</v>
      </c>
      <c r="M42" s="103">
        <v>865.3</v>
      </c>
      <c r="N42" s="103">
        <v>670.2</v>
      </c>
      <c r="O42" s="121">
        <v>0</v>
      </c>
      <c r="P42" s="121">
        <v>0</v>
      </c>
      <c r="Q42" s="121">
        <v>0</v>
      </c>
      <c r="R42" s="103">
        <f>S42+U42+V42</f>
        <v>142723.69999999998</v>
      </c>
      <c r="S42" s="103">
        <v>135392.79999999999</v>
      </c>
      <c r="T42" s="103">
        <v>0</v>
      </c>
      <c r="U42" s="103">
        <v>5567.6</v>
      </c>
      <c r="V42" s="103">
        <v>1763.3</v>
      </c>
      <c r="W42" s="103">
        <v>0</v>
      </c>
      <c r="X42" s="103">
        <v>0</v>
      </c>
      <c r="Y42" s="103">
        <v>0</v>
      </c>
      <c r="Z42" s="103">
        <v>0</v>
      </c>
      <c r="AA42" s="103">
        <f>AD42+AC42+AB42</f>
        <v>27896.3</v>
      </c>
      <c r="AB42" s="103">
        <v>24168.3</v>
      </c>
      <c r="AC42" s="119">
        <v>1017.6</v>
      </c>
      <c r="AD42" s="119">
        <v>2710.4</v>
      </c>
      <c r="AE42" s="103">
        <v>0</v>
      </c>
      <c r="AF42" s="103">
        <v>0</v>
      </c>
      <c r="AG42" s="103">
        <v>0</v>
      </c>
      <c r="AH42" s="103">
        <v>0</v>
      </c>
      <c r="AI42" s="103">
        <f>AJ42+AK42+AL42</f>
        <v>957.3</v>
      </c>
      <c r="AJ42" s="103">
        <v>0</v>
      </c>
      <c r="AK42" s="103">
        <v>0</v>
      </c>
      <c r="AL42" s="103">
        <v>957.3</v>
      </c>
      <c r="AM42" s="103">
        <v>0</v>
      </c>
      <c r="AN42" s="103">
        <v>0</v>
      </c>
      <c r="AO42" s="103">
        <v>0</v>
      </c>
      <c r="AP42" s="103">
        <v>0</v>
      </c>
      <c r="AQ42" s="103">
        <v>0</v>
      </c>
      <c r="AR42" s="103">
        <f>AT42</f>
        <v>0</v>
      </c>
      <c r="AS42" s="103">
        <v>0</v>
      </c>
      <c r="AT42" s="103">
        <v>0</v>
      </c>
      <c r="AU42" s="103">
        <v>0</v>
      </c>
      <c r="AV42" s="103">
        <v>0</v>
      </c>
      <c r="AW42" s="103">
        <v>0</v>
      </c>
      <c r="AX42" s="103">
        <v>0</v>
      </c>
      <c r="AY42" s="103">
        <f>BB42</f>
        <v>0</v>
      </c>
      <c r="AZ42" s="103">
        <v>0</v>
      </c>
      <c r="BA42" s="105">
        <v>0</v>
      </c>
      <c r="BB42" s="103">
        <v>0</v>
      </c>
      <c r="BC42" s="103">
        <v>0</v>
      </c>
      <c r="BD42" s="103">
        <v>0</v>
      </c>
      <c r="BE42" s="103">
        <v>0</v>
      </c>
      <c r="BF42" s="103">
        <v>0</v>
      </c>
      <c r="BG42" s="103">
        <f>BJ42</f>
        <v>0</v>
      </c>
      <c r="BH42" s="103">
        <v>0</v>
      </c>
      <c r="BI42" s="105">
        <v>0</v>
      </c>
      <c r="BJ42" s="103">
        <v>0</v>
      </c>
      <c r="BK42" s="103">
        <v>0</v>
      </c>
      <c r="BL42" s="103">
        <v>0</v>
      </c>
      <c r="BM42" s="103">
        <v>0</v>
      </c>
      <c r="BN42" s="103">
        <v>0</v>
      </c>
    </row>
    <row r="43" spans="1:66" ht="53.25" customHeight="1" x14ac:dyDescent="0.2">
      <c r="A43" s="111"/>
      <c r="B43" s="104"/>
      <c r="C43" s="104"/>
      <c r="D43" s="104">
        <f t="shared" ref="D43" si="71">K43+R43+AA43+AI43+AR43+AY43</f>
        <v>0</v>
      </c>
      <c r="E43" s="23"/>
      <c r="F43" s="23"/>
      <c r="G43" s="23"/>
      <c r="H43" s="57"/>
      <c r="I43" s="57"/>
      <c r="J43" s="57"/>
      <c r="K43" s="104"/>
      <c r="L43" s="104"/>
      <c r="M43" s="104"/>
      <c r="N43" s="104"/>
      <c r="O43" s="122"/>
      <c r="P43" s="122"/>
      <c r="Q43" s="122"/>
      <c r="R43" s="104"/>
      <c r="S43" s="104"/>
      <c r="T43" s="104"/>
      <c r="U43" s="104"/>
      <c r="V43" s="104"/>
      <c r="W43" s="104"/>
      <c r="X43" s="104"/>
      <c r="Y43" s="104"/>
      <c r="Z43" s="104"/>
      <c r="AA43" s="104"/>
      <c r="AB43" s="104"/>
      <c r="AC43" s="120"/>
      <c r="AD43" s="120"/>
      <c r="AE43" s="104"/>
      <c r="AF43" s="104"/>
      <c r="AG43" s="104"/>
      <c r="AH43" s="104"/>
      <c r="AI43" s="104"/>
      <c r="AJ43" s="104"/>
      <c r="AK43" s="104"/>
      <c r="AL43" s="104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6"/>
      <c r="BB43" s="104"/>
      <c r="BC43" s="104"/>
      <c r="BD43" s="104"/>
      <c r="BE43" s="104"/>
      <c r="BF43" s="104"/>
      <c r="BG43" s="104"/>
      <c r="BH43" s="104"/>
      <c r="BI43" s="106"/>
      <c r="BJ43" s="104"/>
      <c r="BK43" s="104"/>
      <c r="BL43" s="104"/>
      <c r="BM43" s="104"/>
      <c r="BN43" s="104"/>
    </row>
    <row r="44" spans="1:66" ht="75.75" customHeight="1" x14ac:dyDescent="0.2">
      <c r="A44" s="135" t="s">
        <v>73</v>
      </c>
      <c r="B44" s="44" t="s">
        <v>18</v>
      </c>
      <c r="C44" s="50" t="s">
        <v>18</v>
      </c>
      <c r="D44" s="51">
        <f t="shared" ref="D44:D49" si="72">K44+R44+AA44+AI44+AR44+AY44+BG44</f>
        <v>10051.500000000002</v>
      </c>
      <c r="E44" s="23"/>
      <c r="F44" s="23"/>
      <c r="G44" s="23"/>
      <c r="H44" s="58"/>
      <c r="I44" s="58"/>
      <c r="J44" s="58"/>
      <c r="K44" s="51">
        <f>L44+M44+N44+O44+P44+Q44</f>
        <v>3227.2000000000003</v>
      </c>
      <c r="L44" s="51">
        <v>0</v>
      </c>
      <c r="M44" s="51">
        <v>3065.8</v>
      </c>
      <c r="N44" s="51">
        <v>161.4</v>
      </c>
      <c r="O44" s="59">
        <v>0</v>
      </c>
      <c r="P44" s="59">
        <v>0</v>
      </c>
      <c r="Q44" s="59">
        <v>0</v>
      </c>
      <c r="R44" s="51">
        <f>S44+T44+U44+V44+W44+X44+Y44+Z44</f>
        <v>2506.4</v>
      </c>
      <c r="S44" s="51">
        <v>0</v>
      </c>
      <c r="T44" s="51">
        <v>0</v>
      </c>
      <c r="U44" s="51">
        <v>2374.8000000000002</v>
      </c>
      <c r="V44" s="51">
        <v>131.6</v>
      </c>
      <c r="W44" s="51">
        <v>0</v>
      </c>
      <c r="X44" s="51">
        <v>0</v>
      </c>
      <c r="Y44" s="51">
        <v>0</v>
      </c>
      <c r="Z44" s="51">
        <v>0</v>
      </c>
      <c r="AA44" s="51">
        <f>AB44+AC44+AD44+AE44+AF44+AG44+AH44</f>
        <v>3597.2000000000003</v>
      </c>
      <c r="AB44" s="51">
        <v>0</v>
      </c>
      <c r="AC44" s="52">
        <v>3275.9</v>
      </c>
      <c r="AD44" s="52">
        <v>321.3</v>
      </c>
      <c r="AE44" s="51">
        <v>0</v>
      </c>
      <c r="AF44" s="51">
        <v>0</v>
      </c>
      <c r="AG44" s="51">
        <v>0</v>
      </c>
      <c r="AH44" s="51">
        <v>0</v>
      </c>
      <c r="AI44" s="51">
        <f>AJ44+AK44+AL44+AM44+AN44+AO44+AP44</f>
        <v>720.7</v>
      </c>
      <c r="AJ44" s="51">
        <v>0</v>
      </c>
      <c r="AK44" s="51">
        <v>0</v>
      </c>
      <c r="AL44" s="51">
        <v>720.7</v>
      </c>
      <c r="AM44" s="51">
        <v>0</v>
      </c>
      <c r="AN44" s="51">
        <v>0</v>
      </c>
      <c r="AO44" s="51">
        <v>0</v>
      </c>
      <c r="AP44" s="51">
        <v>0</v>
      </c>
      <c r="AQ44" s="51">
        <v>0</v>
      </c>
      <c r="AR44" s="51">
        <v>0</v>
      </c>
      <c r="AS44" s="51">
        <v>0</v>
      </c>
      <c r="AT44" s="51">
        <v>0</v>
      </c>
      <c r="AU44" s="51">
        <v>0</v>
      </c>
      <c r="AV44" s="51">
        <v>0</v>
      </c>
      <c r="AW44" s="51">
        <v>0</v>
      </c>
      <c r="AX44" s="51">
        <v>0</v>
      </c>
      <c r="AY44" s="51">
        <v>0</v>
      </c>
      <c r="AZ44" s="51">
        <v>0</v>
      </c>
      <c r="BA44" s="51">
        <v>0</v>
      </c>
      <c r="BB44" s="51">
        <v>0</v>
      </c>
      <c r="BC44" s="51">
        <v>0</v>
      </c>
      <c r="BD44" s="51">
        <v>0</v>
      </c>
      <c r="BE44" s="51">
        <v>0</v>
      </c>
      <c r="BF44" s="51">
        <v>0</v>
      </c>
      <c r="BG44" s="51">
        <v>0</v>
      </c>
      <c r="BH44" s="51">
        <v>0</v>
      </c>
      <c r="BI44" s="51">
        <v>0</v>
      </c>
      <c r="BJ44" s="51">
        <v>0</v>
      </c>
      <c r="BK44" s="51">
        <v>0</v>
      </c>
      <c r="BL44" s="51">
        <v>0</v>
      </c>
      <c r="BM44" s="51">
        <v>0</v>
      </c>
      <c r="BN44" s="51">
        <v>0</v>
      </c>
    </row>
    <row r="45" spans="1:66" ht="81" customHeight="1" x14ac:dyDescent="0.2">
      <c r="A45" s="136"/>
      <c r="B45" s="44" t="s">
        <v>11</v>
      </c>
      <c r="C45" s="50" t="s">
        <v>11</v>
      </c>
      <c r="D45" s="51">
        <f t="shared" si="72"/>
        <v>116268.4</v>
      </c>
      <c r="E45" s="23"/>
      <c r="F45" s="23"/>
      <c r="G45" s="23"/>
      <c r="H45" s="58"/>
      <c r="I45" s="58"/>
      <c r="J45" s="58"/>
      <c r="K45" s="51">
        <v>0</v>
      </c>
      <c r="L45" s="51">
        <v>0</v>
      </c>
      <c r="M45" s="51">
        <v>0</v>
      </c>
      <c r="N45" s="51">
        <v>0</v>
      </c>
      <c r="O45" s="59">
        <v>0</v>
      </c>
      <c r="P45" s="59">
        <v>0</v>
      </c>
      <c r="Q45" s="59">
        <v>0</v>
      </c>
      <c r="R45" s="51">
        <f>S45+T45+U45+V45+W45+X45+Y45+Z45</f>
        <v>0.8</v>
      </c>
      <c r="S45" s="51">
        <v>0</v>
      </c>
      <c r="T45" s="51">
        <v>0</v>
      </c>
      <c r="U45" s="51">
        <v>0</v>
      </c>
      <c r="V45" s="51">
        <v>0.8</v>
      </c>
      <c r="W45" s="51">
        <v>0</v>
      </c>
      <c r="X45" s="51">
        <v>0</v>
      </c>
      <c r="Y45" s="51">
        <v>0</v>
      </c>
      <c r="Z45" s="51">
        <v>0</v>
      </c>
      <c r="AA45" s="51">
        <v>0</v>
      </c>
      <c r="AB45" s="51">
        <v>0</v>
      </c>
      <c r="AC45" s="52">
        <v>0</v>
      </c>
      <c r="AD45" s="52">
        <v>0</v>
      </c>
      <c r="AE45" s="51">
        <v>0</v>
      </c>
      <c r="AF45" s="51">
        <v>0</v>
      </c>
      <c r="AG45" s="51">
        <v>0</v>
      </c>
      <c r="AH45" s="51">
        <v>0</v>
      </c>
      <c r="AI45" s="51">
        <f>AJ45+AK45+AL45+AM45+AN45+AO45+AP45+AQ45</f>
        <v>81684.2</v>
      </c>
      <c r="AJ45" s="51">
        <v>0</v>
      </c>
      <c r="AK45" s="51">
        <v>59352</v>
      </c>
      <c r="AL45" s="51">
        <v>22332.2</v>
      </c>
      <c r="AM45" s="51">
        <v>0</v>
      </c>
      <c r="AN45" s="51">
        <v>0</v>
      </c>
      <c r="AO45" s="51">
        <v>0</v>
      </c>
      <c r="AP45" s="51">
        <v>0</v>
      </c>
      <c r="AQ45" s="51">
        <v>0</v>
      </c>
      <c r="AR45" s="51">
        <f>AT45+AU45+AV45+AW45+AX45</f>
        <v>34583.4</v>
      </c>
      <c r="AS45" s="51">
        <v>0</v>
      </c>
      <c r="AT45" s="51">
        <v>2083.4</v>
      </c>
      <c r="AU45" s="51">
        <v>32500</v>
      </c>
      <c r="AV45" s="51">
        <v>0</v>
      </c>
      <c r="AW45" s="51">
        <v>0</v>
      </c>
      <c r="AX45" s="51">
        <v>0</v>
      </c>
      <c r="AY45" s="51">
        <v>0</v>
      </c>
      <c r="AZ45" s="51">
        <v>0</v>
      </c>
      <c r="BA45" s="51">
        <v>0</v>
      </c>
      <c r="BB45" s="51">
        <v>0</v>
      </c>
      <c r="BC45" s="51">
        <v>0</v>
      </c>
      <c r="BD45" s="51">
        <v>0</v>
      </c>
      <c r="BE45" s="51">
        <v>0</v>
      </c>
      <c r="BF45" s="51">
        <v>0</v>
      </c>
      <c r="BG45" s="51">
        <v>0</v>
      </c>
      <c r="BH45" s="51">
        <v>0</v>
      </c>
      <c r="BI45" s="51">
        <v>0</v>
      </c>
      <c r="BJ45" s="51">
        <v>0</v>
      </c>
      <c r="BK45" s="51">
        <v>0</v>
      </c>
      <c r="BL45" s="51">
        <v>0</v>
      </c>
      <c r="BM45" s="51">
        <v>0</v>
      </c>
      <c r="BN45" s="51">
        <v>0</v>
      </c>
    </row>
    <row r="46" spans="1:66" ht="81" customHeight="1" x14ac:dyDescent="0.2">
      <c r="A46" s="137"/>
      <c r="B46" s="89" t="s">
        <v>7</v>
      </c>
      <c r="C46" s="89" t="s">
        <v>7</v>
      </c>
      <c r="D46" s="51">
        <f t="shared" si="72"/>
        <v>0</v>
      </c>
      <c r="E46" s="88"/>
      <c r="F46" s="88"/>
      <c r="G46" s="88"/>
      <c r="H46" s="91"/>
      <c r="I46" s="91"/>
      <c r="J46" s="91"/>
      <c r="K46" s="51">
        <v>0</v>
      </c>
      <c r="L46" s="51"/>
      <c r="M46" s="51"/>
      <c r="N46" s="51"/>
      <c r="O46" s="59"/>
      <c r="P46" s="59"/>
      <c r="Q46" s="59"/>
      <c r="R46" s="51">
        <v>0</v>
      </c>
      <c r="S46" s="51"/>
      <c r="T46" s="51"/>
      <c r="U46" s="51"/>
      <c r="V46" s="51"/>
      <c r="W46" s="51"/>
      <c r="X46" s="51"/>
      <c r="Y46" s="51"/>
      <c r="Z46" s="51"/>
      <c r="AA46" s="51">
        <v>0</v>
      </c>
      <c r="AB46" s="51"/>
      <c r="AC46" s="52"/>
      <c r="AD46" s="52"/>
      <c r="AE46" s="51"/>
      <c r="AF46" s="51"/>
      <c r="AG46" s="51"/>
      <c r="AH46" s="51"/>
      <c r="AI46" s="51">
        <v>0</v>
      </c>
      <c r="AJ46" s="51">
        <v>0</v>
      </c>
      <c r="AK46" s="51">
        <v>0</v>
      </c>
      <c r="AL46" s="51">
        <v>0</v>
      </c>
      <c r="AM46" s="51">
        <v>0</v>
      </c>
      <c r="AN46" s="51">
        <v>0</v>
      </c>
      <c r="AO46" s="51"/>
      <c r="AP46" s="51"/>
      <c r="AQ46" s="51">
        <v>0</v>
      </c>
      <c r="AR46" s="51">
        <f>AT46+AU46+AV46+AW46+AX46</f>
        <v>0</v>
      </c>
      <c r="AS46" s="51"/>
      <c r="AT46" s="51">
        <v>0</v>
      </c>
      <c r="AU46" s="51">
        <v>0</v>
      </c>
      <c r="AV46" s="51">
        <v>0</v>
      </c>
      <c r="AW46" s="51">
        <v>0</v>
      </c>
      <c r="AX46" s="51">
        <v>0</v>
      </c>
      <c r="AY46" s="51">
        <v>0</v>
      </c>
      <c r="AZ46" s="51"/>
      <c r="BA46" s="51">
        <v>0</v>
      </c>
      <c r="BB46" s="51">
        <v>0</v>
      </c>
      <c r="BC46" s="51">
        <v>0</v>
      </c>
      <c r="BD46" s="51">
        <v>0</v>
      </c>
      <c r="BE46" s="51">
        <v>0</v>
      </c>
      <c r="BF46" s="51">
        <v>0</v>
      </c>
      <c r="BG46" s="51">
        <v>0</v>
      </c>
      <c r="BH46" s="51"/>
      <c r="BI46" s="51">
        <v>0</v>
      </c>
      <c r="BJ46" s="51">
        <v>0</v>
      </c>
      <c r="BK46" s="51">
        <v>0</v>
      </c>
      <c r="BL46" s="51">
        <v>0</v>
      </c>
      <c r="BM46" s="51">
        <v>0</v>
      </c>
      <c r="BN46" s="51">
        <v>0</v>
      </c>
    </row>
    <row r="47" spans="1:66" ht="78" customHeight="1" x14ac:dyDescent="0.2">
      <c r="A47" s="48" t="s">
        <v>39</v>
      </c>
      <c r="B47" s="44" t="s">
        <v>11</v>
      </c>
      <c r="C47" s="44" t="s">
        <v>7</v>
      </c>
      <c r="D47" s="23">
        <f t="shared" si="72"/>
        <v>400</v>
      </c>
      <c r="E47" s="23">
        <v>0</v>
      </c>
      <c r="F47" s="23">
        <v>0</v>
      </c>
      <c r="G47" s="23">
        <v>0</v>
      </c>
      <c r="H47" s="47"/>
      <c r="I47" s="47"/>
      <c r="J47" s="47"/>
      <c r="K47" s="47">
        <f t="shared" si="62"/>
        <v>200</v>
      </c>
      <c r="L47" s="23">
        <v>0</v>
      </c>
      <c r="M47" s="23">
        <v>0</v>
      </c>
      <c r="N47" s="23">
        <v>100</v>
      </c>
      <c r="O47" s="47">
        <v>100</v>
      </c>
      <c r="P47" s="47">
        <v>0</v>
      </c>
      <c r="Q47" s="47">
        <v>0</v>
      </c>
      <c r="R47" s="47">
        <f t="shared" ref="R47:R73" si="73">S47+T47+U47+V47+W47+Y47+Z47</f>
        <v>200</v>
      </c>
      <c r="S47" s="23">
        <v>0</v>
      </c>
      <c r="T47" s="23">
        <v>0</v>
      </c>
      <c r="U47" s="23">
        <v>0</v>
      </c>
      <c r="V47" s="23">
        <v>100</v>
      </c>
      <c r="W47" s="47">
        <v>100</v>
      </c>
      <c r="X47" s="47">
        <v>0</v>
      </c>
      <c r="Y47" s="47">
        <v>0</v>
      </c>
      <c r="Z47" s="47">
        <v>0</v>
      </c>
      <c r="AA47" s="23">
        <f t="shared" ref="AA47:AA73" si="74">AB47+AC47+AD47+AE47+AH47</f>
        <v>0</v>
      </c>
      <c r="AB47" s="23">
        <v>0</v>
      </c>
      <c r="AC47" s="46">
        <v>0</v>
      </c>
      <c r="AD47" s="46">
        <v>0</v>
      </c>
      <c r="AE47" s="47">
        <v>0</v>
      </c>
      <c r="AF47" s="47">
        <v>0</v>
      </c>
      <c r="AG47" s="47">
        <v>0</v>
      </c>
      <c r="AH47" s="47">
        <v>0</v>
      </c>
      <c r="AI47" s="23">
        <f t="shared" ref="AI47" si="75">AJ47+AK47+AL47+AM47+AQ47</f>
        <v>0</v>
      </c>
      <c r="AJ47" s="23">
        <v>0</v>
      </c>
      <c r="AK47" s="23">
        <v>0</v>
      </c>
      <c r="AL47" s="23">
        <v>0</v>
      </c>
      <c r="AM47" s="23">
        <v>0</v>
      </c>
      <c r="AN47" s="23">
        <v>0</v>
      </c>
      <c r="AO47" s="23">
        <v>0</v>
      </c>
      <c r="AP47" s="23">
        <v>0</v>
      </c>
      <c r="AQ47" s="23">
        <v>0</v>
      </c>
      <c r="AR47" s="23">
        <f>AS47+AT47+AU47+AV47+BF47</f>
        <v>0</v>
      </c>
      <c r="AS47" s="23">
        <v>0</v>
      </c>
      <c r="AT47" s="23">
        <v>0</v>
      </c>
      <c r="AU47" s="23">
        <v>0</v>
      </c>
      <c r="AV47" s="23">
        <v>0</v>
      </c>
      <c r="AW47" s="23">
        <v>0</v>
      </c>
      <c r="AX47" s="23">
        <v>0</v>
      </c>
      <c r="AY47" s="23">
        <f>AZ47+BC47+BD47+BF47+BL47</f>
        <v>0</v>
      </c>
      <c r="AZ47" s="23">
        <v>0</v>
      </c>
      <c r="BA47" s="23">
        <v>0</v>
      </c>
      <c r="BB47" s="23">
        <v>0</v>
      </c>
      <c r="BC47" s="23">
        <v>0</v>
      </c>
      <c r="BD47" s="23">
        <v>0</v>
      </c>
      <c r="BE47" s="23">
        <v>0</v>
      </c>
      <c r="BF47" s="23">
        <v>0</v>
      </c>
      <c r="BG47" s="88">
        <f>BH47+BK47+BL47+BN47+BT47</f>
        <v>0</v>
      </c>
      <c r="BH47" s="88">
        <v>0</v>
      </c>
      <c r="BI47" s="88">
        <v>0</v>
      </c>
      <c r="BJ47" s="88">
        <v>0</v>
      </c>
      <c r="BK47" s="88">
        <v>0</v>
      </c>
      <c r="BL47" s="88">
        <v>0</v>
      </c>
      <c r="BM47" s="88">
        <v>0</v>
      </c>
      <c r="BN47" s="88">
        <v>0</v>
      </c>
    </row>
    <row r="48" spans="1:66" ht="81" customHeight="1" x14ac:dyDescent="0.2">
      <c r="A48" s="48" t="s">
        <v>49</v>
      </c>
      <c r="B48" s="44" t="s">
        <v>54</v>
      </c>
      <c r="C48" s="44" t="s">
        <v>7</v>
      </c>
      <c r="D48" s="23">
        <f>K48+R48+AA48+AI48+AR48+AY48+BG48</f>
        <v>4262.2</v>
      </c>
      <c r="E48" s="23"/>
      <c r="F48" s="23"/>
      <c r="G48" s="23"/>
      <c r="H48" s="57"/>
      <c r="I48" s="57"/>
      <c r="J48" s="57"/>
      <c r="K48" s="47">
        <f>L48+M48+N48+O48+P48+Q48</f>
        <v>157.1</v>
      </c>
      <c r="L48" s="23">
        <v>0</v>
      </c>
      <c r="M48" s="23">
        <v>149.19999999999999</v>
      </c>
      <c r="N48" s="23">
        <v>7.9</v>
      </c>
      <c r="O48" s="47">
        <v>0</v>
      </c>
      <c r="P48" s="47">
        <v>0</v>
      </c>
      <c r="Q48" s="47">
        <v>0</v>
      </c>
      <c r="R48" s="47">
        <f>U48+V48+W48+Y48+Z48</f>
        <v>1606</v>
      </c>
      <c r="S48" s="23">
        <v>0</v>
      </c>
      <c r="T48" s="23">
        <v>0</v>
      </c>
      <c r="U48" s="23">
        <v>1525.7</v>
      </c>
      <c r="V48" s="23">
        <v>35</v>
      </c>
      <c r="W48" s="47">
        <v>28</v>
      </c>
      <c r="X48" s="47"/>
      <c r="Y48" s="47">
        <v>17.3</v>
      </c>
      <c r="Z48" s="47">
        <v>0</v>
      </c>
      <c r="AA48" s="23">
        <f>AC48+AD48+AE48+AF48</f>
        <v>1605.8999999999999</v>
      </c>
      <c r="AB48" s="23">
        <v>0</v>
      </c>
      <c r="AC48" s="46">
        <v>1525.6</v>
      </c>
      <c r="AD48" s="46">
        <v>35</v>
      </c>
      <c r="AE48" s="47">
        <v>28</v>
      </c>
      <c r="AF48" s="47">
        <v>17.3</v>
      </c>
      <c r="AG48" s="47">
        <v>0</v>
      </c>
      <c r="AH48" s="47">
        <v>0</v>
      </c>
      <c r="AI48" s="23">
        <f>AK48+AL48+AN48</f>
        <v>546.59999999999991</v>
      </c>
      <c r="AJ48" s="23">
        <v>0</v>
      </c>
      <c r="AK48" s="23">
        <v>329.3</v>
      </c>
      <c r="AL48" s="23">
        <v>200</v>
      </c>
      <c r="AM48" s="23">
        <v>0</v>
      </c>
      <c r="AN48" s="23">
        <v>17.3</v>
      </c>
      <c r="AO48" s="23">
        <v>0</v>
      </c>
      <c r="AP48" s="23">
        <v>0</v>
      </c>
      <c r="AQ48" s="23">
        <v>0</v>
      </c>
      <c r="AR48" s="23">
        <f>AT48+AU48+AV48+AW48+AX48</f>
        <v>346.6</v>
      </c>
      <c r="AS48" s="23">
        <v>0</v>
      </c>
      <c r="AT48" s="23">
        <v>329.3</v>
      </c>
      <c r="AU48" s="23">
        <v>0</v>
      </c>
      <c r="AV48" s="23">
        <v>0</v>
      </c>
      <c r="AW48" s="23">
        <v>17.3</v>
      </c>
      <c r="AX48" s="23">
        <v>0</v>
      </c>
      <c r="AY48" s="23">
        <f>AZ48+BC48+BD48+BF48+BL48</f>
        <v>0</v>
      </c>
      <c r="AZ48" s="23">
        <v>0</v>
      </c>
      <c r="BA48" s="23">
        <v>0</v>
      </c>
      <c r="BB48" s="23">
        <v>0</v>
      </c>
      <c r="BC48" s="23">
        <v>0</v>
      </c>
      <c r="BD48" s="23">
        <v>0</v>
      </c>
      <c r="BE48" s="23">
        <v>0</v>
      </c>
      <c r="BF48" s="23">
        <v>0</v>
      </c>
      <c r="BG48" s="88">
        <f>BH48+BK48+BL48+BN48+BT48</f>
        <v>0</v>
      </c>
      <c r="BH48" s="88">
        <v>0</v>
      </c>
      <c r="BI48" s="88">
        <v>0</v>
      </c>
      <c r="BJ48" s="88">
        <v>0</v>
      </c>
      <c r="BK48" s="88">
        <v>0</v>
      </c>
      <c r="BL48" s="88">
        <v>0</v>
      </c>
      <c r="BM48" s="88">
        <v>0</v>
      </c>
      <c r="BN48" s="88">
        <v>0</v>
      </c>
    </row>
    <row r="49" spans="1:67" ht="67.5" customHeight="1" x14ac:dyDescent="0.2">
      <c r="A49" s="48" t="s">
        <v>40</v>
      </c>
      <c r="B49" s="44" t="s">
        <v>11</v>
      </c>
      <c r="C49" s="50" t="s">
        <v>11</v>
      </c>
      <c r="D49" s="23">
        <f t="shared" si="72"/>
        <v>8259.2999999999993</v>
      </c>
      <c r="E49" s="23"/>
      <c r="F49" s="23"/>
      <c r="G49" s="23"/>
      <c r="H49" s="57"/>
      <c r="I49" s="57"/>
      <c r="J49" s="57"/>
      <c r="K49" s="47">
        <f>N49</f>
        <v>92.1</v>
      </c>
      <c r="L49" s="23">
        <v>0</v>
      </c>
      <c r="M49" s="23">
        <v>0</v>
      </c>
      <c r="N49" s="23">
        <v>92.1</v>
      </c>
      <c r="O49" s="57">
        <v>0</v>
      </c>
      <c r="P49" s="57">
        <v>0</v>
      </c>
      <c r="Q49" s="57">
        <v>0</v>
      </c>
      <c r="R49" s="47">
        <f>V49+W49</f>
        <v>200</v>
      </c>
      <c r="S49" s="23">
        <v>0</v>
      </c>
      <c r="T49" s="23">
        <v>0</v>
      </c>
      <c r="U49" s="23">
        <v>0</v>
      </c>
      <c r="V49" s="23">
        <v>200</v>
      </c>
      <c r="W49" s="57">
        <v>0</v>
      </c>
      <c r="X49" s="57">
        <v>0</v>
      </c>
      <c r="Y49" s="57">
        <v>0</v>
      </c>
      <c r="Z49" s="57">
        <v>0</v>
      </c>
      <c r="AA49" s="23">
        <f>AB49+AC49+AD49+AE49+AF49+AH49</f>
        <v>0</v>
      </c>
      <c r="AB49" s="23">
        <v>0</v>
      </c>
      <c r="AC49" s="46">
        <v>0</v>
      </c>
      <c r="AD49" s="46">
        <v>0</v>
      </c>
      <c r="AE49" s="47">
        <v>0</v>
      </c>
      <c r="AF49" s="47">
        <v>0</v>
      </c>
      <c r="AG49" s="47">
        <v>0</v>
      </c>
      <c r="AH49" s="47">
        <v>0</v>
      </c>
      <c r="AI49" s="23">
        <f>AJ49+AK49+AL49+AM49+AN49+AO49+AP49+AQ49</f>
        <v>0</v>
      </c>
      <c r="AJ49" s="23">
        <v>0</v>
      </c>
      <c r="AK49" s="23">
        <v>0</v>
      </c>
      <c r="AL49" s="23">
        <v>0</v>
      </c>
      <c r="AM49" s="23">
        <v>0</v>
      </c>
      <c r="AN49" s="23">
        <v>0</v>
      </c>
      <c r="AO49" s="23">
        <v>0</v>
      </c>
      <c r="AP49" s="23">
        <v>0</v>
      </c>
      <c r="AQ49" s="23">
        <v>0</v>
      </c>
      <c r="AR49" s="23">
        <f>AS49+AT49+AU49+AV49+AW49+AX49</f>
        <v>242.8</v>
      </c>
      <c r="AS49" s="23">
        <v>0</v>
      </c>
      <c r="AT49" s="23">
        <v>240.4</v>
      </c>
      <c r="AU49" s="23">
        <v>2.4</v>
      </c>
      <c r="AV49" s="23">
        <v>0</v>
      </c>
      <c r="AW49" s="23">
        <v>0</v>
      </c>
      <c r="AX49" s="23">
        <v>0</v>
      </c>
      <c r="AY49" s="23">
        <f>BA49+BB49+BC49+BD49+BE49+BF49</f>
        <v>3456.7999999999997</v>
      </c>
      <c r="BA49" s="23">
        <v>2335</v>
      </c>
      <c r="BB49" s="23">
        <v>1087.2</v>
      </c>
      <c r="BC49" s="23">
        <v>34.6</v>
      </c>
      <c r="BD49" s="23">
        <v>0</v>
      </c>
      <c r="BE49" s="23">
        <v>0</v>
      </c>
      <c r="BF49" s="23">
        <v>0</v>
      </c>
      <c r="BG49" s="88">
        <f>BI49+BJ49+BK49+BL49+BM49+BN49</f>
        <v>4267.6000000000004</v>
      </c>
      <c r="BI49" s="88">
        <v>2735</v>
      </c>
      <c r="BJ49" s="88">
        <v>1490</v>
      </c>
      <c r="BK49" s="88">
        <v>42.6</v>
      </c>
      <c r="BL49" s="88">
        <v>0</v>
      </c>
      <c r="BM49" s="88">
        <v>0</v>
      </c>
      <c r="BN49" s="88">
        <v>0</v>
      </c>
    </row>
    <row r="50" spans="1:67" ht="69.75" customHeight="1" x14ac:dyDescent="0.2">
      <c r="A50" s="48" t="s">
        <v>71</v>
      </c>
      <c r="B50" s="44" t="s">
        <v>11</v>
      </c>
      <c r="C50" s="44" t="s">
        <v>7</v>
      </c>
      <c r="D50" s="23">
        <f t="shared" ref="D50:D71" si="76">K50+R50+AA50+AI50+AR50+AY50</f>
        <v>0</v>
      </c>
      <c r="E50" s="23"/>
      <c r="F50" s="23"/>
      <c r="G50" s="23"/>
      <c r="H50" s="47"/>
      <c r="I50" s="47"/>
      <c r="J50" s="47"/>
      <c r="K50" s="47">
        <f>N50</f>
        <v>0</v>
      </c>
      <c r="L50" s="23">
        <v>0</v>
      </c>
      <c r="M50" s="23">
        <v>0</v>
      </c>
      <c r="N50" s="23">
        <v>0</v>
      </c>
      <c r="O50" s="47">
        <v>0</v>
      </c>
      <c r="P50" s="47">
        <v>0</v>
      </c>
      <c r="Q50" s="47">
        <v>0</v>
      </c>
      <c r="R50" s="47">
        <f>S50+T50+U50+V50+W50+X50+Y50+Z50</f>
        <v>0</v>
      </c>
      <c r="S50" s="23">
        <v>0</v>
      </c>
      <c r="T50" s="23">
        <v>0</v>
      </c>
      <c r="U50" s="23">
        <v>0</v>
      </c>
      <c r="V50" s="23">
        <v>0</v>
      </c>
      <c r="W50" s="47">
        <v>0</v>
      </c>
      <c r="X50" s="47">
        <v>0</v>
      </c>
      <c r="Y50" s="47">
        <v>0</v>
      </c>
      <c r="Z50" s="47">
        <v>0</v>
      </c>
      <c r="AA50" s="23">
        <v>0</v>
      </c>
      <c r="AB50" s="23">
        <v>0</v>
      </c>
      <c r="AC50" s="46">
        <v>0</v>
      </c>
      <c r="AD50" s="46">
        <v>0</v>
      </c>
      <c r="AE50" s="47">
        <v>0</v>
      </c>
      <c r="AF50" s="47">
        <v>0</v>
      </c>
      <c r="AG50" s="47">
        <v>0</v>
      </c>
      <c r="AH50" s="47">
        <v>0</v>
      </c>
      <c r="AI50" s="23">
        <v>0</v>
      </c>
      <c r="AJ50" s="23">
        <v>0</v>
      </c>
      <c r="AK50" s="23">
        <v>0</v>
      </c>
      <c r="AL50" s="23">
        <v>0</v>
      </c>
      <c r="AM50" s="23">
        <v>0</v>
      </c>
      <c r="AN50" s="23">
        <v>0</v>
      </c>
      <c r="AO50" s="23">
        <v>0</v>
      </c>
      <c r="AP50" s="23">
        <v>0</v>
      </c>
      <c r="AQ50" s="23">
        <v>0</v>
      </c>
      <c r="AR50" s="23">
        <v>0</v>
      </c>
      <c r="AS50" s="23">
        <v>0</v>
      </c>
      <c r="AT50" s="23">
        <v>0</v>
      </c>
      <c r="AU50" s="23">
        <v>0</v>
      </c>
      <c r="AV50" s="23">
        <v>0</v>
      </c>
      <c r="AW50" s="23">
        <v>0</v>
      </c>
      <c r="AX50" s="23">
        <v>0</v>
      </c>
      <c r="AY50" s="23">
        <v>0</v>
      </c>
      <c r="AZ50" s="23">
        <v>0</v>
      </c>
      <c r="BA50" s="23">
        <v>0</v>
      </c>
      <c r="BB50" s="23">
        <v>0</v>
      </c>
      <c r="BC50" s="23">
        <v>0</v>
      </c>
      <c r="BD50" s="23">
        <v>0</v>
      </c>
      <c r="BE50" s="23">
        <v>0</v>
      </c>
      <c r="BF50" s="23">
        <v>0</v>
      </c>
      <c r="BG50" s="88">
        <v>0</v>
      </c>
      <c r="BH50" s="88">
        <v>0</v>
      </c>
      <c r="BI50" s="88">
        <v>0</v>
      </c>
      <c r="BJ50" s="88">
        <v>0</v>
      </c>
      <c r="BK50" s="88">
        <v>0</v>
      </c>
      <c r="BL50" s="88">
        <v>0</v>
      </c>
      <c r="BM50" s="88">
        <v>0</v>
      </c>
      <c r="BN50" s="88">
        <v>0</v>
      </c>
    </row>
    <row r="51" spans="1:67" ht="57.75" customHeight="1" x14ac:dyDescent="0.2">
      <c r="A51" s="48" t="s">
        <v>72</v>
      </c>
      <c r="B51" s="44" t="s">
        <v>54</v>
      </c>
      <c r="C51" s="44" t="s">
        <v>7</v>
      </c>
      <c r="D51" s="23">
        <f t="shared" si="76"/>
        <v>4387</v>
      </c>
      <c r="E51" s="23"/>
      <c r="F51" s="23"/>
      <c r="G51" s="23"/>
      <c r="H51" s="47"/>
      <c r="I51" s="47"/>
      <c r="J51" s="47"/>
      <c r="K51" s="47">
        <f>N51</f>
        <v>0</v>
      </c>
      <c r="L51" s="23">
        <v>0</v>
      </c>
      <c r="M51" s="23">
        <v>0</v>
      </c>
      <c r="N51" s="23">
        <v>0</v>
      </c>
      <c r="O51" s="47">
        <v>0</v>
      </c>
      <c r="P51" s="47">
        <v>0</v>
      </c>
      <c r="Q51" s="47">
        <v>0</v>
      </c>
      <c r="R51" s="47">
        <f>S51+T51+U51+V51+W51+X51+Y51+Z51</f>
        <v>0</v>
      </c>
      <c r="S51" s="23">
        <v>0</v>
      </c>
      <c r="T51" s="23">
        <v>0</v>
      </c>
      <c r="U51" s="23">
        <v>0</v>
      </c>
      <c r="V51" s="23">
        <v>0</v>
      </c>
      <c r="W51" s="47">
        <v>0</v>
      </c>
      <c r="X51" s="47">
        <v>0</v>
      </c>
      <c r="Y51" s="47">
        <v>0</v>
      </c>
      <c r="Z51" s="47">
        <v>0</v>
      </c>
      <c r="AA51" s="23">
        <f>AE51</f>
        <v>2892.7</v>
      </c>
      <c r="AB51" s="23">
        <v>0</v>
      </c>
      <c r="AC51" s="46">
        <v>0</v>
      </c>
      <c r="AD51" s="46">
        <v>0</v>
      </c>
      <c r="AE51" s="47">
        <v>2892.7</v>
      </c>
      <c r="AF51" s="47">
        <v>0</v>
      </c>
      <c r="AG51" s="47">
        <v>0</v>
      </c>
      <c r="AH51" s="47">
        <v>0</v>
      </c>
      <c r="AI51" s="23">
        <f>AJ51+AK51+AL51+AM51+AN51+AO51+AP51+AQ51</f>
        <v>1394.3</v>
      </c>
      <c r="AJ51" s="23">
        <v>0</v>
      </c>
      <c r="AK51" s="23">
        <v>0</v>
      </c>
      <c r="AL51" s="23">
        <v>0</v>
      </c>
      <c r="AM51" s="23">
        <v>1394.3</v>
      </c>
      <c r="AN51" s="23">
        <v>0</v>
      </c>
      <c r="AO51" s="23">
        <v>0</v>
      </c>
      <c r="AP51" s="23">
        <v>0</v>
      </c>
      <c r="AQ51" s="23">
        <v>0</v>
      </c>
      <c r="AR51" s="23">
        <f>AT51+AU51+AV51+AW51+AX51</f>
        <v>100</v>
      </c>
      <c r="AS51" s="23">
        <v>0</v>
      </c>
      <c r="AT51" s="23">
        <v>0</v>
      </c>
      <c r="AU51" s="23">
        <v>0</v>
      </c>
      <c r="AV51" s="23">
        <v>100</v>
      </c>
      <c r="AW51" s="23">
        <v>0</v>
      </c>
      <c r="AX51" s="23">
        <v>0</v>
      </c>
      <c r="AY51" s="23">
        <v>0</v>
      </c>
      <c r="AZ51" s="23">
        <v>0</v>
      </c>
      <c r="BA51" s="23">
        <v>0</v>
      </c>
      <c r="BB51" s="23">
        <v>0</v>
      </c>
      <c r="BC51" s="23">
        <v>0</v>
      </c>
      <c r="BD51" s="23">
        <v>0</v>
      </c>
      <c r="BE51" s="23">
        <v>0</v>
      </c>
      <c r="BF51" s="23">
        <v>0</v>
      </c>
      <c r="BG51" s="88">
        <v>0</v>
      </c>
      <c r="BH51" s="88">
        <v>0</v>
      </c>
      <c r="BI51" s="88">
        <v>0</v>
      </c>
      <c r="BJ51" s="88">
        <v>0</v>
      </c>
      <c r="BK51" s="88">
        <v>0</v>
      </c>
      <c r="BL51" s="88">
        <v>0</v>
      </c>
      <c r="BM51" s="88">
        <v>0</v>
      </c>
      <c r="BN51" s="88">
        <v>0</v>
      </c>
    </row>
    <row r="52" spans="1:67" ht="70.5" customHeight="1" x14ac:dyDescent="0.2">
      <c r="A52" s="109" t="s">
        <v>42</v>
      </c>
      <c r="B52" s="44" t="s">
        <v>11</v>
      </c>
      <c r="C52" s="44" t="s">
        <v>7</v>
      </c>
      <c r="D52" s="23">
        <f t="shared" si="76"/>
        <v>104119.6</v>
      </c>
      <c r="E52" s="23"/>
      <c r="F52" s="23"/>
      <c r="G52" s="23"/>
      <c r="H52" s="57"/>
      <c r="I52" s="57"/>
      <c r="J52" s="57"/>
      <c r="K52" s="47">
        <f>M52+N52</f>
        <v>78144.100000000006</v>
      </c>
      <c r="L52" s="23">
        <v>0</v>
      </c>
      <c r="M52" s="23">
        <v>74236.800000000003</v>
      </c>
      <c r="N52" s="23">
        <v>3907.3</v>
      </c>
      <c r="O52" s="57">
        <v>0</v>
      </c>
      <c r="P52" s="57"/>
      <c r="Q52" s="57"/>
      <c r="R52" s="47">
        <f>U52+V52</f>
        <v>25975.5</v>
      </c>
      <c r="S52" s="23">
        <v>0</v>
      </c>
      <c r="T52" s="23">
        <v>0</v>
      </c>
      <c r="U52" s="23">
        <v>24676.7</v>
      </c>
      <c r="V52" s="23">
        <v>1298.8</v>
      </c>
      <c r="W52" s="47">
        <v>0</v>
      </c>
      <c r="X52" s="47">
        <v>0</v>
      </c>
      <c r="Y52" s="47">
        <v>0</v>
      </c>
      <c r="Z52" s="47">
        <v>0</v>
      </c>
      <c r="AA52" s="23">
        <v>0</v>
      </c>
      <c r="AB52" s="23">
        <v>0</v>
      </c>
      <c r="AC52" s="46">
        <v>0</v>
      </c>
      <c r="AD52" s="46">
        <v>0</v>
      </c>
      <c r="AE52" s="47">
        <v>0</v>
      </c>
      <c r="AF52" s="47">
        <v>0</v>
      </c>
      <c r="AG52" s="47">
        <v>0</v>
      </c>
      <c r="AH52" s="47">
        <v>0</v>
      </c>
      <c r="AI52" s="60">
        <f>AJ52+AK52+AL52+AM52+AN52+AO52+AP52+AQ52</f>
        <v>0</v>
      </c>
      <c r="AJ52" s="47">
        <v>0</v>
      </c>
      <c r="AK52" s="47">
        <v>0</v>
      </c>
      <c r="AL52" s="47">
        <v>0</v>
      </c>
      <c r="AM52" s="23">
        <v>0</v>
      </c>
      <c r="AN52" s="23">
        <v>0</v>
      </c>
      <c r="AO52" s="23">
        <v>0</v>
      </c>
      <c r="AP52" s="23">
        <v>0</v>
      </c>
      <c r="AQ52" s="23">
        <v>0</v>
      </c>
      <c r="AR52" s="23">
        <v>0</v>
      </c>
      <c r="AS52" s="23">
        <v>0</v>
      </c>
      <c r="AT52" s="23">
        <v>0</v>
      </c>
      <c r="AU52" s="23">
        <v>0</v>
      </c>
      <c r="AV52" s="23">
        <v>0</v>
      </c>
      <c r="AW52" s="23">
        <v>0</v>
      </c>
      <c r="AX52" s="23">
        <v>0</v>
      </c>
      <c r="AY52" s="23">
        <v>0</v>
      </c>
      <c r="AZ52" s="23">
        <v>0</v>
      </c>
      <c r="BA52" s="23">
        <v>0</v>
      </c>
      <c r="BB52" s="23">
        <v>0</v>
      </c>
      <c r="BC52" s="23">
        <v>0</v>
      </c>
      <c r="BD52" s="23">
        <v>0</v>
      </c>
      <c r="BE52" s="23">
        <v>0</v>
      </c>
      <c r="BF52" s="23">
        <v>0</v>
      </c>
      <c r="BG52" s="88">
        <v>0</v>
      </c>
      <c r="BH52" s="88">
        <v>0</v>
      </c>
      <c r="BI52" s="88">
        <v>0</v>
      </c>
      <c r="BJ52" s="88">
        <v>0</v>
      </c>
      <c r="BK52" s="88">
        <v>0</v>
      </c>
      <c r="BL52" s="88">
        <v>0</v>
      </c>
      <c r="BM52" s="88">
        <v>0</v>
      </c>
      <c r="BN52" s="88">
        <v>0</v>
      </c>
    </row>
    <row r="53" spans="1:67" ht="76.5" customHeight="1" x14ac:dyDescent="0.2">
      <c r="A53" s="111"/>
      <c r="B53" s="44" t="s">
        <v>11</v>
      </c>
      <c r="C53" s="44" t="s">
        <v>11</v>
      </c>
      <c r="D53" s="23">
        <f t="shared" si="76"/>
        <v>70971.199999999997</v>
      </c>
      <c r="E53" s="23"/>
      <c r="F53" s="23"/>
      <c r="G53" s="23"/>
      <c r="H53" s="57"/>
      <c r="I53" s="57"/>
      <c r="J53" s="57"/>
      <c r="K53" s="47">
        <f>M53+N53</f>
        <v>15280.400000000001</v>
      </c>
      <c r="L53" s="23">
        <v>0</v>
      </c>
      <c r="M53" s="23">
        <v>14463.2</v>
      </c>
      <c r="N53" s="23">
        <v>817.2</v>
      </c>
      <c r="O53" s="57">
        <v>0</v>
      </c>
      <c r="P53" s="57">
        <v>0</v>
      </c>
      <c r="Q53" s="57">
        <v>0</v>
      </c>
      <c r="R53" s="47">
        <f>S53+T53+U53+V53+W53+X53+Y53+Z53</f>
        <v>866.59999999999991</v>
      </c>
      <c r="S53" s="23">
        <v>0</v>
      </c>
      <c r="T53" s="23">
        <v>0</v>
      </c>
      <c r="U53" s="23">
        <v>823.3</v>
      </c>
      <c r="V53" s="23">
        <v>43.3</v>
      </c>
      <c r="W53" s="57">
        <v>0</v>
      </c>
      <c r="X53" s="57">
        <v>0</v>
      </c>
      <c r="Y53" s="57">
        <v>0</v>
      </c>
      <c r="Z53" s="57">
        <v>0</v>
      </c>
      <c r="AA53" s="23">
        <f>AB53+AC53+AD53</f>
        <v>30990.799999999999</v>
      </c>
      <c r="AB53" s="23">
        <v>0</v>
      </c>
      <c r="AC53" s="46">
        <v>29441.3</v>
      </c>
      <c r="AD53" s="46">
        <v>1549.5</v>
      </c>
      <c r="AE53" s="47">
        <v>0</v>
      </c>
      <c r="AF53" s="47">
        <v>0</v>
      </c>
      <c r="AG53" s="47">
        <v>0</v>
      </c>
      <c r="AH53" s="47">
        <v>0</v>
      </c>
      <c r="AI53" s="23">
        <f>AK53+AL53</f>
        <v>23833.399999999998</v>
      </c>
      <c r="AJ53" s="23">
        <v>0</v>
      </c>
      <c r="AK53" s="23">
        <v>22577.1</v>
      </c>
      <c r="AL53" s="23">
        <v>1256.3</v>
      </c>
      <c r="AM53" s="23">
        <v>0</v>
      </c>
      <c r="AN53" s="23">
        <v>0</v>
      </c>
      <c r="AO53" s="23">
        <v>0</v>
      </c>
      <c r="AP53" s="23">
        <v>0</v>
      </c>
      <c r="AQ53" s="23">
        <v>0</v>
      </c>
      <c r="AR53" s="23">
        <f>AS53+AT53+AU53+AV53+AW53+AX53</f>
        <v>0</v>
      </c>
      <c r="AS53" s="23">
        <v>0</v>
      </c>
      <c r="AT53" s="23">
        <v>0</v>
      </c>
      <c r="AU53" s="23">
        <v>0</v>
      </c>
      <c r="AV53" s="23">
        <v>0</v>
      </c>
      <c r="AW53" s="23">
        <v>0</v>
      </c>
      <c r="AX53" s="23">
        <v>0</v>
      </c>
      <c r="AY53" s="23">
        <v>0</v>
      </c>
      <c r="AZ53" s="23">
        <v>0</v>
      </c>
      <c r="BA53" s="23">
        <v>0</v>
      </c>
      <c r="BB53" s="23">
        <v>0</v>
      </c>
      <c r="BC53" s="23">
        <v>0</v>
      </c>
      <c r="BD53" s="23">
        <v>0</v>
      </c>
      <c r="BE53" s="23">
        <v>0</v>
      </c>
      <c r="BF53" s="23">
        <v>0</v>
      </c>
      <c r="BG53" s="88">
        <v>0</v>
      </c>
      <c r="BH53" s="88">
        <v>0</v>
      </c>
      <c r="BI53" s="88">
        <v>0</v>
      </c>
      <c r="BJ53" s="88">
        <v>0</v>
      </c>
      <c r="BK53" s="88">
        <v>0</v>
      </c>
      <c r="BL53" s="88">
        <v>0</v>
      </c>
      <c r="BM53" s="88">
        <v>0</v>
      </c>
      <c r="BN53" s="88">
        <v>0</v>
      </c>
    </row>
    <row r="54" spans="1:67" s="5" customFormat="1" ht="38.25" x14ac:dyDescent="0.2">
      <c r="A54" s="131" t="s">
        <v>31</v>
      </c>
      <c r="B54" s="40"/>
      <c r="C54" s="40" t="s">
        <v>6</v>
      </c>
      <c r="D54" s="80">
        <f t="shared" ref="D54:D70" si="77">K54+R54+AA54+AI54+AR54+AY54+BG54</f>
        <v>527139.89999999991</v>
      </c>
      <c r="E54" s="80">
        <f t="shared" ref="E54:J54" si="78">SUM(E57:E61)</f>
        <v>0</v>
      </c>
      <c r="F54" s="80">
        <f t="shared" si="78"/>
        <v>59064.11</v>
      </c>
      <c r="G54" s="80">
        <f t="shared" si="78"/>
        <v>2681.6</v>
      </c>
      <c r="H54" s="80">
        <f t="shared" si="78"/>
        <v>261.42900000000003</v>
      </c>
      <c r="I54" s="80">
        <f t="shared" si="78"/>
        <v>76.899999999999991</v>
      </c>
      <c r="J54" s="80">
        <f t="shared" si="78"/>
        <v>6.3</v>
      </c>
      <c r="K54" s="80">
        <f>L54+M54+N54+O54+P54+Q54</f>
        <v>69656.899999999994</v>
      </c>
      <c r="L54" s="80">
        <f t="shared" ref="L54:M54" si="79">L57+L58+L59+L60+L61</f>
        <v>0</v>
      </c>
      <c r="M54" s="80">
        <f t="shared" si="79"/>
        <v>17644.2</v>
      </c>
      <c r="N54" s="80">
        <f>N57+N58+N59+N60+N61</f>
        <v>21487.600000000002</v>
      </c>
      <c r="O54" s="80">
        <f>O57+O58+O59+O60+O61</f>
        <v>30292.2</v>
      </c>
      <c r="P54" s="80">
        <f>SUM(P57:P61)</f>
        <v>65.900000000000006</v>
      </c>
      <c r="Q54" s="80">
        <f>SUM(Q57:Q61)</f>
        <v>167</v>
      </c>
      <c r="R54" s="80">
        <f>S54+T54+U54+V54+W54+Y54+Z54</f>
        <v>82971.199999999997</v>
      </c>
      <c r="S54" s="80">
        <f t="shared" ref="S54:Z54" si="80">S57+S58+S59+S60+S61</f>
        <v>0</v>
      </c>
      <c r="T54" s="80">
        <f t="shared" si="80"/>
        <v>0</v>
      </c>
      <c r="U54" s="80">
        <f t="shared" si="80"/>
        <v>19068</v>
      </c>
      <c r="V54" s="80">
        <f>V57+V58+V59+V60+V61</f>
        <v>23246.799999999999</v>
      </c>
      <c r="W54" s="80">
        <f>W57+W58+W59+W60+W61</f>
        <v>40412.300000000003</v>
      </c>
      <c r="X54" s="80">
        <f t="shared" si="80"/>
        <v>0</v>
      </c>
      <c r="Y54" s="80">
        <f t="shared" si="80"/>
        <v>81.2</v>
      </c>
      <c r="Z54" s="80">
        <f t="shared" si="80"/>
        <v>162.9</v>
      </c>
      <c r="AA54" s="80">
        <f>AB54+AC54+AD54+AE54+AF54+AH54</f>
        <v>136123.99999999997</v>
      </c>
      <c r="AB54" s="80">
        <f t="shared" ref="AB54" si="81">AB57+AB58+AB59+AB60+AB61</f>
        <v>0</v>
      </c>
      <c r="AC54" s="81">
        <f t="shared" ref="AC54:AH54" si="82">AC55+AC56</f>
        <v>109232.7</v>
      </c>
      <c r="AD54" s="81">
        <f>AD55+AD56</f>
        <v>22798.6</v>
      </c>
      <c r="AE54" s="80">
        <f t="shared" si="82"/>
        <v>3812.9</v>
      </c>
      <c r="AF54" s="80">
        <f t="shared" si="82"/>
        <v>97.9</v>
      </c>
      <c r="AG54" s="80">
        <f t="shared" si="82"/>
        <v>0</v>
      </c>
      <c r="AH54" s="80">
        <f t="shared" si="82"/>
        <v>181.9</v>
      </c>
      <c r="AI54" s="80">
        <f>AJ54+AK54+AL54+AM54+AN54+AQ54</f>
        <v>51812.100000000006</v>
      </c>
      <c r="AJ54" s="80">
        <f t="shared" ref="AJ54:AQ54" si="83">AJ57+AJ58+AJ59+AJ60+AJ61</f>
        <v>0</v>
      </c>
      <c r="AK54" s="80">
        <f>AK57+AK58+AK59+AK60+AK61+AK66</f>
        <v>19266.400000000001</v>
      </c>
      <c r="AL54" s="80">
        <f>AL57+AL58+AL59+AL60+AL61+AL65</f>
        <v>26364.899999999998</v>
      </c>
      <c r="AM54" s="80">
        <f t="shared" si="83"/>
        <v>5891</v>
      </c>
      <c r="AN54" s="80">
        <f t="shared" si="83"/>
        <v>97.9</v>
      </c>
      <c r="AO54" s="80">
        <f t="shared" si="83"/>
        <v>0</v>
      </c>
      <c r="AP54" s="80">
        <f t="shared" si="83"/>
        <v>0</v>
      </c>
      <c r="AQ54" s="80">
        <f t="shared" si="83"/>
        <v>191.9</v>
      </c>
      <c r="AR54" s="80">
        <f>AS54+AT54+AU54+AV54+AW54+AX54</f>
        <v>84928.599999999991</v>
      </c>
      <c r="AS54" s="80">
        <f t="shared" ref="AS54:AX54" si="84">AS57+AS58+AS59+AS60+AS61</f>
        <v>0</v>
      </c>
      <c r="AT54" s="80">
        <f>AT57+AT58+AT59+AT60+AT61+AT66</f>
        <v>42244.899999999994</v>
      </c>
      <c r="AU54" s="80">
        <f>AU57+AU58+AU59+AU60+AU61+AU65+AU66</f>
        <v>38585.599999999999</v>
      </c>
      <c r="AV54" s="80">
        <f t="shared" si="84"/>
        <v>3930.7999999999997</v>
      </c>
      <c r="AW54" s="80">
        <f t="shared" si="84"/>
        <v>6.9</v>
      </c>
      <c r="AX54" s="80">
        <f t="shared" si="84"/>
        <v>160.4</v>
      </c>
      <c r="AY54" s="80">
        <f>AY57+AY58+AY59+AY60+AY61</f>
        <v>50047.5</v>
      </c>
      <c r="AZ54" s="80">
        <f t="shared" ref="AZ54:BF54" si="85">AZ57+AZ58+AZ59+AZ60+AZ61</f>
        <v>0</v>
      </c>
      <c r="BA54" s="80">
        <v>0</v>
      </c>
      <c r="BB54" s="80">
        <f>BB57+BB58+BB59+BB60+BB61</f>
        <v>17967.3</v>
      </c>
      <c r="BC54" s="80">
        <f t="shared" si="85"/>
        <v>27776.400000000001</v>
      </c>
      <c r="BD54" s="80">
        <f t="shared" si="85"/>
        <v>4095</v>
      </c>
      <c r="BE54" s="80">
        <f t="shared" si="85"/>
        <v>6.9</v>
      </c>
      <c r="BF54" s="80">
        <f t="shared" si="85"/>
        <v>201.9</v>
      </c>
      <c r="BG54" s="80">
        <f>BG57+BG58+BG59+BG60+BG61</f>
        <v>51599.600000000006</v>
      </c>
      <c r="BH54" s="80">
        <f t="shared" ref="BH54" si="86">BH57+BH58+BH59+BH60+BH61</f>
        <v>0</v>
      </c>
      <c r="BI54" s="80">
        <v>0</v>
      </c>
      <c r="BJ54" s="80">
        <f>BJ57+BJ58+BJ59+BJ60+BJ61</f>
        <v>17945.5</v>
      </c>
      <c r="BK54" s="80">
        <f t="shared" ref="BK54:BN54" si="87">BK57+BK58+BK59+BK60+BK61</f>
        <v>29152.400000000001</v>
      </c>
      <c r="BL54" s="80">
        <f t="shared" si="87"/>
        <v>4292.8999999999996</v>
      </c>
      <c r="BM54" s="80">
        <f t="shared" si="87"/>
        <v>6.9</v>
      </c>
      <c r="BN54" s="80">
        <f t="shared" si="87"/>
        <v>201.9</v>
      </c>
      <c r="BO54" s="95"/>
    </row>
    <row r="55" spans="1:67" s="5" customFormat="1" ht="91.5" customHeight="1" x14ac:dyDescent="0.2">
      <c r="A55" s="132"/>
      <c r="B55" s="40" t="s">
        <v>56</v>
      </c>
      <c r="C55" s="40" t="s">
        <v>7</v>
      </c>
      <c r="D55" s="80">
        <f t="shared" si="77"/>
        <v>526535.29999999993</v>
      </c>
      <c r="E55" s="80"/>
      <c r="F55" s="80"/>
      <c r="G55" s="80"/>
      <c r="H55" s="80"/>
      <c r="I55" s="80"/>
      <c r="J55" s="80"/>
      <c r="K55" s="80">
        <f>L55+M55+N55+O55+P55+Q55</f>
        <v>69656.899999999994</v>
      </c>
      <c r="L55" s="80">
        <f>L57+L58+L59+L60+L61+L62+L63</f>
        <v>0</v>
      </c>
      <c r="M55" s="80">
        <f>M57+M58+M59+M60+M61+M62+M63</f>
        <v>17644.2</v>
      </c>
      <c r="N55" s="80">
        <f t="shared" ref="N55:Q55" si="88">N57+N58+N59+N60+N61+N62+N63</f>
        <v>21487.600000000002</v>
      </c>
      <c r="O55" s="80">
        <f t="shared" si="88"/>
        <v>30292.2</v>
      </c>
      <c r="P55" s="80">
        <f t="shared" si="88"/>
        <v>65.900000000000006</v>
      </c>
      <c r="Q55" s="80">
        <f t="shared" si="88"/>
        <v>167</v>
      </c>
      <c r="R55" s="80">
        <f>S55+T55+U55+V55+W55+X55+Y55+Z55</f>
        <v>82971.199999999997</v>
      </c>
      <c r="S55" s="80">
        <f t="shared" ref="S55:Z55" si="89">S57+S58+S59+S60+S61+S62+S63</f>
        <v>0</v>
      </c>
      <c r="T55" s="80">
        <f t="shared" si="89"/>
        <v>0</v>
      </c>
      <c r="U55" s="80">
        <f t="shared" si="89"/>
        <v>19068</v>
      </c>
      <c r="V55" s="80">
        <f t="shared" si="89"/>
        <v>23246.799999999999</v>
      </c>
      <c r="W55" s="80">
        <f t="shared" si="89"/>
        <v>40412.300000000003</v>
      </c>
      <c r="X55" s="80">
        <f t="shared" si="89"/>
        <v>0</v>
      </c>
      <c r="Y55" s="80">
        <f t="shared" si="89"/>
        <v>81.2</v>
      </c>
      <c r="Z55" s="80">
        <f t="shared" si="89"/>
        <v>162.9</v>
      </c>
      <c r="AA55" s="80">
        <f>AB55+AC55+AD55+AE55+AF55+AG55+AH55</f>
        <v>135519.4</v>
      </c>
      <c r="AB55" s="80">
        <f t="shared" ref="AB55:AH55" si="90">AB57+AB58+AB59+AB60+AB61+AB62+AB63</f>
        <v>0</v>
      </c>
      <c r="AC55" s="80">
        <f t="shared" si="90"/>
        <v>109232.7</v>
      </c>
      <c r="AD55" s="80">
        <f>AD57+AD58+AD59+AD60+AD61+AD62+AD63</f>
        <v>22194</v>
      </c>
      <c r="AE55" s="80">
        <f>AE58+AE60</f>
        <v>3812.9</v>
      </c>
      <c r="AF55" s="80">
        <f t="shared" si="90"/>
        <v>97.9</v>
      </c>
      <c r="AG55" s="80">
        <f t="shared" si="90"/>
        <v>0</v>
      </c>
      <c r="AH55" s="80">
        <f t="shared" si="90"/>
        <v>181.9</v>
      </c>
      <c r="AI55" s="80">
        <f>AJ55+AK55+AL55+AM55+AN55+AO55+AP55+AQ55</f>
        <v>51812.100000000006</v>
      </c>
      <c r="AJ55" s="80">
        <f t="shared" ref="AJ55:AQ55" si="91">AJ57+AJ58+AJ59+AJ60+AJ61+AJ62+AJ63</f>
        <v>0</v>
      </c>
      <c r="AK55" s="80">
        <f>AK57+AK58+AK59+AK60+AK61+AK62+AK63+AK66</f>
        <v>19266.400000000001</v>
      </c>
      <c r="AL55" s="80">
        <f>AL57+AL58+AL59+AL60+AL61+AL62+AL63+AL65</f>
        <v>26364.899999999998</v>
      </c>
      <c r="AM55" s="80">
        <f t="shared" si="91"/>
        <v>5891</v>
      </c>
      <c r="AN55" s="80">
        <f t="shared" si="91"/>
        <v>97.9</v>
      </c>
      <c r="AO55" s="80">
        <f t="shared" si="91"/>
        <v>0</v>
      </c>
      <c r="AP55" s="80">
        <f t="shared" si="91"/>
        <v>0</v>
      </c>
      <c r="AQ55" s="80">
        <f t="shared" si="91"/>
        <v>191.9</v>
      </c>
      <c r="AR55" s="80">
        <f>AS55+AT55+AU55+AV55+AW55+AX55</f>
        <v>84928.599999999991</v>
      </c>
      <c r="AS55" s="80">
        <f t="shared" ref="AS55:AX55" si="92">AS57+AS58+AS59+AS60+AS61+AS62+AS63</f>
        <v>0</v>
      </c>
      <c r="AT55" s="80">
        <f>AT57+AT58+AT59+AT60+AT61+AT62+AT63+AT66</f>
        <v>42244.899999999994</v>
      </c>
      <c r="AU55" s="80">
        <f>AU57+AU58+AU59+AU60+AU61+AU62+AU63+AU65+AU66</f>
        <v>38585.599999999999</v>
      </c>
      <c r="AV55" s="80">
        <f t="shared" si="92"/>
        <v>3930.7999999999997</v>
      </c>
      <c r="AW55" s="80">
        <f t="shared" si="92"/>
        <v>6.9</v>
      </c>
      <c r="AX55" s="80">
        <f t="shared" si="92"/>
        <v>160.4</v>
      </c>
      <c r="AY55" s="80">
        <f>AY57+AY58+AY59+AY60+AY61+AY62+AY63</f>
        <v>50047.5</v>
      </c>
      <c r="AZ55" s="80">
        <f t="shared" ref="AZ55:BF55" si="93">AZ57+AZ58+AZ59+AZ60+AZ61+AZ62+AZ63</f>
        <v>0</v>
      </c>
      <c r="BA55" s="80">
        <v>0</v>
      </c>
      <c r="BB55" s="80">
        <f>BB57+BB58+BB59+BB60+BB61+BB62+BB63</f>
        <v>17967.3</v>
      </c>
      <c r="BC55" s="80">
        <f t="shared" si="93"/>
        <v>27776.400000000001</v>
      </c>
      <c r="BD55" s="80">
        <f>BD57+BD58+BD59+BD60+BD61+BD62+BD63</f>
        <v>4095</v>
      </c>
      <c r="BE55" s="80">
        <f t="shared" si="93"/>
        <v>6.9</v>
      </c>
      <c r="BF55" s="80">
        <f t="shared" si="93"/>
        <v>201.9</v>
      </c>
      <c r="BG55" s="80">
        <f>BG57+BG58+BG59+BG60+BG61+BG62+BG63</f>
        <v>51599.600000000006</v>
      </c>
      <c r="BH55" s="80">
        <f t="shared" ref="BH55" si="94">BH57+BH58+BH59+BH60+BH61+BH62+BH63</f>
        <v>0</v>
      </c>
      <c r="BI55" s="80">
        <v>0</v>
      </c>
      <c r="BJ55" s="80">
        <f>BJ57+BJ58+BJ59+BJ60+BJ61+BJ62+BJ63</f>
        <v>17945.5</v>
      </c>
      <c r="BK55" s="80">
        <f t="shared" ref="BK55:BN55" si="95">BK57+BK58+BK59+BK60+BK61+BK62+BK63</f>
        <v>29152.400000000001</v>
      </c>
      <c r="BL55" s="80">
        <f t="shared" si="95"/>
        <v>4292.8999999999996</v>
      </c>
      <c r="BM55" s="80">
        <f t="shared" si="95"/>
        <v>6.9</v>
      </c>
      <c r="BN55" s="80">
        <f t="shared" si="95"/>
        <v>201.9</v>
      </c>
    </row>
    <row r="56" spans="1:67" s="5" customFormat="1" ht="54" customHeight="1" x14ac:dyDescent="0.2">
      <c r="A56" s="133"/>
      <c r="B56" s="40" t="s">
        <v>18</v>
      </c>
      <c r="C56" s="40" t="s">
        <v>18</v>
      </c>
      <c r="D56" s="80">
        <f t="shared" si="77"/>
        <v>604.6</v>
      </c>
      <c r="E56" s="80"/>
      <c r="F56" s="80"/>
      <c r="G56" s="80"/>
      <c r="H56" s="80"/>
      <c r="I56" s="80"/>
      <c r="J56" s="80"/>
      <c r="K56" s="80">
        <f>L56+M56+N56+O56+P56+Q56</f>
        <v>0</v>
      </c>
      <c r="L56" s="80">
        <f>L64</f>
        <v>0</v>
      </c>
      <c r="M56" s="80">
        <f t="shared" ref="M56:Q56" si="96">M64</f>
        <v>0</v>
      </c>
      <c r="N56" s="80">
        <f t="shared" si="96"/>
        <v>0</v>
      </c>
      <c r="O56" s="80">
        <f t="shared" si="96"/>
        <v>0</v>
      </c>
      <c r="P56" s="80">
        <f t="shared" si="96"/>
        <v>0</v>
      </c>
      <c r="Q56" s="80">
        <f t="shared" si="96"/>
        <v>0</v>
      </c>
      <c r="R56" s="80">
        <f>S56+T56+U56+V56+W56+X56+Y56+Z56</f>
        <v>0</v>
      </c>
      <c r="S56" s="80">
        <f t="shared" ref="S56:Z56" si="97">S64</f>
        <v>0</v>
      </c>
      <c r="T56" s="80">
        <f t="shared" si="97"/>
        <v>0</v>
      </c>
      <c r="U56" s="80">
        <f t="shared" si="97"/>
        <v>0</v>
      </c>
      <c r="V56" s="80">
        <f t="shared" si="97"/>
        <v>0</v>
      </c>
      <c r="W56" s="80">
        <f t="shared" si="97"/>
        <v>0</v>
      </c>
      <c r="X56" s="80">
        <f t="shared" si="97"/>
        <v>0</v>
      </c>
      <c r="Y56" s="80">
        <f t="shared" si="97"/>
        <v>0</v>
      </c>
      <c r="Z56" s="80">
        <f t="shared" si="97"/>
        <v>0</v>
      </c>
      <c r="AA56" s="80">
        <f>AB56+AC56+AD56+AE56+AF56+AG56+AH56</f>
        <v>604.6</v>
      </c>
      <c r="AB56" s="80">
        <f>AB64</f>
        <v>0</v>
      </c>
      <c r="AC56" s="80">
        <f t="shared" ref="AC56:AH56" si="98">AC64</f>
        <v>0</v>
      </c>
      <c r="AD56" s="80">
        <f t="shared" si="98"/>
        <v>604.6</v>
      </c>
      <c r="AE56" s="80">
        <f t="shared" si="98"/>
        <v>0</v>
      </c>
      <c r="AF56" s="80">
        <f t="shared" si="98"/>
        <v>0</v>
      </c>
      <c r="AG56" s="80">
        <f t="shared" si="98"/>
        <v>0</v>
      </c>
      <c r="AH56" s="80">
        <f t="shared" si="98"/>
        <v>0</v>
      </c>
      <c r="AI56" s="80">
        <f>AJ56+AK56+AL56+AM56+AN56+AO56+AP56+AQ56</f>
        <v>0</v>
      </c>
      <c r="AJ56" s="80">
        <f t="shared" ref="AJ56:AQ56" si="99">AJ64</f>
        <v>0</v>
      </c>
      <c r="AK56" s="80">
        <f t="shared" si="99"/>
        <v>0</v>
      </c>
      <c r="AL56" s="80">
        <f t="shared" si="99"/>
        <v>0</v>
      </c>
      <c r="AM56" s="80">
        <f t="shared" si="99"/>
        <v>0</v>
      </c>
      <c r="AN56" s="80">
        <f t="shared" si="99"/>
        <v>0</v>
      </c>
      <c r="AO56" s="80">
        <f t="shared" si="99"/>
        <v>0</v>
      </c>
      <c r="AP56" s="80">
        <f t="shared" si="99"/>
        <v>0</v>
      </c>
      <c r="AQ56" s="80">
        <f t="shared" si="99"/>
        <v>0</v>
      </c>
      <c r="AR56" s="80">
        <f>AS56+AT56+AU56+AV56+AW56+AX56</f>
        <v>0</v>
      </c>
      <c r="AS56" s="80">
        <f t="shared" ref="AS56:AX56" si="100">AS64</f>
        <v>0</v>
      </c>
      <c r="AT56" s="80">
        <f t="shared" si="100"/>
        <v>0</v>
      </c>
      <c r="AU56" s="80">
        <f t="shared" si="100"/>
        <v>0</v>
      </c>
      <c r="AV56" s="80">
        <f t="shared" si="100"/>
        <v>0</v>
      </c>
      <c r="AW56" s="80">
        <f t="shared" si="100"/>
        <v>0</v>
      </c>
      <c r="AX56" s="80">
        <f t="shared" si="100"/>
        <v>0</v>
      </c>
      <c r="AY56" s="80">
        <f>AZ56+BB56+BC56+BD56+BE56+BF56</f>
        <v>0</v>
      </c>
      <c r="AZ56" s="80">
        <f t="shared" ref="AZ56:BF56" si="101">AZ64</f>
        <v>0</v>
      </c>
      <c r="BA56" s="80">
        <v>0</v>
      </c>
      <c r="BB56" s="80">
        <f t="shared" si="101"/>
        <v>0</v>
      </c>
      <c r="BC56" s="80">
        <f t="shared" si="101"/>
        <v>0</v>
      </c>
      <c r="BD56" s="80">
        <f t="shared" si="101"/>
        <v>0</v>
      </c>
      <c r="BE56" s="80">
        <f t="shared" si="101"/>
        <v>0</v>
      </c>
      <c r="BF56" s="80">
        <f t="shared" si="101"/>
        <v>0</v>
      </c>
      <c r="BG56" s="80">
        <f>BH56+BJ56+BK56+BL56+BM56+BN56</f>
        <v>0</v>
      </c>
      <c r="BH56" s="80">
        <f t="shared" ref="BH56" si="102">BH64</f>
        <v>0</v>
      </c>
      <c r="BI56" s="80">
        <v>0</v>
      </c>
      <c r="BJ56" s="80">
        <f t="shared" ref="BJ56:BN56" si="103">BJ64</f>
        <v>0</v>
      </c>
      <c r="BK56" s="80">
        <f t="shared" si="103"/>
        <v>0</v>
      </c>
      <c r="BL56" s="80">
        <f t="shared" si="103"/>
        <v>0</v>
      </c>
      <c r="BM56" s="80">
        <f t="shared" si="103"/>
        <v>0</v>
      </c>
      <c r="BN56" s="80">
        <f t="shared" si="103"/>
        <v>0</v>
      </c>
    </row>
    <row r="57" spans="1:67" ht="87.75" customHeight="1" x14ac:dyDescent="0.2">
      <c r="A57" s="86" t="s">
        <v>43</v>
      </c>
      <c r="B57" s="44" t="s">
        <v>56</v>
      </c>
      <c r="C57" s="44" t="s">
        <v>7</v>
      </c>
      <c r="D57" s="23">
        <f t="shared" si="77"/>
        <v>51212.499999999993</v>
      </c>
      <c r="E57" s="23">
        <v>0</v>
      </c>
      <c r="F57" s="23">
        <v>2396.9</v>
      </c>
      <c r="G57" s="23">
        <v>1521.6</v>
      </c>
      <c r="H57" s="23"/>
      <c r="I57" s="23"/>
      <c r="J57" s="23"/>
      <c r="K57" s="23">
        <f t="shared" si="62"/>
        <v>6316.5</v>
      </c>
      <c r="L57" s="23">
        <v>0</v>
      </c>
      <c r="M57" s="23">
        <v>1167.9000000000001</v>
      </c>
      <c r="N57" s="23">
        <v>5148.6000000000004</v>
      </c>
      <c r="O57" s="23">
        <v>0</v>
      </c>
      <c r="P57" s="23">
        <v>0</v>
      </c>
      <c r="Q57" s="23">
        <v>0</v>
      </c>
      <c r="R57" s="23">
        <f t="shared" si="73"/>
        <v>7011.9</v>
      </c>
      <c r="S57" s="23">
        <v>0</v>
      </c>
      <c r="T57" s="23">
        <v>0</v>
      </c>
      <c r="U57" s="23">
        <v>1849.9</v>
      </c>
      <c r="V57" s="23">
        <v>5162</v>
      </c>
      <c r="W57" s="23">
        <v>0</v>
      </c>
      <c r="X57" s="23"/>
      <c r="Y57" s="23">
        <v>0</v>
      </c>
      <c r="Z57" s="23">
        <v>0</v>
      </c>
      <c r="AA57" s="23">
        <f t="shared" si="74"/>
        <v>7689.7999999999993</v>
      </c>
      <c r="AB57" s="23">
        <v>0</v>
      </c>
      <c r="AC57" s="46">
        <v>1926.6</v>
      </c>
      <c r="AD57" s="46">
        <v>5763.2</v>
      </c>
      <c r="AE57" s="23">
        <v>0</v>
      </c>
      <c r="AF57" s="23">
        <v>0</v>
      </c>
      <c r="AG57" s="23">
        <v>0</v>
      </c>
      <c r="AH57" s="23">
        <v>0</v>
      </c>
      <c r="AI57" s="23">
        <f>AJ57+AK57+AL57+AM57+AQ57</f>
        <v>6812.2</v>
      </c>
      <c r="AJ57" s="23">
        <v>0</v>
      </c>
      <c r="AK57" s="23">
        <v>1229.2</v>
      </c>
      <c r="AL57" s="23">
        <v>5583</v>
      </c>
      <c r="AM57" s="23">
        <v>0</v>
      </c>
      <c r="AN57" s="23">
        <v>0</v>
      </c>
      <c r="AO57" s="23"/>
      <c r="AP57" s="23"/>
      <c r="AQ57" s="23">
        <v>0</v>
      </c>
      <c r="AR57" s="23">
        <f>AS57+AT57+AU57+AV57+BF57</f>
        <v>7837.3</v>
      </c>
      <c r="AS57" s="23">
        <v>0</v>
      </c>
      <c r="AT57" s="23">
        <v>1204</v>
      </c>
      <c r="AU57" s="23">
        <v>6633.3</v>
      </c>
      <c r="AV57" s="23">
        <v>0</v>
      </c>
      <c r="AW57" s="23">
        <v>0</v>
      </c>
      <c r="AX57" s="23">
        <v>0</v>
      </c>
      <c r="AY57" s="23">
        <f>BB57+BC57</f>
        <v>7650.2</v>
      </c>
      <c r="AZ57" s="23">
        <v>0</v>
      </c>
      <c r="BA57" s="23">
        <v>0</v>
      </c>
      <c r="BB57" s="23">
        <v>1204</v>
      </c>
      <c r="BC57" s="23">
        <v>6446.2</v>
      </c>
      <c r="BD57" s="23">
        <v>0</v>
      </c>
      <c r="BE57" s="23">
        <v>0</v>
      </c>
      <c r="BF57" s="23">
        <v>0</v>
      </c>
      <c r="BG57" s="88">
        <f>BJ57+BK57</f>
        <v>7894.6</v>
      </c>
      <c r="BH57" s="88">
        <v>0</v>
      </c>
      <c r="BI57" s="88">
        <v>0</v>
      </c>
      <c r="BJ57" s="88">
        <v>1204</v>
      </c>
      <c r="BK57" s="88">
        <v>6690.6</v>
      </c>
      <c r="BL57" s="88">
        <v>0</v>
      </c>
      <c r="BM57" s="88">
        <v>0</v>
      </c>
      <c r="BN57" s="88">
        <v>0</v>
      </c>
    </row>
    <row r="58" spans="1:67" s="3" customFormat="1" ht="76.5" x14ac:dyDescent="0.2">
      <c r="A58" s="86" t="s">
        <v>44</v>
      </c>
      <c r="B58" s="44" t="s">
        <v>56</v>
      </c>
      <c r="C58" s="44" t="s">
        <v>7</v>
      </c>
      <c r="D58" s="23">
        <f t="shared" si="77"/>
        <v>207414</v>
      </c>
      <c r="E58" s="23"/>
      <c r="F58" s="23">
        <v>13504.3</v>
      </c>
      <c r="G58" s="23">
        <v>550</v>
      </c>
      <c r="H58" s="23">
        <f>11.4+51.3</f>
        <v>62.699999999999996</v>
      </c>
      <c r="I58" s="23">
        <f>3.6+73.3</f>
        <v>76.899999999999991</v>
      </c>
      <c r="J58" s="23">
        <v>6.3</v>
      </c>
      <c r="K58" s="23">
        <f t="shared" si="62"/>
        <v>26547.3</v>
      </c>
      <c r="L58" s="23">
        <v>0</v>
      </c>
      <c r="M58" s="23">
        <v>14292.4</v>
      </c>
      <c r="N58" s="23">
        <v>8979.7999999999993</v>
      </c>
      <c r="O58" s="23">
        <v>3042.2</v>
      </c>
      <c r="P58" s="23">
        <v>65.900000000000006</v>
      </c>
      <c r="Q58" s="23">
        <v>167</v>
      </c>
      <c r="R58" s="23">
        <f t="shared" si="73"/>
        <v>26548.7</v>
      </c>
      <c r="S58" s="23">
        <v>0</v>
      </c>
      <c r="T58" s="23">
        <v>0</v>
      </c>
      <c r="U58" s="23">
        <v>14401.2</v>
      </c>
      <c r="V58" s="23">
        <v>8849.2999999999993</v>
      </c>
      <c r="W58" s="23">
        <v>3054.1</v>
      </c>
      <c r="X58" s="23"/>
      <c r="Y58" s="23">
        <v>81.2</v>
      </c>
      <c r="Z58" s="23">
        <v>162.9</v>
      </c>
      <c r="AA58" s="23">
        <f>AB58+AC58+AD58+AE58+AF58+AH58</f>
        <v>27634.1</v>
      </c>
      <c r="AB58" s="23">
        <v>0</v>
      </c>
      <c r="AC58" s="46">
        <v>13628.8</v>
      </c>
      <c r="AD58" s="46">
        <v>10258.4</v>
      </c>
      <c r="AE58" s="23">
        <v>3467.1</v>
      </c>
      <c r="AF58" s="23">
        <v>97.9</v>
      </c>
      <c r="AG58" s="23">
        <v>0</v>
      </c>
      <c r="AH58" s="23">
        <v>181.9</v>
      </c>
      <c r="AI58" s="23">
        <f>AJ58+AK58+AL58+AM58+AN58+AQ58</f>
        <v>31439.600000000002</v>
      </c>
      <c r="AJ58" s="23">
        <v>0</v>
      </c>
      <c r="AK58" s="23">
        <v>13628.8</v>
      </c>
      <c r="AL58" s="23">
        <v>11930</v>
      </c>
      <c r="AM58" s="23">
        <v>5591</v>
      </c>
      <c r="AN58" s="23">
        <v>97.9</v>
      </c>
      <c r="AO58" s="23"/>
      <c r="AP58" s="23"/>
      <c r="AQ58" s="23">
        <v>191.9</v>
      </c>
      <c r="AR58" s="23">
        <f>AS58+AT58+AU58+AV58+AW58+AX58</f>
        <v>30781.000000000004</v>
      </c>
      <c r="AS58" s="23">
        <v>0</v>
      </c>
      <c r="AT58" s="23">
        <v>13628.8</v>
      </c>
      <c r="AU58" s="23">
        <v>13380.2</v>
      </c>
      <c r="AV58" s="93">
        <v>3604.7</v>
      </c>
      <c r="AW58" s="93">
        <v>6.9</v>
      </c>
      <c r="AX58" s="93">
        <v>160.4</v>
      </c>
      <c r="AY58" s="93">
        <f>AZ58+BB58+BC58+BD58+BE58+BF58</f>
        <v>31601.9</v>
      </c>
      <c r="AZ58" s="93">
        <v>0</v>
      </c>
      <c r="BA58" s="93">
        <v>0</v>
      </c>
      <c r="BB58" s="93">
        <v>13628.8</v>
      </c>
      <c r="BC58" s="93">
        <v>13969.3</v>
      </c>
      <c r="BD58" s="93">
        <v>3795</v>
      </c>
      <c r="BE58" s="93">
        <v>6.9</v>
      </c>
      <c r="BF58" s="93">
        <v>201.9</v>
      </c>
      <c r="BG58" s="93">
        <f>BH58+BJ58+BK58+BL58+BM58+BN58</f>
        <v>32861.4</v>
      </c>
      <c r="BH58" s="93">
        <v>0</v>
      </c>
      <c r="BI58" s="93">
        <v>0</v>
      </c>
      <c r="BJ58" s="93">
        <v>13628.8</v>
      </c>
      <c r="BK58" s="93">
        <v>15030.9</v>
      </c>
      <c r="BL58" s="93">
        <v>3992.9</v>
      </c>
      <c r="BM58" s="93">
        <v>6.9</v>
      </c>
      <c r="BN58" s="93">
        <v>201.9</v>
      </c>
    </row>
    <row r="59" spans="1:67" s="3" customFormat="1" ht="99" customHeight="1" x14ac:dyDescent="0.2">
      <c r="A59" s="86" t="s">
        <v>45</v>
      </c>
      <c r="B59" s="44" t="s">
        <v>56</v>
      </c>
      <c r="C59" s="44" t="s">
        <v>7</v>
      </c>
      <c r="D59" s="23">
        <f t="shared" si="77"/>
        <v>112182.9</v>
      </c>
      <c r="E59" s="23">
        <v>0</v>
      </c>
      <c r="F59" s="23">
        <v>41066.01</v>
      </c>
      <c r="G59" s="23">
        <v>0</v>
      </c>
      <c r="H59" s="23">
        <v>198.72900000000001</v>
      </c>
      <c r="I59" s="23">
        <v>0</v>
      </c>
      <c r="J59" s="23">
        <v>0</v>
      </c>
      <c r="K59" s="23">
        <f t="shared" si="62"/>
        <v>33096.5</v>
      </c>
      <c r="L59" s="23">
        <v>0</v>
      </c>
      <c r="M59" s="23">
        <v>0</v>
      </c>
      <c r="N59" s="23">
        <v>6596.5</v>
      </c>
      <c r="O59" s="23">
        <v>26500</v>
      </c>
      <c r="P59" s="23">
        <v>0</v>
      </c>
      <c r="Q59" s="23">
        <v>0</v>
      </c>
      <c r="R59" s="23">
        <f t="shared" si="73"/>
        <v>45056.5</v>
      </c>
      <c r="S59" s="23">
        <v>0</v>
      </c>
      <c r="T59" s="23">
        <v>0</v>
      </c>
      <c r="U59" s="23">
        <v>0</v>
      </c>
      <c r="V59" s="23">
        <v>8201.7000000000007</v>
      </c>
      <c r="W59" s="23">
        <v>36854.800000000003</v>
      </c>
      <c r="X59" s="23"/>
      <c r="Y59" s="23"/>
      <c r="Z59" s="23"/>
      <c r="AA59" s="23">
        <f t="shared" si="74"/>
        <v>4029.9</v>
      </c>
      <c r="AB59" s="23">
        <v>0</v>
      </c>
      <c r="AC59" s="46">
        <v>0</v>
      </c>
      <c r="AD59" s="46">
        <v>4029.9</v>
      </c>
      <c r="AE59" s="23">
        <v>0</v>
      </c>
      <c r="AF59" s="23">
        <v>0</v>
      </c>
      <c r="AG59" s="23">
        <v>0</v>
      </c>
      <c r="AH59" s="23">
        <v>0</v>
      </c>
      <c r="AI59" s="23">
        <f>AJ59+AK59+AL59+AM59+AQ59</f>
        <v>5000</v>
      </c>
      <c r="AJ59" s="23">
        <v>0</v>
      </c>
      <c r="AK59" s="23">
        <v>0</v>
      </c>
      <c r="AL59" s="23">
        <v>5000</v>
      </c>
      <c r="AM59" s="23">
        <v>0</v>
      </c>
      <c r="AN59" s="23">
        <v>0</v>
      </c>
      <c r="AO59" s="23"/>
      <c r="AP59" s="23"/>
      <c r="AQ59" s="23">
        <v>0</v>
      </c>
      <c r="AR59" s="23">
        <f>AS59+AT59+AU59+AV59+BF59</f>
        <v>15000</v>
      </c>
      <c r="AS59" s="23">
        <v>0</v>
      </c>
      <c r="AT59" s="23">
        <v>0</v>
      </c>
      <c r="AU59" s="23">
        <v>15000</v>
      </c>
      <c r="AV59" s="23">
        <v>0</v>
      </c>
      <c r="AW59" s="23">
        <v>0</v>
      </c>
      <c r="AX59" s="23"/>
      <c r="AY59" s="23">
        <f>AZ59+BC59+BD59+BF59+BL59</f>
        <v>5000</v>
      </c>
      <c r="AZ59" s="23">
        <v>0</v>
      </c>
      <c r="BA59" s="23">
        <v>0</v>
      </c>
      <c r="BB59" s="23">
        <v>0</v>
      </c>
      <c r="BC59" s="23">
        <v>5000</v>
      </c>
      <c r="BD59" s="23">
        <v>0</v>
      </c>
      <c r="BE59" s="23">
        <v>0</v>
      </c>
      <c r="BF59" s="23">
        <v>0</v>
      </c>
      <c r="BG59" s="88">
        <f>BH59+BK59+BL59+BN59+BT59</f>
        <v>5000</v>
      </c>
      <c r="BH59" s="88">
        <v>0</v>
      </c>
      <c r="BI59" s="88">
        <v>0</v>
      </c>
      <c r="BJ59" s="88">
        <v>0</v>
      </c>
      <c r="BK59" s="88">
        <v>5000</v>
      </c>
      <c r="BL59" s="88">
        <v>0</v>
      </c>
      <c r="BM59" s="88">
        <v>0</v>
      </c>
      <c r="BN59" s="88">
        <v>0</v>
      </c>
    </row>
    <row r="60" spans="1:67" ht="103.5" customHeight="1" x14ac:dyDescent="0.2">
      <c r="A60" s="86" t="s">
        <v>46</v>
      </c>
      <c r="B60" s="44" t="s">
        <v>56</v>
      </c>
      <c r="C60" s="44" t="s">
        <v>7</v>
      </c>
      <c r="D60" s="23">
        <f t="shared" si="77"/>
        <v>17251.099999999999</v>
      </c>
      <c r="E60" s="23">
        <v>0</v>
      </c>
      <c r="F60" s="23">
        <v>0</v>
      </c>
      <c r="G60" s="23">
        <v>310</v>
      </c>
      <c r="H60" s="23">
        <v>0</v>
      </c>
      <c r="I60" s="23">
        <v>0</v>
      </c>
      <c r="J60" s="23">
        <v>0</v>
      </c>
      <c r="K60" s="23">
        <f t="shared" si="62"/>
        <v>1223</v>
      </c>
      <c r="L60" s="23">
        <v>0</v>
      </c>
      <c r="M60" s="23">
        <v>0</v>
      </c>
      <c r="N60" s="23">
        <v>473</v>
      </c>
      <c r="O60" s="23">
        <v>750</v>
      </c>
      <c r="P60" s="23">
        <v>0</v>
      </c>
      <c r="Q60" s="23">
        <v>0</v>
      </c>
      <c r="R60" s="23">
        <f t="shared" si="73"/>
        <v>1153.1999999999998</v>
      </c>
      <c r="S60" s="23">
        <v>0</v>
      </c>
      <c r="T60" s="23">
        <v>0</v>
      </c>
      <c r="U60" s="23">
        <v>0</v>
      </c>
      <c r="V60" s="23">
        <v>649.79999999999995</v>
      </c>
      <c r="W60" s="23">
        <v>503.4</v>
      </c>
      <c r="X60" s="23"/>
      <c r="Y60" s="23"/>
      <c r="Z60" s="23"/>
      <c r="AA60" s="23">
        <f t="shared" si="74"/>
        <v>1272.4000000000001</v>
      </c>
      <c r="AB60" s="23">
        <v>0</v>
      </c>
      <c r="AC60" s="46">
        <v>0</v>
      </c>
      <c r="AD60" s="46">
        <v>926.6</v>
      </c>
      <c r="AE60" s="23">
        <v>345.8</v>
      </c>
      <c r="AF60" s="23">
        <v>0</v>
      </c>
      <c r="AG60" s="23">
        <v>0</v>
      </c>
      <c r="AH60" s="23">
        <v>0</v>
      </c>
      <c r="AI60" s="23">
        <f>AJ60+AK60+AL60+AM60+AQ60</f>
        <v>3910.7</v>
      </c>
      <c r="AJ60" s="23">
        <v>0</v>
      </c>
      <c r="AK60" s="23">
        <v>1351.6</v>
      </c>
      <c r="AL60" s="23">
        <v>2259.1</v>
      </c>
      <c r="AM60" s="23">
        <v>300</v>
      </c>
      <c r="AN60" s="23">
        <v>0</v>
      </c>
      <c r="AO60" s="23"/>
      <c r="AP60" s="23"/>
      <c r="AQ60" s="23">
        <v>0</v>
      </c>
      <c r="AR60" s="23">
        <f>AS60+AT60+AU60+AV60+BF60</f>
        <v>3270.1</v>
      </c>
      <c r="AS60" s="23">
        <v>0</v>
      </c>
      <c r="AT60" s="23">
        <v>1022</v>
      </c>
      <c r="AU60" s="102">
        <v>1922</v>
      </c>
      <c r="AV60" s="23">
        <v>326.10000000000002</v>
      </c>
      <c r="AW60" s="23">
        <v>0</v>
      </c>
      <c r="AX60" s="23">
        <v>0</v>
      </c>
      <c r="AY60" s="23">
        <f>AZ60+BB60+BC60+BD60+BE60+BF60</f>
        <v>3191.4</v>
      </c>
      <c r="AZ60" s="23">
        <v>0</v>
      </c>
      <c r="BA60" s="23">
        <v>0</v>
      </c>
      <c r="BB60" s="23">
        <v>945.7</v>
      </c>
      <c r="BC60" s="23">
        <v>1945.7</v>
      </c>
      <c r="BD60" s="23">
        <v>300</v>
      </c>
      <c r="BE60" s="23">
        <v>0</v>
      </c>
      <c r="BF60" s="23">
        <v>0</v>
      </c>
      <c r="BG60" s="88">
        <f>BH60+BJ60+BK60+BL60+BM60+BN60</f>
        <v>3230.3</v>
      </c>
      <c r="BH60" s="88">
        <v>0</v>
      </c>
      <c r="BI60" s="88">
        <v>0</v>
      </c>
      <c r="BJ60" s="88">
        <v>915.1</v>
      </c>
      <c r="BK60" s="88">
        <v>2015.2</v>
      </c>
      <c r="BL60" s="88">
        <v>300</v>
      </c>
      <c r="BM60" s="88">
        <v>0</v>
      </c>
      <c r="BN60" s="88">
        <v>0</v>
      </c>
    </row>
    <row r="61" spans="1:67" s="3" customFormat="1" ht="106.5" customHeight="1" x14ac:dyDescent="0.2">
      <c r="A61" s="86" t="s">
        <v>47</v>
      </c>
      <c r="B61" s="44" t="s">
        <v>56</v>
      </c>
      <c r="C61" s="44" t="s">
        <v>7</v>
      </c>
      <c r="D61" s="23">
        <f t="shared" si="77"/>
        <v>20258.499999999996</v>
      </c>
      <c r="E61" s="23">
        <v>0</v>
      </c>
      <c r="F61" s="23">
        <v>2096.9</v>
      </c>
      <c r="G61" s="23">
        <v>300</v>
      </c>
      <c r="H61" s="23">
        <v>0</v>
      </c>
      <c r="I61" s="23">
        <v>0</v>
      </c>
      <c r="J61" s="23">
        <v>0</v>
      </c>
      <c r="K61" s="23">
        <f t="shared" si="62"/>
        <v>2473.6</v>
      </c>
      <c r="L61" s="23">
        <v>0</v>
      </c>
      <c r="M61" s="23">
        <v>2183.9</v>
      </c>
      <c r="N61" s="23">
        <v>289.7</v>
      </c>
      <c r="O61" s="23">
        <v>0</v>
      </c>
      <c r="P61" s="23">
        <v>0</v>
      </c>
      <c r="Q61" s="23">
        <v>0</v>
      </c>
      <c r="R61" s="23">
        <f t="shared" si="73"/>
        <v>3200.9</v>
      </c>
      <c r="S61" s="23">
        <v>0</v>
      </c>
      <c r="T61" s="23">
        <v>0</v>
      </c>
      <c r="U61" s="23">
        <v>2816.9</v>
      </c>
      <c r="V61" s="23">
        <v>384</v>
      </c>
      <c r="W61" s="23"/>
      <c r="X61" s="23"/>
      <c r="Y61" s="23"/>
      <c r="Z61" s="23"/>
      <c r="AA61" s="23">
        <f t="shared" si="74"/>
        <v>3302.3</v>
      </c>
      <c r="AB61" s="23">
        <v>0</v>
      </c>
      <c r="AC61" s="46">
        <v>3002.3</v>
      </c>
      <c r="AD61" s="46">
        <v>300</v>
      </c>
      <c r="AE61" s="23">
        <v>0</v>
      </c>
      <c r="AF61" s="23">
        <v>0</v>
      </c>
      <c r="AG61" s="23">
        <v>0</v>
      </c>
      <c r="AH61" s="23">
        <v>0</v>
      </c>
      <c r="AI61" s="23">
        <f>AJ61+AK61+AL61+AM61+AQ61</f>
        <v>3469.6000000000004</v>
      </c>
      <c r="AJ61" s="23">
        <v>0</v>
      </c>
      <c r="AK61" s="23">
        <v>3056.8</v>
      </c>
      <c r="AL61" s="23">
        <v>412.8</v>
      </c>
      <c r="AM61" s="23">
        <v>0</v>
      </c>
      <c r="AN61" s="23">
        <v>0</v>
      </c>
      <c r="AO61" s="23"/>
      <c r="AP61" s="23"/>
      <c r="AQ61" s="23">
        <v>0</v>
      </c>
      <c r="AR61" s="23">
        <f>AS61+AT61+AU61+AV61+BF61</f>
        <v>2594.7999999999997</v>
      </c>
      <c r="AS61" s="23">
        <v>0</v>
      </c>
      <c r="AT61" s="23">
        <v>2180.1</v>
      </c>
      <c r="AU61" s="23">
        <v>414.7</v>
      </c>
      <c r="AV61" s="23">
        <v>0</v>
      </c>
      <c r="AW61" s="23">
        <v>0</v>
      </c>
      <c r="AX61" s="23">
        <v>0</v>
      </c>
      <c r="AY61" s="23">
        <f>AZ61+BB61+BC61+BD61+BE61+BF61</f>
        <v>2604</v>
      </c>
      <c r="AZ61" s="23">
        <v>0</v>
      </c>
      <c r="BA61" s="23">
        <v>0</v>
      </c>
      <c r="BB61" s="23">
        <v>2188.8000000000002</v>
      </c>
      <c r="BC61" s="23">
        <v>415.2</v>
      </c>
      <c r="BD61" s="23">
        <v>0</v>
      </c>
      <c r="BE61" s="23">
        <v>0</v>
      </c>
      <c r="BF61" s="23">
        <v>0</v>
      </c>
      <c r="BG61" s="88">
        <f>BH61+BJ61+BK61+BL61+BM61+BN61</f>
        <v>2613.2999999999997</v>
      </c>
      <c r="BH61" s="88">
        <v>0</v>
      </c>
      <c r="BI61" s="88">
        <v>0</v>
      </c>
      <c r="BJ61" s="88">
        <v>2197.6</v>
      </c>
      <c r="BK61" s="88">
        <v>415.7</v>
      </c>
      <c r="BL61" s="88">
        <v>0</v>
      </c>
      <c r="BM61" s="88">
        <v>0</v>
      </c>
      <c r="BN61" s="88">
        <v>0</v>
      </c>
    </row>
    <row r="62" spans="1:67" s="3" customFormat="1" ht="76.5" x14ac:dyDescent="0.2">
      <c r="A62" s="86" t="s">
        <v>58</v>
      </c>
      <c r="B62" s="44" t="s">
        <v>56</v>
      </c>
      <c r="C62" s="44" t="s">
        <v>7</v>
      </c>
      <c r="D62" s="23">
        <f t="shared" si="77"/>
        <v>0</v>
      </c>
      <c r="E62" s="23"/>
      <c r="F62" s="23"/>
      <c r="G62" s="23"/>
      <c r="H62" s="23"/>
      <c r="I62" s="23"/>
      <c r="J62" s="23"/>
      <c r="K62" s="23">
        <v>0</v>
      </c>
      <c r="L62" s="23"/>
      <c r="M62" s="23"/>
      <c r="N62" s="23"/>
      <c r="O62" s="23"/>
      <c r="P62" s="23"/>
      <c r="Q62" s="23"/>
      <c r="R62" s="23">
        <v>0</v>
      </c>
      <c r="S62" s="23"/>
      <c r="T62" s="23"/>
      <c r="U62" s="23"/>
      <c r="V62" s="23"/>
      <c r="W62" s="23"/>
      <c r="X62" s="23"/>
      <c r="Y62" s="23"/>
      <c r="Z62" s="23"/>
      <c r="AA62" s="23">
        <f>AD62</f>
        <v>0</v>
      </c>
      <c r="AB62" s="23"/>
      <c r="AC62" s="46"/>
      <c r="AD62" s="46">
        <v>0</v>
      </c>
      <c r="AE62" s="23"/>
      <c r="AF62" s="23"/>
      <c r="AG62" s="23"/>
      <c r="AH62" s="23"/>
      <c r="AI62" s="23">
        <v>0</v>
      </c>
      <c r="AJ62" s="23">
        <v>0</v>
      </c>
      <c r="AK62" s="23">
        <v>0</v>
      </c>
      <c r="AL62" s="23">
        <v>0</v>
      </c>
      <c r="AM62" s="23">
        <v>0</v>
      </c>
      <c r="AN62" s="23">
        <v>0</v>
      </c>
      <c r="AO62" s="23"/>
      <c r="AP62" s="23"/>
      <c r="AQ62" s="23">
        <v>0</v>
      </c>
      <c r="AR62" s="23">
        <v>0</v>
      </c>
      <c r="AS62" s="23"/>
      <c r="AT62" s="23">
        <v>0</v>
      </c>
      <c r="AU62" s="23">
        <v>0</v>
      </c>
      <c r="AV62" s="23">
        <v>0</v>
      </c>
      <c r="AW62" s="23">
        <v>0</v>
      </c>
      <c r="AX62" s="23">
        <v>0</v>
      </c>
      <c r="AY62" s="23">
        <v>0</v>
      </c>
      <c r="AZ62" s="23"/>
      <c r="BA62" s="23">
        <v>0</v>
      </c>
      <c r="BB62" s="23">
        <v>0</v>
      </c>
      <c r="BC62" s="23">
        <v>0</v>
      </c>
      <c r="BD62" s="23">
        <v>0</v>
      </c>
      <c r="BE62" s="23">
        <v>0</v>
      </c>
      <c r="BF62" s="23">
        <v>0</v>
      </c>
      <c r="BG62" s="88">
        <v>0</v>
      </c>
      <c r="BH62" s="88"/>
      <c r="BI62" s="88">
        <v>0</v>
      </c>
      <c r="BJ62" s="88">
        <v>0</v>
      </c>
      <c r="BK62" s="88">
        <v>0</v>
      </c>
      <c r="BL62" s="88">
        <v>0</v>
      </c>
      <c r="BM62" s="88">
        <v>0</v>
      </c>
      <c r="BN62" s="88">
        <v>0</v>
      </c>
    </row>
    <row r="63" spans="1:67" s="3" customFormat="1" ht="84.75" customHeight="1" x14ac:dyDescent="0.2">
      <c r="A63" s="86" t="s">
        <v>61</v>
      </c>
      <c r="B63" s="44" t="s">
        <v>56</v>
      </c>
      <c r="C63" s="44" t="s">
        <v>7</v>
      </c>
      <c r="D63" s="23">
        <f t="shared" si="77"/>
        <v>91590.9</v>
      </c>
      <c r="E63" s="23"/>
      <c r="F63" s="23"/>
      <c r="G63" s="23"/>
      <c r="H63" s="23"/>
      <c r="I63" s="23"/>
      <c r="J63" s="23"/>
      <c r="K63" s="23">
        <v>0</v>
      </c>
      <c r="L63" s="23"/>
      <c r="M63" s="23"/>
      <c r="N63" s="23"/>
      <c r="O63" s="23"/>
      <c r="P63" s="23"/>
      <c r="Q63" s="23"/>
      <c r="R63" s="23">
        <v>0</v>
      </c>
      <c r="S63" s="23"/>
      <c r="T63" s="23"/>
      <c r="U63" s="23"/>
      <c r="V63" s="23"/>
      <c r="W63" s="23"/>
      <c r="X63" s="23"/>
      <c r="Y63" s="23"/>
      <c r="Z63" s="23"/>
      <c r="AA63" s="23">
        <f>AC63+AD63</f>
        <v>91590.9</v>
      </c>
      <c r="AB63" s="23"/>
      <c r="AC63" s="46">
        <v>90675</v>
      </c>
      <c r="AD63" s="46">
        <v>915.9</v>
      </c>
      <c r="AE63" s="23"/>
      <c r="AF63" s="23"/>
      <c r="AG63" s="23"/>
      <c r="AH63" s="23"/>
      <c r="AI63" s="23">
        <v>0</v>
      </c>
      <c r="AJ63" s="23">
        <v>0</v>
      </c>
      <c r="AK63" s="23">
        <v>0</v>
      </c>
      <c r="AL63" s="23">
        <v>0</v>
      </c>
      <c r="AM63" s="23">
        <v>0</v>
      </c>
      <c r="AN63" s="23">
        <v>0</v>
      </c>
      <c r="AO63" s="23"/>
      <c r="AP63" s="23"/>
      <c r="AQ63" s="23">
        <v>0</v>
      </c>
      <c r="AR63" s="23">
        <v>0</v>
      </c>
      <c r="AS63" s="23"/>
      <c r="AT63" s="23">
        <v>0</v>
      </c>
      <c r="AU63" s="23">
        <v>0</v>
      </c>
      <c r="AV63" s="23">
        <v>0</v>
      </c>
      <c r="AW63" s="23">
        <v>0</v>
      </c>
      <c r="AX63" s="23">
        <v>0</v>
      </c>
      <c r="AY63" s="23">
        <v>0</v>
      </c>
      <c r="AZ63" s="23"/>
      <c r="BA63" s="23">
        <v>0</v>
      </c>
      <c r="BB63" s="23">
        <v>0</v>
      </c>
      <c r="BC63" s="23">
        <v>0</v>
      </c>
      <c r="BD63" s="23">
        <v>0</v>
      </c>
      <c r="BE63" s="23">
        <v>0</v>
      </c>
      <c r="BF63" s="23">
        <v>0</v>
      </c>
      <c r="BG63" s="88">
        <v>0</v>
      </c>
      <c r="BH63" s="88"/>
      <c r="BI63" s="88">
        <v>0</v>
      </c>
      <c r="BJ63" s="88">
        <v>0</v>
      </c>
      <c r="BK63" s="88">
        <v>0</v>
      </c>
      <c r="BL63" s="88">
        <v>0</v>
      </c>
      <c r="BM63" s="88">
        <v>0</v>
      </c>
      <c r="BN63" s="88">
        <v>0</v>
      </c>
    </row>
    <row r="64" spans="1:67" s="3" customFormat="1" ht="69" customHeight="1" x14ac:dyDescent="0.2">
      <c r="A64" s="86" t="s">
        <v>59</v>
      </c>
      <c r="B64" s="44" t="s">
        <v>18</v>
      </c>
      <c r="C64" s="44" t="s">
        <v>18</v>
      </c>
      <c r="D64" s="23">
        <f t="shared" si="77"/>
        <v>604.6</v>
      </c>
      <c r="E64" s="23"/>
      <c r="F64" s="23"/>
      <c r="G64" s="23"/>
      <c r="H64" s="23"/>
      <c r="I64" s="23"/>
      <c r="J64" s="23"/>
      <c r="K64" s="23">
        <v>0</v>
      </c>
      <c r="L64" s="23"/>
      <c r="M64" s="23"/>
      <c r="N64" s="23"/>
      <c r="O64" s="23"/>
      <c r="P64" s="23"/>
      <c r="Q64" s="23"/>
      <c r="R64" s="23">
        <v>0</v>
      </c>
      <c r="S64" s="23"/>
      <c r="T64" s="23"/>
      <c r="U64" s="23"/>
      <c r="V64" s="23"/>
      <c r="W64" s="23"/>
      <c r="X64" s="23"/>
      <c r="Y64" s="23"/>
      <c r="Z64" s="23"/>
      <c r="AA64" s="23">
        <f>AD64</f>
        <v>604.6</v>
      </c>
      <c r="AB64" s="23"/>
      <c r="AC64" s="46"/>
      <c r="AD64" s="46">
        <v>604.6</v>
      </c>
      <c r="AE64" s="23"/>
      <c r="AF64" s="23"/>
      <c r="AG64" s="23"/>
      <c r="AH64" s="23"/>
      <c r="AI64" s="23">
        <v>0</v>
      </c>
      <c r="AJ64" s="23">
        <v>0</v>
      </c>
      <c r="AK64" s="23">
        <v>0</v>
      </c>
      <c r="AL64" s="23">
        <v>0</v>
      </c>
      <c r="AM64" s="23">
        <v>0</v>
      </c>
      <c r="AN64" s="23">
        <v>0</v>
      </c>
      <c r="AO64" s="23"/>
      <c r="AP64" s="23"/>
      <c r="AQ64" s="23">
        <v>0</v>
      </c>
      <c r="AR64" s="23">
        <v>0</v>
      </c>
      <c r="AS64" s="23"/>
      <c r="AT64" s="23">
        <v>0</v>
      </c>
      <c r="AU64" s="23">
        <v>0</v>
      </c>
      <c r="AV64" s="23">
        <v>0</v>
      </c>
      <c r="AW64" s="23">
        <v>0</v>
      </c>
      <c r="AX64" s="23">
        <v>0</v>
      </c>
      <c r="AY64" s="23">
        <v>0</v>
      </c>
      <c r="AZ64" s="23"/>
      <c r="BA64" s="23">
        <v>0</v>
      </c>
      <c r="BB64" s="23">
        <v>0</v>
      </c>
      <c r="BC64" s="23">
        <v>0</v>
      </c>
      <c r="BD64" s="23">
        <v>0</v>
      </c>
      <c r="BE64" s="23">
        <v>0</v>
      </c>
      <c r="BF64" s="23">
        <v>0</v>
      </c>
      <c r="BG64" s="88">
        <v>0</v>
      </c>
      <c r="BH64" s="88"/>
      <c r="BI64" s="88">
        <v>0</v>
      </c>
      <c r="BJ64" s="88">
        <v>0</v>
      </c>
      <c r="BK64" s="88">
        <v>0</v>
      </c>
      <c r="BL64" s="88">
        <v>0</v>
      </c>
      <c r="BM64" s="88">
        <v>0</v>
      </c>
      <c r="BN64" s="88">
        <v>0</v>
      </c>
    </row>
    <row r="65" spans="1:67" s="3" customFormat="1" ht="87" customHeight="1" x14ac:dyDescent="0.2">
      <c r="A65" s="86" t="s">
        <v>67</v>
      </c>
      <c r="B65" s="73" t="s">
        <v>56</v>
      </c>
      <c r="C65" s="73" t="s">
        <v>7</v>
      </c>
      <c r="D65" s="72">
        <f t="shared" si="77"/>
        <v>2380</v>
      </c>
      <c r="E65" s="72"/>
      <c r="F65" s="72"/>
      <c r="G65" s="72"/>
      <c r="H65" s="72"/>
      <c r="I65" s="72"/>
      <c r="J65" s="72"/>
      <c r="K65" s="72">
        <v>0</v>
      </c>
      <c r="L65" s="72"/>
      <c r="M65" s="72"/>
      <c r="N65" s="72"/>
      <c r="O65" s="72"/>
      <c r="P65" s="72"/>
      <c r="Q65" s="72"/>
      <c r="R65" s="72">
        <v>0</v>
      </c>
      <c r="S65" s="72"/>
      <c r="T65" s="72"/>
      <c r="U65" s="72"/>
      <c r="V65" s="72"/>
      <c r="W65" s="72"/>
      <c r="X65" s="72"/>
      <c r="Y65" s="72"/>
      <c r="Z65" s="72"/>
      <c r="AA65" s="72">
        <v>0</v>
      </c>
      <c r="AB65" s="72"/>
      <c r="AC65" s="74"/>
      <c r="AD65" s="74"/>
      <c r="AE65" s="72"/>
      <c r="AF65" s="72"/>
      <c r="AG65" s="72"/>
      <c r="AH65" s="72"/>
      <c r="AI65" s="72">
        <f>AL65</f>
        <v>1180</v>
      </c>
      <c r="AJ65" s="72">
        <v>0</v>
      </c>
      <c r="AK65" s="72">
        <v>0</v>
      </c>
      <c r="AL65" s="72">
        <v>1180</v>
      </c>
      <c r="AM65" s="72">
        <v>0</v>
      </c>
      <c r="AN65" s="72">
        <v>0</v>
      </c>
      <c r="AO65" s="72"/>
      <c r="AP65" s="72"/>
      <c r="AQ65" s="72">
        <v>0</v>
      </c>
      <c r="AR65" s="72">
        <f>AT65+AU65+AV65+AW65+AX65</f>
        <v>1200</v>
      </c>
      <c r="AS65" s="72"/>
      <c r="AT65" s="72">
        <v>0</v>
      </c>
      <c r="AU65" s="72">
        <v>1200</v>
      </c>
      <c r="AV65" s="72">
        <v>0</v>
      </c>
      <c r="AW65" s="72">
        <v>0</v>
      </c>
      <c r="AX65" s="72">
        <v>0</v>
      </c>
      <c r="AY65" s="72">
        <v>0</v>
      </c>
      <c r="AZ65" s="72"/>
      <c r="BA65" s="72">
        <v>0</v>
      </c>
      <c r="BB65" s="72">
        <v>0</v>
      </c>
      <c r="BC65" s="72">
        <v>0</v>
      </c>
      <c r="BD65" s="72">
        <v>0</v>
      </c>
      <c r="BE65" s="72">
        <v>0</v>
      </c>
      <c r="BF65" s="72">
        <v>0</v>
      </c>
      <c r="BG65" s="88">
        <v>0</v>
      </c>
      <c r="BH65" s="88"/>
      <c r="BI65" s="88">
        <v>0</v>
      </c>
      <c r="BJ65" s="88">
        <v>0</v>
      </c>
      <c r="BK65" s="88">
        <v>0</v>
      </c>
      <c r="BL65" s="88">
        <v>0</v>
      </c>
      <c r="BM65" s="88">
        <v>0</v>
      </c>
      <c r="BN65" s="88">
        <v>0</v>
      </c>
    </row>
    <row r="66" spans="1:67" s="3" customFormat="1" ht="87" customHeight="1" x14ac:dyDescent="0.2">
      <c r="A66" s="86" t="s">
        <v>69</v>
      </c>
      <c r="B66" s="76" t="s">
        <v>56</v>
      </c>
      <c r="C66" s="76" t="s">
        <v>7</v>
      </c>
      <c r="D66" s="75">
        <f t="shared" si="77"/>
        <v>24245.4</v>
      </c>
      <c r="E66" s="75"/>
      <c r="F66" s="75"/>
      <c r="G66" s="75"/>
      <c r="H66" s="75"/>
      <c r="I66" s="75"/>
      <c r="J66" s="75"/>
      <c r="K66" s="75">
        <v>0</v>
      </c>
      <c r="L66" s="75"/>
      <c r="M66" s="75"/>
      <c r="N66" s="75"/>
      <c r="O66" s="75"/>
      <c r="P66" s="75"/>
      <c r="Q66" s="75"/>
      <c r="R66" s="75">
        <v>0</v>
      </c>
      <c r="S66" s="75"/>
      <c r="T66" s="75"/>
      <c r="U66" s="75"/>
      <c r="V66" s="75"/>
      <c r="W66" s="75"/>
      <c r="X66" s="75"/>
      <c r="Y66" s="75"/>
      <c r="Z66" s="75"/>
      <c r="AA66" s="75">
        <v>0</v>
      </c>
      <c r="AB66" s="75"/>
      <c r="AC66" s="78"/>
      <c r="AD66" s="78"/>
      <c r="AE66" s="75"/>
      <c r="AF66" s="75"/>
      <c r="AG66" s="75"/>
      <c r="AH66" s="75"/>
      <c r="AI66" s="75">
        <f>AK66</f>
        <v>0</v>
      </c>
      <c r="AJ66" s="75">
        <v>0</v>
      </c>
      <c r="AK66" s="75">
        <v>0</v>
      </c>
      <c r="AL66" s="75">
        <v>0</v>
      </c>
      <c r="AM66" s="75">
        <v>0</v>
      </c>
      <c r="AN66" s="75">
        <v>0</v>
      </c>
      <c r="AO66" s="75"/>
      <c r="AP66" s="75"/>
      <c r="AQ66" s="75">
        <v>0</v>
      </c>
      <c r="AR66" s="75">
        <f>AT66+AU66+AV66+AW66+AX66</f>
        <v>24245.4</v>
      </c>
      <c r="AS66" s="75"/>
      <c r="AT66" s="75">
        <v>24210</v>
      </c>
      <c r="AU66" s="75">
        <v>35.4</v>
      </c>
      <c r="AV66" s="75">
        <v>0</v>
      </c>
      <c r="AW66" s="75">
        <v>0</v>
      </c>
      <c r="AX66" s="75">
        <v>0</v>
      </c>
      <c r="AY66" s="75">
        <f>BA66+BB66+BC66+BD66+BE66+BF66</f>
        <v>0</v>
      </c>
      <c r="AZ66" s="75"/>
      <c r="BA66" s="75">
        <v>0</v>
      </c>
      <c r="BB66" s="75">
        <v>0</v>
      </c>
      <c r="BC66" s="75">
        <v>0</v>
      </c>
      <c r="BD66" s="75">
        <v>0</v>
      </c>
      <c r="BE66" s="75">
        <v>0</v>
      </c>
      <c r="BF66" s="75">
        <v>0</v>
      </c>
      <c r="BG66" s="88">
        <f>BI66+BJ66+BK66+BL66+BM66+BN66</f>
        <v>0</v>
      </c>
      <c r="BH66" s="88"/>
      <c r="BI66" s="88">
        <v>0</v>
      </c>
      <c r="BJ66" s="88">
        <v>0</v>
      </c>
      <c r="BK66" s="88">
        <v>0</v>
      </c>
      <c r="BL66" s="88">
        <v>0</v>
      </c>
      <c r="BM66" s="88">
        <v>0</v>
      </c>
      <c r="BN66" s="88">
        <v>0</v>
      </c>
    </row>
    <row r="67" spans="1:67" s="7" customFormat="1" ht="63.75" x14ac:dyDescent="0.2">
      <c r="A67" s="101" t="s">
        <v>32</v>
      </c>
      <c r="B67" s="44" t="s">
        <v>20</v>
      </c>
      <c r="C67" s="44" t="s">
        <v>6</v>
      </c>
      <c r="D67" s="23">
        <f t="shared" si="77"/>
        <v>0</v>
      </c>
      <c r="E67" s="23">
        <v>0</v>
      </c>
      <c r="F67" s="23">
        <v>0</v>
      </c>
      <c r="G67" s="23">
        <v>0</v>
      </c>
      <c r="H67" s="23"/>
      <c r="I67" s="23"/>
      <c r="J67" s="23"/>
      <c r="K67" s="23">
        <f t="shared" si="62"/>
        <v>0</v>
      </c>
      <c r="L67" s="23">
        <v>0</v>
      </c>
      <c r="M67" s="23">
        <v>0</v>
      </c>
      <c r="N67" s="23">
        <v>0</v>
      </c>
      <c r="O67" s="23"/>
      <c r="P67" s="23"/>
      <c r="Q67" s="23"/>
      <c r="R67" s="23">
        <f t="shared" si="73"/>
        <v>0</v>
      </c>
      <c r="S67" s="23">
        <v>0</v>
      </c>
      <c r="T67" s="23">
        <v>0</v>
      </c>
      <c r="U67" s="23">
        <v>0</v>
      </c>
      <c r="V67" s="23">
        <v>0</v>
      </c>
      <c r="W67" s="23"/>
      <c r="X67" s="23"/>
      <c r="Y67" s="23"/>
      <c r="Z67" s="23"/>
      <c r="AA67" s="23">
        <f t="shared" si="74"/>
        <v>0</v>
      </c>
      <c r="AB67" s="23">
        <v>0</v>
      </c>
      <c r="AC67" s="46">
        <v>0</v>
      </c>
      <c r="AD67" s="46">
        <v>0</v>
      </c>
      <c r="AE67" s="23">
        <v>0</v>
      </c>
      <c r="AF67" s="23">
        <v>0</v>
      </c>
      <c r="AG67" s="23">
        <v>0</v>
      </c>
      <c r="AH67" s="23">
        <v>0</v>
      </c>
      <c r="AI67" s="23">
        <f t="shared" ref="AI67:AI72" si="104">AJ67+AK67+AL67+AM67+AQ67</f>
        <v>0</v>
      </c>
      <c r="AJ67" s="23">
        <v>0</v>
      </c>
      <c r="AK67" s="23">
        <v>0</v>
      </c>
      <c r="AL67" s="23">
        <v>0</v>
      </c>
      <c r="AM67" s="23">
        <v>0</v>
      </c>
      <c r="AN67" s="23">
        <v>0</v>
      </c>
      <c r="AO67" s="23"/>
      <c r="AP67" s="23"/>
      <c r="AQ67" s="23">
        <v>0</v>
      </c>
      <c r="AR67" s="23">
        <f>AS67+AT67+AU67+AV67+BF67</f>
        <v>0</v>
      </c>
      <c r="AS67" s="23">
        <v>0</v>
      </c>
      <c r="AT67" s="23">
        <v>0</v>
      </c>
      <c r="AU67" s="23">
        <v>0</v>
      </c>
      <c r="AV67" s="23">
        <v>0</v>
      </c>
      <c r="AW67" s="23">
        <v>0</v>
      </c>
      <c r="AX67" s="23">
        <v>0</v>
      </c>
      <c r="AY67" s="23">
        <f t="shared" ref="AY67" si="105">AZ67+BC67+BD67+BF67+BL67</f>
        <v>0</v>
      </c>
      <c r="AZ67" s="23">
        <v>0</v>
      </c>
      <c r="BA67" s="23">
        <v>0</v>
      </c>
      <c r="BB67" s="23">
        <v>0</v>
      </c>
      <c r="BC67" s="23">
        <v>0</v>
      </c>
      <c r="BD67" s="23">
        <v>0</v>
      </c>
      <c r="BE67" s="23">
        <v>0</v>
      </c>
      <c r="BF67" s="23">
        <v>0</v>
      </c>
      <c r="BG67" s="88">
        <f t="shared" ref="BG67" si="106">BH67+BK67+BL67+BN67+BT67</f>
        <v>0</v>
      </c>
      <c r="BH67" s="88">
        <v>0</v>
      </c>
      <c r="BI67" s="88">
        <v>0</v>
      </c>
      <c r="BJ67" s="88">
        <v>0</v>
      </c>
      <c r="BK67" s="88">
        <v>0</v>
      </c>
      <c r="BL67" s="88">
        <v>0</v>
      </c>
      <c r="BM67" s="88">
        <v>0</v>
      </c>
      <c r="BN67" s="88">
        <v>0</v>
      </c>
    </row>
    <row r="68" spans="1:67" s="10" customFormat="1" ht="38.25" x14ac:dyDescent="0.2">
      <c r="A68" s="126" t="s">
        <v>33</v>
      </c>
      <c r="B68" s="40"/>
      <c r="C68" s="40" t="s">
        <v>6</v>
      </c>
      <c r="D68" s="80">
        <f t="shared" si="77"/>
        <v>4582</v>
      </c>
      <c r="E68" s="67" t="e">
        <f>E69+#REF!+#REF!</f>
        <v>#REF!</v>
      </c>
      <c r="F68" s="67" t="e">
        <f>F69+#REF!+#REF!</f>
        <v>#REF!</v>
      </c>
      <c r="G68" s="67" t="e">
        <f>G69+#REF!+#REF!</f>
        <v>#REF!</v>
      </c>
      <c r="H68" s="67"/>
      <c r="I68" s="67"/>
      <c r="J68" s="67"/>
      <c r="K68" s="80">
        <f>K69+K70</f>
        <v>875.5</v>
      </c>
      <c r="L68" s="80">
        <f t="shared" ref="L68:BN68" si="107">L69</f>
        <v>0</v>
      </c>
      <c r="M68" s="80">
        <f t="shared" si="107"/>
        <v>0</v>
      </c>
      <c r="N68" s="80">
        <f>N69+N70</f>
        <v>875.5</v>
      </c>
      <c r="O68" s="80">
        <f t="shared" si="107"/>
        <v>0</v>
      </c>
      <c r="P68" s="80">
        <f t="shared" si="107"/>
        <v>0</v>
      </c>
      <c r="Q68" s="80">
        <f t="shared" si="107"/>
        <v>0</v>
      </c>
      <c r="R68" s="80">
        <f>V68+W68</f>
        <v>378.2</v>
      </c>
      <c r="S68" s="80">
        <f t="shared" si="107"/>
        <v>0</v>
      </c>
      <c r="T68" s="80">
        <f t="shared" si="107"/>
        <v>0</v>
      </c>
      <c r="U68" s="80">
        <f t="shared" si="107"/>
        <v>0</v>
      </c>
      <c r="V68" s="80">
        <f>V69+V71</f>
        <v>348.2</v>
      </c>
      <c r="W68" s="80">
        <f t="shared" si="107"/>
        <v>30</v>
      </c>
      <c r="X68" s="80">
        <f t="shared" si="107"/>
        <v>0</v>
      </c>
      <c r="Y68" s="80">
        <f t="shared" si="107"/>
        <v>0</v>
      </c>
      <c r="Z68" s="80">
        <f t="shared" si="107"/>
        <v>0</v>
      </c>
      <c r="AA68" s="80">
        <f>AD68</f>
        <v>260.7</v>
      </c>
      <c r="AB68" s="80">
        <f t="shared" si="107"/>
        <v>0</v>
      </c>
      <c r="AC68" s="81">
        <f t="shared" si="107"/>
        <v>0</v>
      </c>
      <c r="AD68" s="81">
        <f>AD69+AD71</f>
        <v>260.7</v>
      </c>
      <c r="AE68" s="80">
        <f t="shared" si="107"/>
        <v>0</v>
      </c>
      <c r="AF68" s="80">
        <f t="shared" si="107"/>
        <v>0</v>
      </c>
      <c r="AG68" s="80">
        <f t="shared" si="107"/>
        <v>0</v>
      </c>
      <c r="AH68" s="80">
        <f t="shared" si="107"/>
        <v>0</v>
      </c>
      <c r="AI68" s="80">
        <f>AL68+AM68</f>
        <v>261.60000000000002</v>
      </c>
      <c r="AJ68" s="80">
        <f t="shared" si="107"/>
        <v>0</v>
      </c>
      <c r="AK68" s="80">
        <f t="shared" si="107"/>
        <v>0</v>
      </c>
      <c r="AL68" s="80">
        <f>AL69+AL71</f>
        <v>257</v>
      </c>
      <c r="AM68" s="80">
        <f t="shared" si="107"/>
        <v>4.5999999999999996</v>
      </c>
      <c r="AN68" s="80">
        <f t="shared" si="107"/>
        <v>0</v>
      </c>
      <c r="AO68" s="80">
        <f t="shared" si="107"/>
        <v>0</v>
      </c>
      <c r="AP68" s="80">
        <f t="shared" si="107"/>
        <v>0</v>
      </c>
      <c r="AQ68" s="80">
        <f t="shared" si="107"/>
        <v>0</v>
      </c>
      <c r="AR68" s="80">
        <f t="shared" si="107"/>
        <v>257</v>
      </c>
      <c r="AS68" s="80">
        <f t="shared" si="107"/>
        <v>0</v>
      </c>
      <c r="AT68" s="80">
        <f t="shared" si="107"/>
        <v>0</v>
      </c>
      <c r="AU68" s="80">
        <f t="shared" si="107"/>
        <v>257</v>
      </c>
      <c r="AV68" s="80">
        <f t="shared" si="107"/>
        <v>0</v>
      </c>
      <c r="AW68" s="80">
        <f t="shared" si="107"/>
        <v>0</v>
      </c>
      <c r="AX68" s="80">
        <f t="shared" si="107"/>
        <v>0</v>
      </c>
      <c r="AY68" s="80">
        <f t="shared" si="107"/>
        <v>1272</v>
      </c>
      <c r="AZ68" s="80">
        <f t="shared" si="107"/>
        <v>0</v>
      </c>
      <c r="BA68" s="80">
        <v>0</v>
      </c>
      <c r="BB68" s="80">
        <f t="shared" si="107"/>
        <v>0</v>
      </c>
      <c r="BC68" s="80">
        <f t="shared" si="107"/>
        <v>1272</v>
      </c>
      <c r="BD68" s="80">
        <f t="shared" si="107"/>
        <v>0</v>
      </c>
      <c r="BE68" s="80">
        <f t="shared" si="107"/>
        <v>0</v>
      </c>
      <c r="BF68" s="80">
        <f t="shared" si="107"/>
        <v>0</v>
      </c>
      <c r="BG68" s="80">
        <f t="shared" si="107"/>
        <v>1277</v>
      </c>
      <c r="BH68" s="80">
        <f t="shared" si="107"/>
        <v>0</v>
      </c>
      <c r="BI68" s="80">
        <v>0</v>
      </c>
      <c r="BJ68" s="80">
        <f t="shared" si="107"/>
        <v>0</v>
      </c>
      <c r="BK68" s="80">
        <f t="shared" si="107"/>
        <v>1277</v>
      </c>
      <c r="BL68" s="80">
        <f t="shared" si="107"/>
        <v>0</v>
      </c>
      <c r="BM68" s="80">
        <f t="shared" si="107"/>
        <v>0</v>
      </c>
      <c r="BN68" s="80">
        <f t="shared" si="107"/>
        <v>0</v>
      </c>
      <c r="BO68" s="96"/>
    </row>
    <row r="69" spans="1:67" s="9" customFormat="1" ht="44.25" customHeight="1" x14ac:dyDescent="0.2">
      <c r="A69" s="126"/>
      <c r="B69" s="40" t="s">
        <v>12</v>
      </c>
      <c r="C69" s="40" t="s">
        <v>12</v>
      </c>
      <c r="D69" s="80">
        <f t="shared" si="77"/>
        <v>3827</v>
      </c>
      <c r="E69" s="67" t="e">
        <f>#REF!+E72+E74</f>
        <v>#REF!</v>
      </c>
      <c r="F69" s="67" t="e">
        <f>#REF!+F72+F74</f>
        <v>#REF!</v>
      </c>
      <c r="G69" s="67" t="e">
        <f>#REF!+G72+G74</f>
        <v>#REF!</v>
      </c>
      <c r="H69" s="67"/>
      <c r="I69" s="67"/>
      <c r="J69" s="67"/>
      <c r="K69" s="80">
        <f t="shared" si="62"/>
        <v>270.5</v>
      </c>
      <c r="L69" s="67">
        <f t="shared" ref="L69:M69" si="108">L72+L73</f>
        <v>0</v>
      </c>
      <c r="M69" s="67">
        <f t="shared" si="108"/>
        <v>0</v>
      </c>
      <c r="N69" s="67">
        <f>N72+N73</f>
        <v>270.5</v>
      </c>
      <c r="O69" s="67"/>
      <c r="P69" s="67"/>
      <c r="Q69" s="67"/>
      <c r="R69" s="80">
        <f t="shared" si="73"/>
        <v>228.2</v>
      </c>
      <c r="S69" s="67">
        <f t="shared" ref="S69:Z69" si="109">S72+S73</f>
        <v>0</v>
      </c>
      <c r="T69" s="67">
        <f t="shared" si="109"/>
        <v>0</v>
      </c>
      <c r="U69" s="67">
        <f t="shared" si="109"/>
        <v>0</v>
      </c>
      <c r="V69" s="67">
        <f t="shared" si="109"/>
        <v>198.2</v>
      </c>
      <c r="W69" s="67">
        <f t="shared" si="109"/>
        <v>30</v>
      </c>
      <c r="X69" s="67">
        <f t="shared" si="109"/>
        <v>0</v>
      </c>
      <c r="Y69" s="67">
        <f t="shared" si="109"/>
        <v>0</v>
      </c>
      <c r="Z69" s="67">
        <f t="shared" si="109"/>
        <v>0</v>
      </c>
      <c r="AA69" s="80">
        <f t="shared" si="74"/>
        <v>260.7</v>
      </c>
      <c r="AB69" s="67">
        <f t="shared" ref="AB69:AH69" si="110">AB72+AB73</f>
        <v>0</v>
      </c>
      <c r="AC69" s="83">
        <f t="shared" si="110"/>
        <v>0</v>
      </c>
      <c r="AD69" s="83">
        <f t="shared" si="110"/>
        <v>260.7</v>
      </c>
      <c r="AE69" s="67">
        <f t="shared" si="110"/>
        <v>0</v>
      </c>
      <c r="AF69" s="67">
        <f t="shared" si="110"/>
        <v>0</v>
      </c>
      <c r="AG69" s="67">
        <f t="shared" si="110"/>
        <v>0</v>
      </c>
      <c r="AH69" s="67">
        <f t="shared" si="110"/>
        <v>0</v>
      </c>
      <c r="AI69" s="80">
        <f t="shared" si="104"/>
        <v>261.60000000000002</v>
      </c>
      <c r="AJ69" s="67">
        <f t="shared" ref="AJ69:AQ69" si="111">AJ72+AJ73</f>
        <v>0</v>
      </c>
      <c r="AK69" s="67">
        <f t="shared" si="111"/>
        <v>0</v>
      </c>
      <c r="AL69" s="67">
        <f t="shared" si="111"/>
        <v>257</v>
      </c>
      <c r="AM69" s="67">
        <f t="shared" si="111"/>
        <v>4.5999999999999996</v>
      </c>
      <c r="AN69" s="67">
        <f t="shared" si="111"/>
        <v>0</v>
      </c>
      <c r="AO69" s="67">
        <f t="shared" si="111"/>
        <v>0</v>
      </c>
      <c r="AP69" s="67">
        <f t="shared" si="111"/>
        <v>0</v>
      </c>
      <c r="AQ69" s="67">
        <f t="shared" si="111"/>
        <v>0</v>
      </c>
      <c r="AR69" s="80">
        <f>AS69+AT69+AU69+AV69+AW69+AX69</f>
        <v>257</v>
      </c>
      <c r="AS69" s="67">
        <f t="shared" ref="AS69:AX69" si="112">AS72+AS73</f>
        <v>0</v>
      </c>
      <c r="AT69" s="67">
        <f t="shared" si="112"/>
        <v>0</v>
      </c>
      <c r="AU69" s="67">
        <f t="shared" si="112"/>
        <v>257</v>
      </c>
      <c r="AV69" s="67">
        <f t="shared" si="112"/>
        <v>0</v>
      </c>
      <c r="AW69" s="67">
        <f t="shared" si="112"/>
        <v>0</v>
      </c>
      <c r="AX69" s="67">
        <f t="shared" si="112"/>
        <v>0</v>
      </c>
      <c r="AY69" s="80">
        <f>AZ69+BC69+BD69+BF69</f>
        <v>1272</v>
      </c>
      <c r="AZ69" s="67">
        <f t="shared" ref="AZ69" si="113">AZ72+AZ73</f>
        <v>0</v>
      </c>
      <c r="BA69" s="67">
        <v>0</v>
      </c>
      <c r="BB69" s="67">
        <f t="shared" ref="BB69" si="114">BB72+BB73</f>
        <v>0</v>
      </c>
      <c r="BC69" s="67">
        <f t="shared" ref="BC69" si="115">BC72+BC73</f>
        <v>1272</v>
      </c>
      <c r="BD69" s="67">
        <f>BD72+BD73</f>
        <v>0</v>
      </c>
      <c r="BE69" s="67">
        <f t="shared" ref="BE69" si="116">BE72+BE73</f>
        <v>0</v>
      </c>
      <c r="BF69" s="67">
        <f t="shared" ref="BF69" si="117">BF72+BF73</f>
        <v>0</v>
      </c>
      <c r="BG69" s="80">
        <f t="shared" ref="BG69" si="118">BH69+BK69+BL69+BN69+BT69</f>
        <v>1277</v>
      </c>
      <c r="BH69" s="67">
        <f t="shared" ref="BH69" si="119">BH72+BH73</f>
        <v>0</v>
      </c>
      <c r="BI69" s="67">
        <v>0</v>
      </c>
      <c r="BJ69" s="67">
        <f t="shared" ref="BJ69:BN69" si="120">BJ72+BJ73</f>
        <v>0</v>
      </c>
      <c r="BK69" s="67">
        <f t="shared" si="120"/>
        <v>1277</v>
      </c>
      <c r="BL69" s="67">
        <f t="shared" si="120"/>
        <v>0</v>
      </c>
      <c r="BM69" s="67">
        <f t="shared" si="120"/>
        <v>0</v>
      </c>
      <c r="BN69" s="67">
        <f t="shared" si="120"/>
        <v>0</v>
      </c>
    </row>
    <row r="70" spans="1:67" s="9" customFormat="1" ht="38.25" x14ac:dyDescent="0.2">
      <c r="A70" s="87"/>
      <c r="B70" s="84" t="s">
        <v>50</v>
      </c>
      <c r="C70" s="84" t="s">
        <v>50</v>
      </c>
      <c r="D70" s="80">
        <f t="shared" si="77"/>
        <v>605</v>
      </c>
      <c r="E70" s="67"/>
      <c r="F70" s="67"/>
      <c r="G70" s="67"/>
      <c r="H70" s="67"/>
      <c r="I70" s="67"/>
      <c r="J70" s="67"/>
      <c r="K70" s="80">
        <f>N70</f>
        <v>605</v>
      </c>
      <c r="L70" s="67"/>
      <c r="M70" s="67"/>
      <c r="N70" s="67">
        <f>N75</f>
        <v>605</v>
      </c>
      <c r="O70" s="67"/>
      <c r="P70" s="67"/>
      <c r="Q70" s="67"/>
      <c r="R70" s="80"/>
      <c r="S70" s="67"/>
      <c r="T70" s="67"/>
      <c r="U70" s="67"/>
      <c r="V70" s="67"/>
      <c r="W70" s="67"/>
      <c r="X70" s="67"/>
      <c r="Y70" s="67"/>
      <c r="Z70" s="67"/>
      <c r="AA70" s="80"/>
      <c r="AB70" s="67"/>
      <c r="AC70" s="83"/>
      <c r="AD70" s="83"/>
      <c r="AE70" s="67"/>
      <c r="AF70" s="67"/>
      <c r="AG70" s="67"/>
      <c r="AH70" s="67"/>
      <c r="AI70" s="80"/>
      <c r="AJ70" s="67"/>
      <c r="AK70" s="67"/>
      <c r="AL70" s="67"/>
      <c r="AM70" s="67"/>
      <c r="AN70" s="67"/>
      <c r="AO70" s="67"/>
      <c r="AP70" s="67"/>
      <c r="AQ70" s="67"/>
      <c r="AR70" s="80"/>
      <c r="AS70" s="67"/>
      <c r="AT70" s="67"/>
      <c r="AU70" s="67"/>
      <c r="AV70" s="67"/>
      <c r="AW70" s="67"/>
      <c r="AX70" s="67"/>
      <c r="AY70" s="80"/>
      <c r="AZ70" s="67"/>
      <c r="BA70" s="67"/>
      <c r="BB70" s="67"/>
      <c r="BC70" s="67"/>
      <c r="BD70" s="67"/>
      <c r="BE70" s="67"/>
      <c r="BF70" s="67"/>
      <c r="BG70" s="80"/>
      <c r="BH70" s="67"/>
      <c r="BI70" s="67"/>
      <c r="BJ70" s="67"/>
      <c r="BK70" s="67"/>
      <c r="BL70" s="67"/>
      <c r="BM70" s="67"/>
      <c r="BN70" s="67"/>
    </row>
    <row r="71" spans="1:67" s="9" customFormat="1" ht="72" customHeight="1" x14ac:dyDescent="0.2">
      <c r="A71" s="87"/>
      <c r="B71" s="84" t="s">
        <v>11</v>
      </c>
      <c r="C71" s="84" t="s">
        <v>11</v>
      </c>
      <c r="D71" s="80">
        <f t="shared" si="76"/>
        <v>150</v>
      </c>
      <c r="E71" s="67"/>
      <c r="F71" s="67"/>
      <c r="G71" s="67"/>
      <c r="H71" s="67"/>
      <c r="I71" s="67"/>
      <c r="J71" s="67"/>
      <c r="K71" s="80">
        <f>L71+M71+N71+O71+P71+Q71</f>
        <v>0</v>
      </c>
      <c r="L71" s="67">
        <v>0</v>
      </c>
      <c r="M71" s="67">
        <v>0</v>
      </c>
      <c r="N71" s="67">
        <v>0</v>
      </c>
      <c r="O71" s="67">
        <v>0</v>
      </c>
      <c r="P71" s="67">
        <v>0</v>
      </c>
      <c r="Q71" s="67">
        <v>0</v>
      </c>
      <c r="R71" s="80">
        <f>V71</f>
        <v>150</v>
      </c>
      <c r="S71" s="67">
        <v>0</v>
      </c>
      <c r="T71" s="67">
        <v>0</v>
      </c>
      <c r="U71" s="67">
        <v>0</v>
      </c>
      <c r="V71" s="67">
        <f>V76</f>
        <v>150</v>
      </c>
      <c r="W71" s="67">
        <v>0</v>
      </c>
      <c r="X71" s="67">
        <v>0</v>
      </c>
      <c r="Y71" s="67">
        <v>0</v>
      </c>
      <c r="Z71" s="67">
        <v>0</v>
      </c>
      <c r="AA71" s="80">
        <f>AD71</f>
        <v>0</v>
      </c>
      <c r="AB71" s="67">
        <v>0</v>
      </c>
      <c r="AC71" s="83">
        <v>0</v>
      </c>
      <c r="AD71" s="83">
        <f>AD76</f>
        <v>0</v>
      </c>
      <c r="AE71" s="67">
        <v>0</v>
      </c>
      <c r="AF71" s="67">
        <v>0</v>
      </c>
      <c r="AG71" s="67">
        <v>0</v>
      </c>
      <c r="AH71" s="67">
        <v>0</v>
      </c>
      <c r="AI71" s="80">
        <f>AL71</f>
        <v>0</v>
      </c>
      <c r="AJ71" s="67">
        <v>0</v>
      </c>
      <c r="AK71" s="67">
        <v>0</v>
      </c>
      <c r="AL71" s="67">
        <f>AL76</f>
        <v>0</v>
      </c>
      <c r="AM71" s="67">
        <v>0</v>
      </c>
      <c r="AN71" s="67">
        <v>0</v>
      </c>
      <c r="AO71" s="67">
        <v>0</v>
      </c>
      <c r="AP71" s="67">
        <v>0</v>
      </c>
      <c r="AQ71" s="67">
        <v>0</v>
      </c>
      <c r="AR71" s="80">
        <v>0</v>
      </c>
      <c r="AS71" s="67">
        <v>0</v>
      </c>
      <c r="AT71" s="67">
        <v>0</v>
      </c>
      <c r="AU71" s="67">
        <v>0</v>
      </c>
      <c r="AV71" s="67">
        <v>0</v>
      </c>
      <c r="AW71" s="67">
        <v>0</v>
      </c>
      <c r="AX71" s="67">
        <v>0</v>
      </c>
      <c r="AY71" s="80">
        <f>AZ71+BB71+BC71+BD71+BE71</f>
        <v>0</v>
      </c>
      <c r="AZ71" s="67">
        <v>0</v>
      </c>
      <c r="BA71" s="67">
        <v>0</v>
      </c>
      <c r="BB71" s="67">
        <v>0</v>
      </c>
      <c r="BC71" s="67">
        <v>0</v>
      </c>
      <c r="BD71" s="67">
        <v>0</v>
      </c>
      <c r="BE71" s="67">
        <v>0</v>
      </c>
      <c r="BF71" s="67">
        <v>0</v>
      </c>
      <c r="BG71" s="80">
        <f>BH71+BJ71+BK71+BL71+BM71</f>
        <v>0</v>
      </c>
      <c r="BH71" s="67">
        <v>0</v>
      </c>
      <c r="BI71" s="67">
        <v>0</v>
      </c>
      <c r="BJ71" s="67">
        <v>0</v>
      </c>
      <c r="BK71" s="67">
        <v>0</v>
      </c>
      <c r="BL71" s="67">
        <v>0</v>
      </c>
      <c r="BM71" s="67">
        <v>0</v>
      </c>
      <c r="BN71" s="67">
        <v>0</v>
      </c>
    </row>
    <row r="72" spans="1:67" ht="63.75" x14ac:dyDescent="0.2">
      <c r="A72" s="86" t="s">
        <v>48</v>
      </c>
      <c r="B72" s="44" t="s">
        <v>19</v>
      </c>
      <c r="C72" s="44" t="s">
        <v>7</v>
      </c>
      <c r="D72" s="23">
        <f>K72+R72+AA72+AI72+AR72+AY72+BG72</f>
        <v>384.6</v>
      </c>
      <c r="E72" s="47">
        <v>0</v>
      </c>
      <c r="F72" s="47">
        <v>0</v>
      </c>
      <c r="G72" s="47">
        <v>201.4</v>
      </c>
      <c r="H72" s="47"/>
      <c r="I72" s="47"/>
      <c r="J72" s="47"/>
      <c r="K72" s="47">
        <f t="shared" si="62"/>
        <v>50</v>
      </c>
      <c r="L72" s="47">
        <v>0</v>
      </c>
      <c r="M72" s="47">
        <v>0</v>
      </c>
      <c r="N72" s="47">
        <v>50</v>
      </c>
      <c r="O72" s="47">
        <v>0</v>
      </c>
      <c r="P72" s="47">
        <v>0</v>
      </c>
      <c r="Q72" s="47">
        <v>0</v>
      </c>
      <c r="R72" s="23">
        <f t="shared" si="73"/>
        <v>80</v>
      </c>
      <c r="S72" s="47">
        <v>0</v>
      </c>
      <c r="T72" s="47">
        <v>0</v>
      </c>
      <c r="U72" s="47">
        <v>0</v>
      </c>
      <c r="V72" s="47">
        <v>50</v>
      </c>
      <c r="W72" s="47">
        <v>30</v>
      </c>
      <c r="X72" s="47">
        <v>0</v>
      </c>
      <c r="Y72" s="47">
        <v>0</v>
      </c>
      <c r="Z72" s="47">
        <v>0</v>
      </c>
      <c r="AA72" s="23">
        <f t="shared" si="74"/>
        <v>50</v>
      </c>
      <c r="AB72" s="47">
        <v>0</v>
      </c>
      <c r="AC72" s="60">
        <v>0</v>
      </c>
      <c r="AD72" s="60">
        <v>50</v>
      </c>
      <c r="AE72" s="47">
        <v>0</v>
      </c>
      <c r="AF72" s="47">
        <v>0</v>
      </c>
      <c r="AG72" s="47">
        <v>0</v>
      </c>
      <c r="AH72" s="47">
        <v>0</v>
      </c>
      <c r="AI72" s="23">
        <f t="shared" si="104"/>
        <v>54.6</v>
      </c>
      <c r="AJ72" s="47">
        <v>0</v>
      </c>
      <c r="AK72" s="47">
        <v>0</v>
      </c>
      <c r="AL72" s="47">
        <v>50</v>
      </c>
      <c r="AM72" s="47">
        <v>4.5999999999999996</v>
      </c>
      <c r="AN72" s="47">
        <v>0</v>
      </c>
      <c r="AO72" s="47">
        <v>0</v>
      </c>
      <c r="AP72" s="47">
        <v>0</v>
      </c>
      <c r="AQ72" s="47">
        <v>0</v>
      </c>
      <c r="AR72" s="23">
        <f>AS72+AT72+AU72+AV72+BF72</f>
        <v>50</v>
      </c>
      <c r="AS72" s="47">
        <v>0</v>
      </c>
      <c r="AT72" s="47">
        <v>0</v>
      </c>
      <c r="AU72" s="47">
        <v>50</v>
      </c>
      <c r="AV72" s="47">
        <v>0</v>
      </c>
      <c r="AW72" s="47">
        <v>0</v>
      </c>
      <c r="AX72" s="47">
        <v>0</v>
      </c>
      <c r="AY72" s="23">
        <f>BA72+BB72+BC72+BD72+BE72+BF72</f>
        <v>50</v>
      </c>
      <c r="AZ72" s="47">
        <v>0</v>
      </c>
      <c r="BA72" s="47">
        <v>0</v>
      </c>
      <c r="BB72" s="47">
        <v>0</v>
      </c>
      <c r="BC72" s="47">
        <v>50</v>
      </c>
      <c r="BD72" s="47">
        <v>0</v>
      </c>
      <c r="BE72" s="47">
        <v>0</v>
      </c>
      <c r="BF72" s="47">
        <v>0</v>
      </c>
      <c r="BG72" s="88">
        <f t="shared" ref="BG72" si="121">BH72+BK72+BL72+BN72+BT72</f>
        <v>50</v>
      </c>
      <c r="BH72" s="47">
        <v>0</v>
      </c>
      <c r="BI72" s="47">
        <v>0</v>
      </c>
      <c r="BJ72" s="47">
        <v>0</v>
      </c>
      <c r="BK72" s="47">
        <v>50</v>
      </c>
      <c r="BL72" s="47">
        <v>0</v>
      </c>
      <c r="BM72" s="47">
        <v>0</v>
      </c>
      <c r="BN72" s="47">
        <v>0</v>
      </c>
    </row>
    <row r="73" spans="1:67" x14ac:dyDescent="0.2">
      <c r="A73" s="109" t="s">
        <v>77</v>
      </c>
      <c r="B73" s="110" t="s">
        <v>19</v>
      </c>
      <c r="C73" s="110" t="s">
        <v>12</v>
      </c>
      <c r="D73" s="103">
        <f>K73+R73+AA73+AI73+AR73+AY73+BG73</f>
        <v>3442.4</v>
      </c>
      <c r="E73" s="23">
        <v>0</v>
      </c>
      <c r="F73" s="23">
        <v>0</v>
      </c>
      <c r="G73" s="23">
        <v>1060</v>
      </c>
      <c r="H73" s="47"/>
      <c r="I73" s="47"/>
      <c r="J73" s="47"/>
      <c r="K73" s="103">
        <f t="shared" si="62"/>
        <v>220.5</v>
      </c>
      <c r="L73" s="103">
        <v>0</v>
      </c>
      <c r="M73" s="103">
        <v>0</v>
      </c>
      <c r="N73" s="103">
        <v>220.5</v>
      </c>
      <c r="O73" s="103">
        <v>0</v>
      </c>
      <c r="P73" s="103">
        <v>0</v>
      </c>
      <c r="Q73" s="103">
        <v>0</v>
      </c>
      <c r="R73" s="103">
        <f t="shared" si="73"/>
        <v>148.19999999999999</v>
      </c>
      <c r="S73" s="103">
        <v>0</v>
      </c>
      <c r="T73" s="103">
        <v>0</v>
      </c>
      <c r="U73" s="103">
        <v>0</v>
      </c>
      <c r="V73" s="103">
        <v>148.19999999999999</v>
      </c>
      <c r="W73" s="103">
        <v>0</v>
      </c>
      <c r="X73" s="103">
        <v>0</v>
      </c>
      <c r="Y73" s="103">
        <v>0</v>
      </c>
      <c r="Z73" s="103">
        <v>0</v>
      </c>
      <c r="AA73" s="103">
        <f t="shared" si="74"/>
        <v>210.7</v>
      </c>
      <c r="AB73" s="103">
        <v>0</v>
      </c>
      <c r="AC73" s="119">
        <v>0</v>
      </c>
      <c r="AD73" s="119">
        <v>210.7</v>
      </c>
      <c r="AE73" s="103">
        <v>0</v>
      </c>
      <c r="AF73" s="103">
        <v>0</v>
      </c>
      <c r="AG73" s="103">
        <v>0</v>
      </c>
      <c r="AH73" s="103">
        <v>0</v>
      </c>
      <c r="AI73" s="103">
        <v>207</v>
      </c>
      <c r="AJ73" s="103">
        <v>0</v>
      </c>
      <c r="AK73" s="103">
        <v>0</v>
      </c>
      <c r="AL73" s="103">
        <v>207</v>
      </c>
      <c r="AM73" s="103">
        <v>0</v>
      </c>
      <c r="AN73" s="103">
        <v>0</v>
      </c>
      <c r="AO73" s="103">
        <v>0</v>
      </c>
      <c r="AP73" s="103">
        <v>0</v>
      </c>
      <c r="AQ73" s="103">
        <v>0</v>
      </c>
      <c r="AR73" s="103">
        <f>AS73+AT73+AU73+AV73+BF73</f>
        <v>207</v>
      </c>
      <c r="AS73" s="103">
        <v>0</v>
      </c>
      <c r="AT73" s="103">
        <v>0</v>
      </c>
      <c r="AU73" s="103">
        <v>207</v>
      </c>
      <c r="AV73" s="103">
        <v>0</v>
      </c>
      <c r="AW73" s="103">
        <v>0</v>
      </c>
      <c r="AX73" s="103">
        <v>0</v>
      </c>
      <c r="AY73" s="103">
        <f>AZ73+BC73+BD73+BF73+BL73</f>
        <v>1222</v>
      </c>
      <c r="AZ73" s="103">
        <v>0</v>
      </c>
      <c r="BA73" s="105">
        <v>0</v>
      </c>
      <c r="BB73" s="103">
        <v>0</v>
      </c>
      <c r="BC73" s="103">
        <v>1222</v>
      </c>
      <c r="BD73" s="103">
        <v>0</v>
      </c>
      <c r="BE73" s="103">
        <v>0</v>
      </c>
      <c r="BF73" s="103">
        <v>0</v>
      </c>
      <c r="BG73" s="103">
        <f>BH73+BK73+BL73+BN73+BT73</f>
        <v>1227</v>
      </c>
      <c r="BH73" s="103">
        <v>0</v>
      </c>
      <c r="BI73" s="105">
        <v>0</v>
      </c>
      <c r="BJ73" s="103">
        <v>0</v>
      </c>
      <c r="BK73" s="103">
        <v>1227</v>
      </c>
      <c r="BL73" s="103">
        <v>0</v>
      </c>
      <c r="BM73" s="103">
        <v>0</v>
      </c>
      <c r="BN73" s="103">
        <v>0</v>
      </c>
    </row>
    <row r="74" spans="1:67" s="6" customFormat="1" ht="54.75" customHeight="1" x14ac:dyDescent="0.2">
      <c r="A74" s="109"/>
      <c r="B74" s="104"/>
      <c r="C74" s="104"/>
      <c r="D74" s="104">
        <f t="shared" ref="D74" si="122">K74+R74+AA74+AI74+AR74+AY74</f>
        <v>0</v>
      </c>
      <c r="E74" s="47"/>
      <c r="F74" s="47"/>
      <c r="G74" s="47"/>
      <c r="H74" s="47"/>
      <c r="I74" s="47"/>
      <c r="J74" s="47"/>
      <c r="K74" s="104"/>
      <c r="L74" s="104"/>
      <c r="M74" s="104"/>
      <c r="N74" s="104"/>
      <c r="O74" s="104"/>
      <c r="P74" s="104"/>
      <c r="Q74" s="104"/>
      <c r="R74" s="104"/>
      <c r="S74" s="104"/>
      <c r="T74" s="104"/>
      <c r="U74" s="104"/>
      <c r="V74" s="104"/>
      <c r="W74" s="104"/>
      <c r="X74" s="104"/>
      <c r="Y74" s="104"/>
      <c r="Z74" s="104"/>
      <c r="AA74" s="104"/>
      <c r="AB74" s="104"/>
      <c r="AC74" s="120"/>
      <c r="AD74" s="120"/>
      <c r="AE74" s="104"/>
      <c r="AF74" s="104"/>
      <c r="AG74" s="104"/>
      <c r="AH74" s="104"/>
      <c r="AI74" s="104"/>
      <c r="AJ74" s="104"/>
      <c r="AK74" s="104"/>
      <c r="AL74" s="104"/>
      <c r="AM74" s="104"/>
      <c r="AN74" s="104"/>
      <c r="AO74" s="104"/>
      <c r="AP74" s="104"/>
      <c r="AQ74" s="104"/>
      <c r="AR74" s="104"/>
      <c r="AS74" s="104"/>
      <c r="AT74" s="104"/>
      <c r="AU74" s="104"/>
      <c r="AV74" s="104"/>
      <c r="AW74" s="104"/>
      <c r="AX74" s="104"/>
      <c r="AY74" s="104"/>
      <c r="AZ74" s="104"/>
      <c r="BA74" s="106"/>
      <c r="BB74" s="104"/>
      <c r="BC74" s="104"/>
      <c r="BD74" s="104"/>
      <c r="BE74" s="104"/>
      <c r="BF74" s="104"/>
      <c r="BG74" s="104"/>
      <c r="BH74" s="104"/>
      <c r="BI74" s="106"/>
      <c r="BJ74" s="104"/>
      <c r="BK74" s="104"/>
      <c r="BL74" s="104"/>
      <c r="BM74" s="104"/>
      <c r="BN74" s="104"/>
    </row>
    <row r="75" spans="1:67" s="6" customFormat="1" ht="38.25" x14ac:dyDescent="0.2">
      <c r="A75" s="111"/>
      <c r="B75" s="50" t="s">
        <v>50</v>
      </c>
      <c r="C75" s="50" t="s">
        <v>50</v>
      </c>
      <c r="D75" s="51">
        <f t="shared" ref="D75:D80" si="123">K75+R75+AA75+AI75+AR75+AY75+BG75</f>
        <v>605</v>
      </c>
      <c r="E75" s="47"/>
      <c r="F75" s="47"/>
      <c r="G75" s="47"/>
      <c r="H75" s="47"/>
      <c r="I75" s="47"/>
      <c r="J75" s="47"/>
      <c r="K75" s="51">
        <f t="shared" si="62"/>
        <v>605</v>
      </c>
      <c r="L75" s="51">
        <v>0</v>
      </c>
      <c r="M75" s="51">
        <v>0</v>
      </c>
      <c r="N75" s="51">
        <v>605</v>
      </c>
      <c r="O75" s="51">
        <v>0</v>
      </c>
      <c r="P75" s="51">
        <v>0</v>
      </c>
      <c r="Q75" s="51">
        <v>0</v>
      </c>
      <c r="R75" s="51">
        <v>0</v>
      </c>
      <c r="S75" s="51">
        <v>0</v>
      </c>
      <c r="T75" s="51">
        <v>0</v>
      </c>
      <c r="U75" s="51">
        <v>0</v>
      </c>
      <c r="V75" s="51">
        <v>0</v>
      </c>
      <c r="W75" s="51">
        <v>0</v>
      </c>
      <c r="X75" s="51">
        <v>0</v>
      </c>
      <c r="Y75" s="51">
        <v>0</v>
      </c>
      <c r="Z75" s="51">
        <v>0</v>
      </c>
      <c r="AA75" s="51">
        <v>0</v>
      </c>
      <c r="AB75" s="51">
        <v>0</v>
      </c>
      <c r="AC75" s="52">
        <v>0</v>
      </c>
      <c r="AD75" s="52">
        <v>0</v>
      </c>
      <c r="AE75" s="51">
        <v>0</v>
      </c>
      <c r="AF75" s="51">
        <v>0</v>
      </c>
      <c r="AG75" s="51">
        <v>0</v>
      </c>
      <c r="AH75" s="51">
        <v>0</v>
      </c>
      <c r="AI75" s="51">
        <v>0</v>
      </c>
      <c r="AJ75" s="51">
        <v>0</v>
      </c>
      <c r="AK75" s="51">
        <v>0</v>
      </c>
      <c r="AL75" s="51">
        <v>0</v>
      </c>
      <c r="AM75" s="51">
        <v>0</v>
      </c>
      <c r="AN75" s="51">
        <v>0</v>
      </c>
      <c r="AO75" s="51">
        <v>0</v>
      </c>
      <c r="AP75" s="51">
        <v>0</v>
      </c>
      <c r="AQ75" s="51">
        <v>0</v>
      </c>
      <c r="AR75" s="51">
        <v>0</v>
      </c>
      <c r="AS75" s="51">
        <v>0</v>
      </c>
      <c r="AT75" s="51">
        <v>0</v>
      </c>
      <c r="AU75" s="51">
        <v>0</v>
      </c>
      <c r="AV75" s="51">
        <v>0</v>
      </c>
      <c r="AW75" s="51">
        <v>0</v>
      </c>
      <c r="AX75" s="51">
        <v>0</v>
      </c>
      <c r="AY75" s="51">
        <v>0</v>
      </c>
      <c r="AZ75" s="51">
        <v>0</v>
      </c>
      <c r="BA75" s="51">
        <v>0</v>
      </c>
      <c r="BB75" s="51">
        <v>0</v>
      </c>
      <c r="BC75" s="51">
        <v>0</v>
      </c>
      <c r="BD75" s="51">
        <v>0</v>
      </c>
      <c r="BE75" s="51">
        <v>0</v>
      </c>
      <c r="BF75" s="51">
        <v>0</v>
      </c>
      <c r="BG75" s="51">
        <v>0</v>
      </c>
      <c r="BH75" s="51">
        <v>0</v>
      </c>
      <c r="BI75" s="51">
        <v>0</v>
      </c>
      <c r="BJ75" s="51">
        <v>0</v>
      </c>
      <c r="BK75" s="51">
        <v>0</v>
      </c>
      <c r="BL75" s="51">
        <v>0</v>
      </c>
      <c r="BM75" s="51">
        <v>0</v>
      </c>
      <c r="BN75" s="51">
        <v>0</v>
      </c>
    </row>
    <row r="76" spans="1:67" s="6" customFormat="1" ht="63.75" x14ac:dyDescent="0.2">
      <c r="A76" s="111"/>
      <c r="B76" s="50" t="s">
        <v>11</v>
      </c>
      <c r="C76" s="50" t="s">
        <v>11</v>
      </c>
      <c r="D76" s="51">
        <f t="shared" si="123"/>
        <v>150</v>
      </c>
      <c r="E76" s="47"/>
      <c r="F76" s="47"/>
      <c r="G76" s="47"/>
      <c r="H76" s="47"/>
      <c r="I76" s="47"/>
      <c r="J76" s="47"/>
      <c r="K76" s="51">
        <f>L76+M76+N76+O76+P76+Q76</f>
        <v>0</v>
      </c>
      <c r="L76" s="51">
        <v>0</v>
      </c>
      <c r="M76" s="51">
        <v>0</v>
      </c>
      <c r="N76" s="51">
        <v>0</v>
      </c>
      <c r="O76" s="51">
        <v>0</v>
      </c>
      <c r="P76" s="51">
        <v>0</v>
      </c>
      <c r="Q76" s="51">
        <v>0</v>
      </c>
      <c r="R76" s="51">
        <f>V76</f>
        <v>150</v>
      </c>
      <c r="S76" s="51">
        <v>0</v>
      </c>
      <c r="T76" s="51">
        <v>0</v>
      </c>
      <c r="U76" s="51">
        <v>0</v>
      </c>
      <c r="V76" s="51">
        <v>150</v>
      </c>
      <c r="W76" s="51">
        <v>0</v>
      </c>
      <c r="X76" s="51">
        <v>0</v>
      </c>
      <c r="Y76" s="51">
        <v>0</v>
      </c>
      <c r="Z76" s="51">
        <v>0</v>
      </c>
      <c r="AA76" s="51">
        <f>AD76</f>
        <v>0</v>
      </c>
      <c r="AB76" s="51">
        <v>0</v>
      </c>
      <c r="AC76" s="52">
        <v>0</v>
      </c>
      <c r="AD76" s="52">
        <v>0</v>
      </c>
      <c r="AE76" s="51">
        <v>0</v>
      </c>
      <c r="AF76" s="51">
        <v>0</v>
      </c>
      <c r="AG76" s="51">
        <v>0</v>
      </c>
      <c r="AH76" s="51">
        <v>0</v>
      </c>
      <c r="AI76" s="51">
        <f>AL76</f>
        <v>0</v>
      </c>
      <c r="AJ76" s="51">
        <v>0</v>
      </c>
      <c r="AK76" s="51">
        <v>0</v>
      </c>
      <c r="AL76" s="51">
        <v>0</v>
      </c>
      <c r="AM76" s="51">
        <v>0</v>
      </c>
      <c r="AN76" s="51">
        <v>0</v>
      </c>
      <c r="AO76" s="51">
        <v>0</v>
      </c>
      <c r="AP76" s="51">
        <v>0</v>
      </c>
      <c r="AQ76" s="51">
        <v>0</v>
      </c>
      <c r="AR76" s="51">
        <f>AS76+AT76+AU76+AV76+AW76+AX76</f>
        <v>0</v>
      </c>
      <c r="AS76" s="51">
        <v>0</v>
      </c>
      <c r="AT76" s="51">
        <v>0</v>
      </c>
      <c r="AU76" s="51">
        <v>0</v>
      </c>
      <c r="AV76" s="51">
        <v>0</v>
      </c>
      <c r="AW76" s="51">
        <v>0</v>
      </c>
      <c r="AX76" s="51">
        <v>0</v>
      </c>
      <c r="AY76" s="51">
        <f>AZ76+BB76+BC76+BD76+BE76+BF76</f>
        <v>0</v>
      </c>
      <c r="AZ76" s="51">
        <v>0</v>
      </c>
      <c r="BA76" s="51">
        <v>0</v>
      </c>
      <c r="BB76" s="51">
        <v>0</v>
      </c>
      <c r="BC76" s="51">
        <v>0</v>
      </c>
      <c r="BD76" s="51">
        <v>0</v>
      </c>
      <c r="BE76" s="51">
        <v>0</v>
      </c>
      <c r="BF76" s="51">
        <v>0</v>
      </c>
      <c r="BG76" s="51">
        <f>BH76+BJ76+BK76+BL76+BM76+BN76</f>
        <v>0</v>
      </c>
      <c r="BH76" s="51">
        <v>0</v>
      </c>
      <c r="BI76" s="51">
        <v>0</v>
      </c>
      <c r="BJ76" s="51">
        <v>0</v>
      </c>
      <c r="BK76" s="51">
        <v>0</v>
      </c>
      <c r="BL76" s="51">
        <v>0</v>
      </c>
      <c r="BM76" s="51">
        <v>0</v>
      </c>
      <c r="BN76" s="51">
        <v>0</v>
      </c>
    </row>
    <row r="77" spans="1:67" s="85" customFormat="1" ht="38.25" x14ac:dyDescent="0.2">
      <c r="A77" s="131" t="s">
        <v>34</v>
      </c>
      <c r="B77" s="40" t="s">
        <v>22</v>
      </c>
      <c r="C77" s="40" t="s">
        <v>6</v>
      </c>
      <c r="D77" s="80">
        <f t="shared" si="123"/>
        <v>22166.100000000006</v>
      </c>
      <c r="E77" s="67" t="e">
        <f>E81+#REF!</f>
        <v>#REF!</v>
      </c>
      <c r="F77" s="67" t="e">
        <f>F81+#REF!</f>
        <v>#REF!</v>
      </c>
      <c r="G77" s="67" t="e">
        <f>G81+#REF!</f>
        <v>#REF!</v>
      </c>
      <c r="H77" s="67" t="e">
        <f>H81+#REF!</f>
        <v>#REF!</v>
      </c>
      <c r="I77" s="67" t="e">
        <f>I81+#REF!</f>
        <v>#REF!</v>
      </c>
      <c r="J77" s="67" t="e">
        <f>J81+#REF!</f>
        <v>#REF!</v>
      </c>
      <c r="K77" s="67">
        <f>M77+O77+N77</f>
        <v>2287.5</v>
      </c>
      <c r="L77" s="67">
        <f t="shared" ref="L77" si="124">L81</f>
        <v>0</v>
      </c>
      <c r="M77" s="67">
        <f>M81+M85</f>
        <v>1212.2</v>
      </c>
      <c r="N77" s="67">
        <f>N83+N84+N85</f>
        <v>25.3</v>
      </c>
      <c r="O77" s="67">
        <f>O81</f>
        <v>1050</v>
      </c>
      <c r="P77" s="67">
        <f t="shared" ref="P77:Q77" si="125">P81</f>
        <v>0</v>
      </c>
      <c r="Q77" s="67">
        <f t="shared" si="125"/>
        <v>0</v>
      </c>
      <c r="R77" s="67">
        <f>U77+W77+V77</f>
        <v>4880.7000000000007</v>
      </c>
      <c r="S77" s="67">
        <f t="shared" ref="S77:Z77" si="126">S81</f>
        <v>0</v>
      </c>
      <c r="T77" s="67">
        <f t="shared" si="126"/>
        <v>0</v>
      </c>
      <c r="U77" s="67">
        <f t="shared" si="126"/>
        <v>2830.6</v>
      </c>
      <c r="V77" s="67">
        <f>V80</f>
        <v>550.1</v>
      </c>
      <c r="W77" s="67">
        <f t="shared" si="126"/>
        <v>1500</v>
      </c>
      <c r="X77" s="67">
        <f t="shared" si="126"/>
        <v>0</v>
      </c>
      <c r="Y77" s="67">
        <f t="shared" si="126"/>
        <v>0</v>
      </c>
      <c r="Z77" s="67">
        <f t="shared" si="126"/>
        <v>0</v>
      </c>
      <c r="AA77" s="67">
        <f>AB77+AC77+AD77+AE77+AF77+AG77+AH77</f>
        <v>6886.8</v>
      </c>
      <c r="AB77" s="67">
        <f t="shared" ref="AB77:AH77" si="127">AB81</f>
        <v>0</v>
      </c>
      <c r="AC77" s="83">
        <f>AC81+AC86</f>
        <v>4378.3</v>
      </c>
      <c r="AD77" s="83">
        <f>AD79</f>
        <v>1908.5</v>
      </c>
      <c r="AE77" s="67">
        <f t="shared" si="127"/>
        <v>600</v>
      </c>
      <c r="AF77" s="67">
        <f t="shared" si="127"/>
        <v>0</v>
      </c>
      <c r="AG77" s="67">
        <f t="shared" si="127"/>
        <v>0</v>
      </c>
      <c r="AH77" s="67">
        <f t="shared" si="127"/>
        <v>0</v>
      </c>
      <c r="AI77" s="67">
        <f>AK77+AL77+AM77+AN77+AO77+AP77</f>
        <v>2835.9</v>
      </c>
      <c r="AJ77" s="67">
        <f t="shared" ref="AJ77:AQ77" si="128">AJ81</f>
        <v>0</v>
      </c>
      <c r="AK77" s="67">
        <f t="shared" si="128"/>
        <v>2563.1</v>
      </c>
      <c r="AL77" s="67">
        <f>AL79</f>
        <v>272.8</v>
      </c>
      <c r="AM77" s="67">
        <f t="shared" si="128"/>
        <v>0</v>
      </c>
      <c r="AN77" s="67">
        <f t="shared" si="128"/>
        <v>0</v>
      </c>
      <c r="AO77" s="67">
        <f t="shared" si="128"/>
        <v>0</v>
      </c>
      <c r="AP77" s="67">
        <f t="shared" si="128"/>
        <v>0</v>
      </c>
      <c r="AQ77" s="67">
        <f t="shared" si="128"/>
        <v>0</v>
      </c>
      <c r="AR77" s="67">
        <f>AS77+AT77+AU77+AV77+AW77+BF77</f>
        <v>1758.4</v>
      </c>
      <c r="AS77" s="67">
        <f t="shared" ref="AS77:AX77" si="129">AS81</f>
        <v>0</v>
      </c>
      <c r="AT77" s="67">
        <f t="shared" si="129"/>
        <v>1758.4</v>
      </c>
      <c r="AU77" s="67">
        <f t="shared" si="129"/>
        <v>0</v>
      </c>
      <c r="AV77" s="67">
        <f t="shared" si="129"/>
        <v>0</v>
      </c>
      <c r="AW77" s="67">
        <f t="shared" si="129"/>
        <v>0</v>
      </c>
      <c r="AX77" s="67">
        <f t="shared" si="129"/>
        <v>0</v>
      </c>
      <c r="AY77" s="67">
        <f>AY79</f>
        <v>1758.4</v>
      </c>
      <c r="AZ77" s="67">
        <f t="shared" ref="AZ77:BF77" si="130">AZ81</f>
        <v>0</v>
      </c>
      <c r="BA77" s="67">
        <v>0</v>
      </c>
      <c r="BB77" s="67">
        <f t="shared" si="130"/>
        <v>1758.4</v>
      </c>
      <c r="BC77" s="67">
        <f t="shared" si="130"/>
        <v>0</v>
      </c>
      <c r="BD77" s="67">
        <f t="shared" si="130"/>
        <v>0</v>
      </c>
      <c r="BE77" s="67">
        <f t="shared" si="130"/>
        <v>0</v>
      </c>
      <c r="BF77" s="67">
        <f t="shared" si="130"/>
        <v>0</v>
      </c>
      <c r="BG77" s="67">
        <f>BG79</f>
        <v>1758.4</v>
      </c>
      <c r="BH77" s="67">
        <f t="shared" ref="BH77" si="131">BH81</f>
        <v>0</v>
      </c>
      <c r="BI77" s="67">
        <v>0</v>
      </c>
      <c r="BJ77" s="67">
        <f t="shared" ref="BJ77:BN77" si="132">BJ81</f>
        <v>1758.4</v>
      </c>
      <c r="BK77" s="67">
        <f t="shared" si="132"/>
        <v>0</v>
      </c>
      <c r="BL77" s="67">
        <f t="shared" si="132"/>
        <v>0</v>
      </c>
      <c r="BM77" s="67">
        <f t="shared" si="132"/>
        <v>0</v>
      </c>
      <c r="BN77" s="67">
        <f t="shared" si="132"/>
        <v>0</v>
      </c>
    </row>
    <row r="78" spans="1:67" s="85" customFormat="1" ht="38.25" x14ac:dyDescent="0.2">
      <c r="A78" s="134"/>
      <c r="B78" s="40" t="s">
        <v>50</v>
      </c>
      <c r="C78" s="84" t="s">
        <v>50</v>
      </c>
      <c r="D78" s="80">
        <f t="shared" si="123"/>
        <v>187.60000000000002</v>
      </c>
      <c r="E78" s="67"/>
      <c r="F78" s="67"/>
      <c r="G78" s="67"/>
      <c r="H78" s="67"/>
      <c r="I78" s="67"/>
      <c r="J78" s="67"/>
      <c r="K78" s="67">
        <f>K85</f>
        <v>187.60000000000002</v>
      </c>
      <c r="L78" s="67">
        <v>0</v>
      </c>
      <c r="M78" s="67">
        <f>M85</f>
        <v>162.30000000000001</v>
      </c>
      <c r="N78" s="67">
        <f>N85</f>
        <v>25.3</v>
      </c>
      <c r="O78" s="67">
        <v>0</v>
      </c>
      <c r="P78" s="67">
        <v>0</v>
      </c>
      <c r="Q78" s="67">
        <v>0</v>
      </c>
      <c r="R78" s="67">
        <v>0</v>
      </c>
      <c r="S78" s="67">
        <v>0</v>
      </c>
      <c r="T78" s="67">
        <v>0</v>
      </c>
      <c r="U78" s="67">
        <v>0</v>
      </c>
      <c r="V78" s="67">
        <v>0</v>
      </c>
      <c r="W78" s="67">
        <v>0</v>
      </c>
      <c r="X78" s="67">
        <v>0</v>
      </c>
      <c r="Y78" s="67">
        <v>0</v>
      </c>
      <c r="Z78" s="67">
        <v>0</v>
      </c>
      <c r="AA78" s="67">
        <v>0</v>
      </c>
      <c r="AB78" s="67">
        <v>0</v>
      </c>
      <c r="AC78" s="83">
        <v>0</v>
      </c>
      <c r="AD78" s="83">
        <v>0</v>
      </c>
      <c r="AE78" s="67">
        <v>0</v>
      </c>
      <c r="AF78" s="67">
        <v>0</v>
      </c>
      <c r="AG78" s="67">
        <v>0</v>
      </c>
      <c r="AH78" s="67">
        <v>0</v>
      </c>
      <c r="AI78" s="67">
        <v>0</v>
      </c>
      <c r="AJ78" s="67">
        <v>0</v>
      </c>
      <c r="AK78" s="67">
        <v>0</v>
      </c>
      <c r="AL78" s="67">
        <v>0</v>
      </c>
      <c r="AM78" s="67">
        <v>0</v>
      </c>
      <c r="AN78" s="67">
        <v>0</v>
      </c>
      <c r="AO78" s="67">
        <v>0</v>
      </c>
      <c r="AP78" s="67">
        <v>0</v>
      </c>
      <c r="AQ78" s="67">
        <v>0</v>
      </c>
      <c r="AR78" s="67">
        <v>0</v>
      </c>
      <c r="AS78" s="67">
        <v>0</v>
      </c>
      <c r="AT78" s="67">
        <v>0</v>
      </c>
      <c r="AU78" s="67">
        <v>0</v>
      </c>
      <c r="AV78" s="67">
        <v>0</v>
      </c>
      <c r="AW78" s="67">
        <v>0</v>
      </c>
      <c r="AX78" s="67">
        <v>0</v>
      </c>
      <c r="AY78" s="67">
        <v>0</v>
      </c>
      <c r="AZ78" s="67">
        <v>0</v>
      </c>
      <c r="BA78" s="67">
        <v>0</v>
      </c>
      <c r="BB78" s="67">
        <v>0</v>
      </c>
      <c r="BC78" s="67">
        <v>0</v>
      </c>
      <c r="BD78" s="67">
        <v>0</v>
      </c>
      <c r="BE78" s="67">
        <v>0</v>
      </c>
      <c r="BF78" s="67">
        <v>0</v>
      </c>
      <c r="BG78" s="67">
        <v>0</v>
      </c>
      <c r="BH78" s="67">
        <v>0</v>
      </c>
      <c r="BI78" s="67">
        <v>0</v>
      </c>
      <c r="BJ78" s="67">
        <v>0</v>
      </c>
      <c r="BK78" s="67">
        <v>0</v>
      </c>
      <c r="BL78" s="67">
        <v>0</v>
      </c>
      <c r="BM78" s="67">
        <v>0</v>
      </c>
      <c r="BN78" s="67">
        <v>0</v>
      </c>
    </row>
    <row r="79" spans="1:67" s="85" customFormat="1" ht="25.5" x14ac:dyDescent="0.2">
      <c r="A79" s="134"/>
      <c r="B79" s="40" t="s">
        <v>12</v>
      </c>
      <c r="C79" s="40" t="s">
        <v>12</v>
      </c>
      <c r="D79" s="80">
        <f t="shared" si="123"/>
        <v>21428.400000000001</v>
      </c>
      <c r="E79" s="67"/>
      <c r="F79" s="67"/>
      <c r="G79" s="67"/>
      <c r="H79" s="67"/>
      <c r="I79" s="67"/>
      <c r="J79" s="67"/>
      <c r="K79" s="67">
        <f>K81</f>
        <v>2099.9</v>
      </c>
      <c r="L79" s="67">
        <v>0</v>
      </c>
      <c r="M79" s="67">
        <f>M81+M83</f>
        <v>1049.9000000000001</v>
      </c>
      <c r="N79" s="67">
        <f>N81+N82+N83</f>
        <v>0</v>
      </c>
      <c r="O79" s="67">
        <f>O81</f>
        <v>1050</v>
      </c>
      <c r="P79" s="67">
        <v>0</v>
      </c>
      <c r="Q79" s="67">
        <v>0</v>
      </c>
      <c r="R79" s="67">
        <f>R81</f>
        <v>4330.6000000000004</v>
      </c>
      <c r="S79" s="67">
        <v>0</v>
      </c>
      <c r="T79" s="67">
        <v>0</v>
      </c>
      <c r="U79" s="67">
        <f>U81</f>
        <v>2830.6</v>
      </c>
      <c r="V79" s="67">
        <v>0</v>
      </c>
      <c r="W79" s="67">
        <f>W81</f>
        <v>1500</v>
      </c>
      <c r="X79" s="67">
        <v>0</v>
      </c>
      <c r="Y79" s="67">
        <v>0</v>
      </c>
      <c r="Z79" s="67">
        <v>0</v>
      </c>
      <c r="AA79" s="67">
        <f>AC79+AD79+AE79</f>
        <v>6886.8</v>
      </c>
      <c r="AB79" s="67">
        <v>0</v>
      </c>
      <c r="AC79" s="83">
        <f>AC81+AC86</f>
        <v>4378.3</v>
      </c>
      <c r="AD79" s="83">
        <f>AD86+AD87+AD83</f>
        <v>1908.5</v>
      </c>
      <c r="AE79" s="67">
        <f>AE81</f>
        <v>600</v>
      </c>
      <c r="AF79" s="67">
        <v>0</v>
      </c>
      <c r="AG79" s="67">
        <v>0</v>
      </c>
      <c r="AH79" s="67">
        <v>0</v>
      </c>
      <c r="AI79" s="67">
        <f>AK79+AL79</f>
        <v>2835.9</v>
      </c>
      <c r="AJ79" s="67">
        <v>0</v>
      </c>
      <c r="AK79" s="67">
        <f>AK81</f>
        <v>2563.1</v>
      </c>
      <c r="AL79" s="67">
        <f>AL86+AL87+AL83</f>
        <v>272.8</v>
      </c>
      <c r="AM79" s="67">
        <f>AM82</f>
        <v>0</v>
      </c>
      <c r="AN79" s="67">
        <v>0</v>
      </c>
      <c r="AO79" s="67">
        <v>0</v>
      </c>
      <c r="AP79" s="67">
        <v>0</v>
      </c>
      <c r="AQ79" s="67">
        <v>0</v>
      </c>
      <c r="AR79" s="67">
        <f>AR81</f>
        <v>1758.4</v>
      </c>
      <c r="AS79" s="67">
        <v>0</v>
      </c>
      <c r="AT79" s="67">
        <f>AT81</f>
        <v>1758.4</v>
      </c>
      <c r="AU79" s="67">
        <v>0</v>
      </c>
      <c r="AV79" s="67">
        <f>AV81</f>
        <v>0</v>
      </c>
      <c r="AW79" s="67">
        <v>0</v>
      </c>
      <c r="AX79" s="67">
        <v>0</v>
      </c>
      <c r="AY79" s="67">
        <f>BB79</f>
        <v>1758.4</v>
      </c>
      <c r="AZ79" s="67">
        <v>0</v>
      </c>
      <c r="BA79" s="67">
        <v>0</v>
      </c>
      <c r="BB79" s="67">
        <f>BB81</f>
        <v>1758.4</v>
      </c>
      <c r="BC79" s="67">
        <v>0</v>
      </c>
      <c r="BD79" s="67">
        <f>BD81</f>
        <v>0</v>
      </c>
      <c r="BE79" s="67">
        <v>0</v>
      </c>
      <c r="BF79" s="67">
        <v>0</v>
      </c>
      <c r="BG79" s="67">
        <f>BJ79</f>
        <v>1758.4</v>
      </c>
      <c r="BH79" s="67">
        <v>0</v>
      </c>
      <c r="BI79" s="67">
        <v>0</v>
      </c>
      <c r="BJ79" s="67">
        <f>BJ81</f>
        <v>1758.4</v>
      </c>
      <c r="BK79" s="67">
        <v>0</v>
      </c>
      <c r="BL79" s="67">
        <f>BL81</f>
        <v>0</v>
      </c>
      <c r="BM79" s="67">
        <v>0</v>
      </c>
      <c r="BN79" s="67">
        <v>0</v>
      </c>
    </row>
    <row r="80" spans="1:67" s="85" customFormat="1" ht="38.25" x14ac:dyDescent="0.2">
      <c r="A80" s="133"/>
      <c r="B80" s="40" t="s">
        <v>18</v>
      </c>
      <c r="C80" s="40" t="s">
        <v>18</v>
      </c>
      <c r="D80" s="80">
        <f t="shared" si="123"/>
        <v>550.1</v>
      </c>
      <c r="E80" s="67"/>
      <c r="F80" s="67"/>
      <c r="G80" s="67"/>
      <c r="H80" s="67"/>
      <c r="I80" s="67"/>
      <c r="J80" s="67"/>
      <c r="K80" s="67">
        <v>0</v>
      </c>
      <c r="L80" s="67">
        <v>0</v>
      </c>
      <c r="M80" s="67">
        <v>0</v>
      </c>
      <c r="N80" s="67">
        <v>0</v>
      </c>
      <c r="O80" s="67">
        <v>0</v>
      </c>
      <c r="P80" s="67">
        <v>0</v>
      </c>
      <c r="Q80" s="67">
        <v>0</v>
      </c>
      <c r="R80" s="67">
        <f>V80</f>
        <v>550.1</v>
      </c>
      <c r="S80" s="67">
        <v>0</v>
      </c>
      <c r="T80" s="67">
        <v>0</v>
      </c>
      <c r="U80" s="67">
        <v>0</v>
      </c>
      <c r="V80" s="67">
        <f>V83</f>
        <v>550.1</v>
      </c>
      <c r="W80" s="67">
        <v>0</v>
      </c>
      <c r="X80" s="67">
        <v>0</v>
      </c>
      <c r="Y80" s="67">
        <v>0</v>
      </c>
      <c r="Z80" s="67">
        <v>0</v>
      </c>
      <c r="AA80" s="67">
        <v>0</v>
      </c>
      <c r="AB80" s="67">
        <v>0</v>
      </c>
      <c r="AC80" s="83">
        <v>0</v>
      </c>
      <c r="AD80" s="83">
        <v>0</v>
      </c>
      <c r="AE80" s="67">
        <v>0</v>
      </c>
      <c r="AF80" s="67">
        <v>0</v>
      </c>
      <c r="AG80" s="67">
        <v>0</v>
      </c>
      <c r="AH80" s="67">
        <v>0</v>
      </c>
      <c r="AI80" s="67">
        <v>0</v>
      </c>
      <c r="AJ80" s="67">
        <v>0</v>
      </c>
      <c r="AK80" s="67">
        <v>0</v>
      </c>
      <c r="AL80" s="67">
        <v>0</v>
      </c>
      <c r="AM80" s="67">
        <v>0</v>
      </c>
      <c r="AN80" s="67">
        <v>0</v>
      </c>
      <c r="AO80" s="67">
        <v>0</v>
      </c>
      <c r="AP80" s="67">
        <v>0</v>
      </c>
      <c r="AQ80" s="67">
        <v>0</v>
      </c>
      <c r="AR80" s="67">
        <v>0</v>
      </c>
      <c r="AS80" s="67">
        <v>0</v>
      </c>
      <c r="AT80" s="67">
        <v>0</v>
      </c>
      <c r="AU80" s="67">
        <v>0</v>
      </c>
      <c r="AV80" s="67">
        <v>0</v>
      </c>
      <c r="AW80" s="67">
        <v>0</v>
      </c>
      <c r="AX80" s="67">
        <v>0</v>
      </c>
      <c r="AY80" s="67">
        <v>0</v>
      </c>
      <c r="AZ80" s="67">
        <v>0</v>
      </c>
      <c r="BA80" s="67">
        <v>0</v>
      </c>
      <c r="BB80" s="67">
        <v>0</v>
      </c>
      <c r="BC80" s="67">
        <v>0</v>
      </c>
      <c r="BD80" s="67">
        <v>0</v>
      </c>
      <c r="BE80" s="67">
        <v>0</v>
      </c>
      <c r="BF80" s="67">
        <v>0</v>
      </c>
      <c r="BG80" s="67">
        <v>0</v>
      </c>
      <c r="BH80" s="67">
        <v>0</v>
      </c>
      <c r="BI80" s="67">
        <v>0</v>
      </c>
      <c r="BJ80" s="67">
        <v>0</v>
      </c>
      <c r="BK80" s="67">
        <v>0</v>
      </c>
      <c r="BL80" s="67">
        <v>0</v>
      </c>
      <c r="BM80" s="67">
        <v>0</v>
      </c>
      <c r="BN80" s="67">
        <v>0</v>
      </c>
    </row>
    <row r="81" spans="1:83" s="6" customFormat="1" ht="63.75" x14ac:dyDescent="0.2">
      <c r="A81" s="48" t="s">
        <v>35</v>
      </c>
      <c r="B81" s="44" t="s">
        <v>36</v>
      </c>
      <c r="C81" s="44" t="s">
        <v>12</v>
      </c>
      <c r="D81" s="23">
        <f>K81+R81+AA81+AI81+AR81++BG81</f>
        <v>15488.699999999999</v>
      </c>
      <c r="E81" s="47"/>
      <c r="F81" s="47"/>
      <c r="G81" s="47"/>
      <c r="H81" s="47"/>
      <c r="I81" s="47"/>
      <c r="J81" s="47"/>
      <c r="K81" s="23">
        <f>M81+O81</f>
        <v>2099.9</v>
      </c>
      <c r="L81" s="47">
        <f t="shared" ref="L81:N81" si="133">L82</f>
        <v>0</v>
      </c>
      <c r="M81" s="47">
        <f t="shared" si="133"/>
        <v>1049.9000000000001</v>
      </c>
      <c r="N81" s="47">
        <f t="shared" si="133"/>
        <v>0</v>
      </c>
      <c r="O81" s="47">
        <f>O82</f>
        <v>1050</v>
      </c>
      <c r="P81" s="47">
        <f t="shared" ref="P81:Q81" si="134">P82</f>
        <v>0</v>
      </c>
      <c r="Q81" s="47">
        <f t="shared" si="134"/>
        <v>0</v>
      </c>
      <c r="R81" s="23">
        <f>U81+W81</f>
        <v>4330.6000000000004</v>
      </c>
      <c r="S81" s="47">
        <f t="shared" ref="S81:Z81" si="135">S82</f>
        <v>0</v>
      </c>
      <c r="T81" s="47">
        <f t="shared" si="135"/>
        <v>0</v>
      </c>
      <c r="U81" s="47">
        <f t="shared" si="135"/>
        <v>2830.6</v>
      </c>
      <c r="V81" s="47">
        <f t="shared" si="135"/>
        <v>0</v>
      </c>
      <c r="W81" s="47">
        <f t="shared" si="135"/>
        <v>1500</v>
      </c>
      <c r="X81" s="47">
        <f t="shared" si="135"/>
        <v>0</v>
      </c>
      <c r="Y81" s="47">
        <f t="shared" si="135"/>
        <v>0</v>
      </c>
      <c r="Z81" s="47">
        <f t="shared" si="135"/>
        <v>0</v>
      </c>
      <c r="AA81" s="23">
        <f>AC81+AE81</f>
        <v>2978.3</v>
      </c>
      <c r="AB81" s="47">
        <f t="shared" ref="AB81:AH81" si="136">AB82</f>
        <v>0</v>
      </c>
      <c r="AC81" s="60">
        <f t="shared" si="136"/>
        <v>2378.3000000000002</v>
      </c>
      <c r="AD81" s="60">
        <f t="shared" si="136"/>
        <v>0</v>
      </c>
      <c r="AE81" s="47">
        <f t="shared" si="136"/>
        <v>600</v>
      </c>
      <c r="AF81" s="47">
        <f t="shared" si="136"/>
        <v>0</v>
      </c>
      <c r="AG81" s="47">
        <f t="shared" si="136"/>
        <v>0</v>
      </c>
      <c r="AH81" s="47">
        <f t="shared" si="136"/>
        <v>0</v>
      </c>
      <c r="AI81" s="23">
        <f>AK81+AM81+AN81+AO81+AP81</f>
        <v>2563.1</v>
      </c>
      <c r="AJ81" s="47">
        <f t="shared" ref="AJ81:AQ81" si="137">AJ82</f>
        <v>0</v>
      </c>
      <c r="AK81" s="47">
        <v>2563.1</v>
      </c>
      <c r="AL81" s="47">
        <f t="shared" si="137"/>
        <v>0</v>
      </c>
      <c r="AM81" s="47">
        <f>AM82</f>
        <v>0</v>
      </c>
      <c r="AN81" s="47">
        <f t="shared" si="137"/>
        <v>0</v>
      </c>
      <c r="AO81" s="47">
        <f t="shared" si="137"/>
        <v>0</v>
      </c>
      <c r="AP81" s="47">
        <f t="shared" si="137"/>
        <v>0</v>
      </c>
      <c r="AQ81" s="47">
        <f t="shared" si="137"/>
        <v>0</v>
      </c>
      <c r="AR81" s="23">
        <f>AT81+AV81</f>
        <v>1758.4</v>
      </c>
      <c r="AS81" s="47">
        <f t="shared" ref="AS81:AX81" si="138">AS82</f>
        <v>0</v>
      </c>
      <c r="AT81" s="47">
        <v>1758.4</v>
      </c>
      <c r="AU81" s="47">
        <f t="shared" si="138"/>
        <v>0</v>
      </c>
      <c r="AV81" s="47">
        <f t="shared" si="138"/>
        <v>0</v>
      </c>
      <c r="AW81" s="47">
        <f t="shared" si="138"/>
        <v>0</v>
      </c>
      <c r="AX81" s="47">
        <f t="shared" si="138"/>
        <v>0</v>
      </c>
      <c r="AY81" s="23">
        <f>BB81</f>
        <v>1758.4</v>
      </c>
      <c r="AZ81" s="47">
        <f t="shared" ref="AZ81:BN81" si="139">AZ82</f>
        <v>0</v>
      </c>
      <c r="BA81" s="47">
        <v>0</v>
      </c>
      <c r="BB81" s="47">
        <v>1758.4</v>
      </c>
      <c r="BC81" s="47">
        <f t="shared" si="139"/>
        <v>0</v>
      </c>
      <c r="BD81" s="47">
        <f t="shared" si="139"/>
        <v>0</v>
      </c>
      <c r="BE81" s="47">
        <f t="shared" si="139"/>
        <v>0</v>
      </c>
      <c r="BF81" s="47">
        <f t="shared" si="139"/>
        <v>0</v>
      </c>
      <c r="BG81" s="88">
        <f>BH81+BJ81+BK81+BL81+BM81+BN81+BO81+BP81</f>
        <v>1758.4</v>
      </c>
      <c r="BH81" s="47">
        <f t="shared" si="139"/>
        <v>0</v>
      </c>
      <c r="BI81" s="47">
        <v>0</v>
      </c>
      <c r="BJ81" s="47">
        <v>1758.4</v>
      </c>
      <c r="BK81" s="47">
        <f t="shared" si="139"/>
        <v>0</v>
      </c>
      <c r="BL81" s="47">
        <f t="shared" si="139"/>
        <v>0</v>
      </c>
      <c r="BM81" s="47">
        <f t="shared" si="139"/>
        <v>0</v>
      </c>
      <c r="BN81" s="47">
        <f t="shared" si="139"/>
        <v>0</v>
      </c>
    </row>
    <row r="82" spans="1:83" s="6" customFormat="1" ht="120.75" hidden="1" customHeight="1" x14ac:dyDescent="0.2">
      <c r="A82" s="48"/>
      <c r="B82" s="44" t="s">
        <v>19</v>
      </c>
      <c r="C82" s="44" t="s">
        <v>12</v>
      </c>
      <c r="D82" s="23">
        <f t="shared" ref="D82" si="140">K82+R82+AA82+AI82+AR82+AY82</f>
        <v>17955.2</v>
      </c>
      <c r="E82" s="47"/>
      <c r="F82" s="47"/>
      <c r="G82" s="47"/>
      <c r="H82" s="47"/>
      <c r="I82" s="47"/>
      <c r="J82" s="47"/>
      <c r="K82" s="47">
        <f t="shared" ref="K82" si="141">L82+M82+N82+O82+P82+Q82</f>
        <v>2099.9</v>
      </c>
      <c r="L82" s="47">
        <v>0</v>
      </c>
      <c r="M82" s="47">
        <v>1049.9000000000001</v>
      </c>
      <c r="N82" s="47"/>
      <c r="O82" s="47">
        <v>1050</v>
      </c>
      <c r="P82" s="47">
        <v>0</v>
      </c>
      <c r="Q82" s="47">
        <v>0</v>
      </c>
      <c r="R82" s="47">
        <f t="shared" ref="R82" si="142">S82+T82+U82+V82+W82+X82+Y82+Z82</f>
        <v>4330.6000000000004</v>
      </c>
      <c r="S82" s="47">
        <v>0</v>
      </c>
      <c r="T82" s="47">
        <v>0</v>
      </c>
      <c r="U82" s="47">
        <v>2830.6</v>
      </c>
      <c r="V82" s="47">
        <v>0</v>
      </c>
      <c r="W82" s="47">
        <v>1500</v>
      </c>
      <c r="X82" s="47">
        <v>0</v>
      </c>
      <c r="Y82" s="47">
        <v>0</v>
      </c>
      <c r="Z82" s="47">
        <v>0</v>
      </c>
      <c r="AA82" s="23">
        <f>AC82+AE82</f>
        <v>2978.3</v>
      </c>
      <c r="AB82" s="47">
        <v>0</v>
      </c>
      <c r="AC82" s="60">
        <v>2378.3000000000002</v>
      </c>
      <c r="AD82" s="60">
        <v>0</v>
      </c>
      <c r="AE82" s="47">
        <v>600</v>
      </c>
      <c r="AF82" s="47">
        <v>0</v>
      </c>
      <c r="AG82" s="47">
        <v>0</v>
      </c>
      <c r="AH82" s="47">
        <v>0</v>
      </c>
      <c r="AI82" s="23">
        <f>AK82+AM82</f>
        <v>2136.6</v>
      </c>
      <c r="AJ82" s="47">
        <v>0</v>
      </c>
      <c r="AK82" s="47">
        <v>2136.6</v>
      </c>
      <c r="AL82" s="47">
        <v>0</v>
      </c>
      <c r="AM82" s="47">
        <v>0</v>
      </c>
      <c r="AN82" s="47">
        <v>0</v>
      </c>
      <c r="AO82" s="47">
        <v>0</v>
      </c>
      <c r="AP82" s="47">
        <v>0</v>
      </c>
      <c r="AQ82" s="47">
        <v>0</v>
      </c>
      <c r="AR82" s="23">
        <f>AT82+AV82</f>
        <v>2136.6</v>
      </c>
      <c r="AS82" s="47">
        <v>0</v>
      </c>
      <c r="AT82" s="47">
        <v>2136.6</v>
      </c>
      <c r="AU82" s="47">
        <v>0</v>
      </c>
      <c r="AV82" s="47">
        <v>0</v>
      </c>
      <c r="AW82" s="47">
        <v>0</v>
      </c>
      <c r="AX82" s="47">
        <v>0</v>
      </c>
      <c r="AY82" s="23">
        <f>AZ82+BB82+BC82+BD82+BE82+BF82+BG82+BH82</f>
        <v>4273.2</v>
      </c>
      <c r="AZ82" s="47">
        <v>0</v>
      </c>
      <c r="BA82" s="47">
        <v>0</v>
      </c>
      <c r="BB82" s="47">
        <v>2136.6</v>
      </c>
      <c r="BC82" s="47">
        <v>0</v>
      </c>
      <c r="BD82" s="47">
        <v>0</v>
      </c>
      <c r="BE82" s="47">
        <v>0</v>
      </c>
      <c r="BF82" s="47">
        <v>0</v>
      </c>
      <c r="BG82" s="88">
        <f>BH82+BJ82+BK82+BL82+BM82+BN82+BO82+BP82</f>
        <v>2136.6</v>
      </c>
      <c r="BH82" s="47">
        <v>0</v>
      </c>
      <c r="BI82" s="47">
        <v>0</v>
      </c>
      <c r="BJ82" s="47">
        <v>2136.6</v>
      </c>
      <c r="BK82" s="47">
        <v>0</v>
      </c>
      <c r="BL82" s="47">
        <v>0</v>
      </c>
      <c r="BM82" s="47">
        <v>0</v>
      </c>
      <c r="BN82" s="47">
        <v>0</v>
      </c>
    </row>
    <row r="83" spans="1:83" s="6" customFormat="1" ht="53.25" customHeight="1" x14ac:dyDescent="0.2">
      <c r="A83" s="48" t="s">
        <v>78</v>
      </c>
      <c r="B83" s="44" t="s">
        <v>18</v>
      </c>
      <c r="C83" s="44" t="s">
        <v>18</v>
      </c>
      <c r="D83" s="23">
        <f>K83+R83+AA83+AI83+AR83+AY83+BG83</f>
        <v>1491.1000000000001</v>
      </c>
      <c r="E83" s="47"/>
      <c r="F83" s="47"/>
      <c r="G83" s="47"/>
      <c r="H83" s="47"/>
      <c r="I83" s="47"/>
      <c r="J83" s="47"/>
      <c r="K83" s="47">
        <f>N83</f>
        <v>0</v>
      </c>
      <c r="L83" s="47">
        <v>0</v>
      </c>
      <c r="M83" s="47">
        <v>0</v>
      </c>
      <c r="N83" s="47">
        <v>0</v>
      </c>
      <c r="O83" s="47">
        <v>0</v>
      </c>
      <c r="P83" s="47">
        <v>0</v>
      </c>
      <c r="Q83" s="47">
        <v>0</v>
      </c>
      <c r="R83" s="47">
        <f>S83+T83+U83+V83+W83+X83+Y83+Z83</f>
        <v>550.1</v>
      </c>
      <c r="S83" s="47">
        <v>0</v>
      </c>
      <c r="T83" s="47">
        <v>0</v>
      </c>
      <c r="U83" s="47">
        <v>0</v>
      </c>
      <c r="V83" s="47">
        <v>550.1</v>
      </c>
      <c r="W83" s="47">
        <v>0</v>
      </c>
      <c r="X83" s="47">
        <v>0</v>
      </c>
      <c r="Y83" s="47">
        <v>0</v>
      </c>
      <c r="Z83" s="47">
        <v>0</v>
      </c>
      <c r="AA83" s="47">
        <f>AB83+AC83+AD83+AE83+AF83+AG83+AH83+AI83</f>
        <v>748.6</v>
      </c>
      <c r="AB83" s="47">
        <v>0</v>
      </c>
      <c r="AC83" s="60">
        <v>0</v>
      </c>
      <c r="AD83" s="60">
        <v>556.20000000000005</v>
      </c>
      <c r="AE83" s="47">
        <v>0</v>
      </c>
      <c r="AF83" s="47">
        <v>0</v>
      </c>
      <c r="AG83" s="47">
        <v>0</v>
      </c>
      <c r="AH83" s="47">
        <v>0</v>
      </c>
      <c r="AI83" s="47">
        <f>AJ83+AK83+AL83+AM83+AN83+AO83+AP83+AQ83</f>
        <v>192.4</v>
      </c>
      <c r="AJ83" s="47">
        <v>0</v>
      </c>
      <c r="AK83" s="47">
        <v>0</v>
      </c>
      <c r="AL83" s="47">
        <v>192.4</v>
      </c>
      <c r="AM83" s="47">
        <v>0</v>
      </c>
      <c r="AN83" s="47">
        <v>0</v>
      </c>
      <c r="AO83" s="47">
        <v>0</v>
      </c>
      <c r="AP83" s="47">
        <v>0</v>
      </c>
      <c r="AQ83" s="47">
        <v>0</v>
      </c>
      <c r="AR83" s="47">
        <f>AS83+AT83+AU83+AV83+AW83+AX83+AY83+AZ83</f>
        <v>0</v>
      </c>
      <c r="AS83" s="47">
        <v>0</v>
      </c>
      <c r="AT83" s="47">
        <v>0</v>
      </c>
      <c r="AU83" s="47">
        <v>0</v>
      </c>
      <c r="AV83" s="47">
        <v>0</v>
      </c>
      <c r="AW83" s="47">
        <v>0</v>
      </c>
      <c r="AX83" s="47">
        <v>0</v>
      </c>
      <c r="AY83" s="47">
        <f>AZ83+BB83+BC83+BD83+BE83+BF83+BG83+BH83</f>
        <v>0</v>
      </c>
      <c r="AZ83" s="47">
        <v>0</v>
      </c>
      <c r="BA83" s="47">
        <v>0</v>
      </c>
      <c r="BB83" s="47">
        <v>0</v>
      </c>
      <c r="BC83" s="47">
        <v>0</v>
      </c>
      <c r="BD83" s="47">
        <v>0</v>
      </c>
      <c r="BE83" s="47">
        <v>0</v>
      </c>
      <c r="BF83" s="47">
        <v>0</v>
      </c>
      <c r="BG83" s="47">
        <f>BH83+BJ83+BK83+BL83+BM83+BN83+BO83+BP83</f>
        <v>0</v>
      </c>
      <c r="BH83" s="47">
        <v>0</v>
      </c>
      <c r="BI83" s="47">
        <v>0</v>
      </c>
      <c r="BJ83" s="47">
        <v>0</v>
      </c>
      <c r="BK83" s="47">
        <v>0</v>
      </c>
      <c r="BL83" s="47">
        <v>0</v>
      </c>
      <c r="BM83" s="47">
        <v>0</v>
      </c>
      <c r="BN83" s="47">
        <v>0</v>
      </c>
    </row>
    <row r="84" spans="1:83" s="17" customFormat="1" ht="30.75" hidden="1" customHeight="1" x14ac:dyDescent="0.2">
      <c r="A84" s="48"/>
      <c r="B84" s="44"/>
      <c r="C84" s="44"/>
      <c r="D84" s="61">
        <f>K84</f>
        <v>0</v>
      </c>
      <c r="E84" s="61"/>
      <c r="F84" s="61"/>
      <c r="G84" s="61"/>
      <c r="H84" s="61"/>
      <c r="I84" s="61"/>
      <c r="J84" s="61"/>
      <c r="K84" s="61">
        <f>N84</f>
        <v>0</v>
      </c>
      <c r="L84" s="61">
        <v>0</v>
      </c>
      <c r="M84" s="61">
        <v>0</v>
      </c>
      <c r="N84" s="61">
        <v>0</v>
      </c>
      <c r="O84" s="61">
        <v>0</v>
      </c>
      <c r="P84" s="61">
        <v>0</v>
      </c>
      <c r="Q84" s="61">
        <v>0</v>
      </c>
      <c r="R84" s="61">
        <f>S84+T84+U84+V84+W84+X84+Y84+Z84</f>
        <v>0</v>
      </c>
      <c r="S84" s="61">
        <v>0</v>
      </c>
      <c r="T84" s="61">
        <v>0</v>
      </c>
      <c r="U84" s="61">
        <v>0</v>
      </c>
      <c r="V84" s="61">
        <v>0</v>
      </c>
      <c r="W84" s="61">
        <v>0</v>
      </c>
      <c r="X84" s="61">
        <v>0</v>
      </c>
      <c r="Y84" s="61">
        <v>0</v>
      </c>
      <c r="Z84" s="61">
        <v>0</v>
      </c>
      <c r="AA84" s="61">
        <f>AB84+AC84+AD84+AE84+AF84+AG84+AH84</f>
        <v>0</v>
      </c>
      <c r="AB84" s="61">
        <v>0</v>
      </c>
      <c r="AC84" s="62">
        <v>0</v>
      </c>
      <c r="AD84" s="62">
        <v>0</v>
      </c>
      <c r="AE84" s="61">
        <v>0</v>
      </c>
      <c r="AF84" s="61">
        <v>0</v>
      </c>
      <c r="AG84" s="61">
        <v>0</v>
      </c>
      <c r="AH84" s="61">
        <v>0</v>
      </c>
      <c r="AI84" s="61">
        <f>AJ84+AK84+AL84+AM84+AN84+AO84+AP84+AQ84</f>
        <v>0</v>
      </c>
      <c r="AJ84" s="61">
        <v>0</v>
      </c>
      <c r="AK84" s="61">
        <v>0</v>
      </c>
      <c r="AL84" s="61">
        <v>0</v>
      </c>
      <c r="AM84" s="61">
        <v>0</v>
      </c>
      <c r="AN84" s="61">
        <v>0</v>
      </c>
      <c r="AO84" s="61">
        <v>0</v>
      </c>
      <c r="AP84" s="61">
        <v>0</v>
      </c>
      <c r="AQ84" s="61">
        <v>0</v>
      </c>
      <c r="AR84" s="61">
        <f>AS84+AT84+AU84+AV84+AW84+AX84</f>
        <v>0</v>
      </c>
      <c r="AS84" s="61">
        <v>0</v>
      </c>
      <c r="AT84" s="61">
        <v>0</v>
      </c>
      <c r="AU84" s="61">
        <v>0</v>
      </c>
      <c r="AV84" s="61">
        <v>0</v>
      </c>
      <c r="AW84" s="61">
        <v>0</v>
      </c>
      <c r="AX84" s="61">
        <v>0</v>
      </c>
      <c r="AY84" s="61">
        <f>AZ84+BB84+BC84+BD84+BE84+BF84</f>
        <v>0</v>
      </c>
      <c r="AZ84" s="61">
        <v>0</v>
      </c>
      <c r="BA84" s="61"/>
      <c r="BB84" s="61">
        <v>0</v>
      </c>
      <c r="BC84" s="61">
        <v>0</v>
      </c>
      <c r="BD84" s="61">
        <v>0</v>
      </c>
      <c r="BE84" s="61">
        <v>0</v>
      </c>
      <c r="BF84" s="61">
        <v>0</v>
      </c>
      <c r="BG84" s="61">
        <f>BH84+BJ84+BK84+BL84+BM84+BN84</f>
        <v>0</v>
      </c>
      <c r="BH84" s="61">
        <v>0</v>
      </c>
      <c r="BI84" s="61"/>
      <c r="BJ84" s="61">
        <v>0</v>
      </c>
      <c r="BK84" s="61">
        <v>0</v>
      </c>
      <c r="BL84" s="61">
        <v>0</v>
      </c>
      <c r="BM84" s="61">
        <v>0</v>
      </c>
      <c r="BN84" s="61">
        <v>0</v>
      </c>
      <c r="BO84" s="18"/>
      <c r="BP84" s="18"/>
      <c r="BQ84" s="18"/>
      <c r="BR84" s="18"/>
      <c r="BS84" s="18"/>
      <c r="BT84" s="18"/>
      <c r="BU84" s="18"/>
      <c r="BV84" s="18"/>
      <c r="BW84" s="18"/>
      <c r="BX84" s="18"/>
      <c r="BY84" s="18"/>
      <c r="BZ84" s="18"/>
      <c r="CA84" s="18"/>
      <c r="CB84" s="18"/>
      <c r="CC84" s="18"/>
      <c r="CD84" s="18"/>
      <c r="CE84" s="18"/>
    </row>
    <row r="85" spans="1:83" s="18" customFormat="1" ht="105.75" customHeight="1" x14ac:dyDescent="0.2">
      <c r="A85" s="49" t="s">
        <v>53</v>
      </c>
      <c r="B85" s="63" t="s">
        <v>56</v>
      </c>
      <c r="C85" s="63" t="s">
        <v>50</v>
      </c>
      <c r="D85" s="64">
        <f>K85+R85+AA85+AI85+AR85+AY85+BG85</f>
        <v>187.60000000000002</v>
      </c>
      <c r="E85" s="64"/>
      <c r="F85" s="64"/>
      <c r="G85" s="64"/>
      <c r="H85" s="64"/>
      <c r="I85" s="64"/>
      <c r="J85" s="64"/>
      <c r="K85" s="64">
        <f>L85+M85+N85+O85+P85+Q85</f>
        <v>187.60000000000002</v>
      </c>
      <c r="L85" s="64">
        <v>0</v>
      </c>
      <c r="M85" s="64">
        <v>162.30000000000001</v>
      </c>
      <c r="N85" s="64">
        <v>25.3</v>
      </c>
      <c r="O85" s="64">
        <v>0</v>
      </c>
      <c r="P85" s="64">
        <v>0</v>
      </c>
      <c r="Q85" s="64">
        <v>0</v>
      </c>
      <c r="R85" s="64">
        <f>S85+T85+U85+V85+W85+X85+Y85+Z85</f>
        <v>0</v>
      </c>
      <c r="S85" s="64">
        <v>0</v>
      </c>
      <c r="T85" s="64">
        <v>0</v>
      </c>
      <c r="U85" s="64">
        <v>0</v>
      </c>
      <c r="V85" s="64">
        <v>0</v>
      </c>
      <c r="W85" s="64">
        <v>0</v>
      </c>
      <c r="X85" s="64">
        <v>0</v>
      </c>
      <c r="Y85" s="64">
        <v>0</v>
      </c>
      <c r="Z85" s="64">
        <v>0</v>
      </c>
      <c r="AA85" s="64">
        <f>AB85+AC85+AD85+AE85+AF85+AG85+AH85</f>
        <v>0</v>
      </c>
      <c r="AB85" s="64">
        <v>0</v>
      </c>
      <c r="AC85" s="65">
        <v>0</v>
      </c>
      <c r="AD85" s="65">
        <v>0</v>
      </c>
      <c r="AE85" s="64">
        <v>0</v>
      </c>
      <c r="AF85" s="64">
        <v>0</v>
      </c>
      <c r="AG85" s="64">
        <v>0</v>
      </c>
      <c r="AH85" s="64">
        <v>0</v>
      </c>
      <c r="AI85" s="64">
        <f>AJ85+AK85+AL85+AM85+AN85+AO85+AP85+AQ85</f>
        <v>0</v>
      </c>
      <c r="AJ85" s="64">
        <v>0</v>
      </c>
      <c r="AK85" s="64">
        <v>0</v>
      </c>
      <c r="AL85" s="64">
        <v>0</v>
      </c>
      <c r="AM85" s="64">
        <v>0</v>
      </c>
      <c r="AN85" s="64">
        <v>0</v>
      </c>
      <c r="AO85" s="64">
        <v>0</v>
      </c>
      <c r="AP85" s="64">
        <v>0</v>
      </c>
      <c r="AQ85" s="64">
        <v>0</v>
      </c>
      <c r="AR85" s="64">
        <f>AS85+AT85+AU85+AV85+AW85+AX85</f>
        <v>0</v>
      </c>
      <c r="AS85" s="64">
        <v>0</v>
      </c>
      <c r="AT85" s="64">
        <v>0</v>
      </c>
      <c r="AU85" s="64">
        <v>0</v>
      </c>
      <c r="AV85" s="64">
        <v>0</v>
      </c>
      <c r="AW85" s="64">
        <v>0</v>
      </c>
      <c r="AX85" s="64">
        <v>0</v>
      </c>
      <c r="AY85" s="64">
        <f>AZ85+BB85+BC85+BD85+BE85+BF85</f>
        <v>0</v>
      </c>
      <c r="AZ85" s="64">
        <v>0</v>
      </c>
      <c r="BA85" s="64">
        <v>0</v>
      </c>
      <c r="BB85" s="64">
        <v>0</v>
      </c>
      <c r="BC85" s="64">
        <v>0</v>
      </c>
      <c r="BD85" s="64">
        <v>0</v>
      </c>
      <c r="BE85" s="64">
        <v>0</v>
      </c>
      <c r="BF85" s="64">
        <v>0</v>
      </c>
      <c r="BG85" s="64">
        <f>BH85+BJ85+BK85+BL85+BM85+BN85</f>
        <v>0</v>
      </c>
      <c r="BH85" s="64">
        <v>0</v>
      </c>
      <c r="BI85" s="64">
        <v>0</v>
      </c>
      <c r="BJ85" s="64">
        <v>0</v>
      </c>
      <c r="BK85" s="64">
        <v>0</v>
      </c>
      <c r="BL85" s="64">
        <v>0</v>
      </c>
      <c r="BM85" s="64">
        <v>0</v>
      </c>
      <c r="BN85" s="64">
        <v>0</v>
      </c>
    </row>
    <row r="86" spans="1:83" s="18" customFormat="1" ht="76.5" x14ac:dyDescent="0.2">
      <c r="A86" s="71" t="s">
        <v>79</v>
      </c>
      <c r="B86" s="44" t="s">
        <v>56</v>
      </c>
      <c r="C86" s="44" t="s">
        <v>12</v>
      </c>
      <c r="D86" s="61">
        <f>K86+R86+AA86+AI86+AR86+AY86+BG86</f>
        <v>2352.3000000000002</v>
      </c>
      <c r="E86" s="20"/>
      <c r="F86" s="20"/>
      <c r="G86" s="20"/>
      <c r="H86" s="20"/>
      <c r="I86" s="20"/>
      <c r="J86" s="20"/>
      <c r="K86" s="21"/>
      <c r="L86" s="20"/>
      <c r="M86" s="20"/>
      <c r="N86" s="20"/>
      <c r="O86" s="20"/>
      <c r="P86" s="20"/>
      <c r="Q86" s="20"/>
      <c r="R86" s="21"/>
      <c r="S86" s="20"/>
      <c r="T86" s="20"/>
      <c r="U86" s="20"/>
      <c r="V86" s="20"/>
      <c r="W86" s="20"/>
      <c r="X86" s="20"/>
      <c r="Y86" s="20"/>
      <c r="Z86" s="20"/>
      <c r="AA86" s="61">
        <f>AD86+AC86</f>
        <v>2352.3000000000002</v>
      </c>
      <c r="AB86" s="20"/>
      <c r="AC86" s="60">
        <v>2000</v>
      </c>
      <c r="AD86" s="62">
        <v>352.3</v>
      </c>
      <c r="AE86" s="20"/>
      <c r="AF86" s="20"/>
      <c r="AG86" s="20"/>
      <c r="AH86" s="20"/>
      <c r="AI86" s="61">
        <f>AJ86+AK86+AL86+AM86+AN86+AO86+AP86+AQ86</f>
        <v>0</v>
      </c>
      <c r="AJ86" s="61">
        <v>0</v>
      </c>
      <c r="AK86" s="62"/>
      <c r="AL86" s="62">
        <v>0</v>
      </c>
      <c r="AM86" s="61"/>
      <c r="AN86" s="61"/>
      <c r="AO86" s="61"/>
      <c r="AP86" s="61"/>
      <c r="AQ86" s="61"/>
      <c r="AR86" s="61">
        <f>AS86+AT86+AU86+AV86+AW86+AX86+AY86+AZ86</f>
        <v>0</v>
      </c>
      <c r="AS86" s="61"/>
      <c r="AT86" s="61"/>
      <c r="AU86" s="61"/>
      <c r="AV86" s="61"/>
      <c r="AW86" s="61"/>
      <c r="AX86" s="61"/>
      <c r="AY86" s="61">
        <v>0</v>
      </c>
      <c r="AZ86" s="61"/>
      <c r="BA86" s="61"/>
      <c r="BB86" s="61"/>
      <c r="BC86" s="61"/>
      <c r="BD86" s="61"/>
      <c r="BE86" s="61"/>
      <c r="BF86" s="61"/>
      <c r="BG86" s="61">
        <v>0</v>
      </c>
      <c r="BH86" s="61"/>
      <c r="BI86" s="61"/>
      <c r="BJ86" s="61"/>
      <c r="BK86" s="61"/>
      <c r="BL86" s="61"/>
      <c r="BM86" s="61"/>
      <c r="BN86" s="61"/>
    </row>
    <row r="87" spans="1:83" s="18" customFormat="1" ht="76.5" x14ac:dyDescent="0.2">
      <c r="A87" s="66" t="s">
        <v>60</v>
      </c>
      <c r="B87" s="44" t="s">
        <v>56</v>
      </c>
      <c r="C87" s="44" t="s">
        <v>12</v>
      </c>
      <c r="D87" s="60">
        <f>K87+R87+AA87+AI87+AR87+AY87+BG87</f>
        <v>1080.4000000000001</v>
      </c>
      <c r="E87" s="47"/>
      <c r="F87" s="47"/>
      <c r="G87" s="47"/>
      <c r="H87" s="47"/>
      <c r="I87" s="47"/>
      <c r="J87" s="47"/>
      <c r="K87" s="47"/>
      <c r="L87" s="47"/>
      <c r="M87" s="47"/>
      <c r="N87" s="47"/>
      <c r="O87" s="47"/>
      <c r="P87" s="47"/>
      <c r="Q87" s="47"/>
      <c r="R87" s="67"/>
      <c r="S87" s="47"/>
      <c r="T87" s="47"/>
      <c r="U87" s="47"/>
      <c r="V87" s="47"/>
      <c r="W87" s="47"/>
      <c r="X87" s="47"/>
      <c r="Y87" s="47"/>
      <c r="Z87" s="47"/>
      <c r="AA87" s="47">
        <f>AD87</f>
        <v>1000</v>
      </c>
      <c r="AB87" s="62"/>
      <c r="AC87" s="62"/>
      <c r="AD87" s="62">
        <v>1000</v>
      </c>
      <c r="AE87" s="19"/>
      <c r="AF87" s="19"/>
      <c r="AG87" s="19"/>
      <c r="AH87" s="19"/>
      <c r="AI87" s="62">
        <f>AL87</f>
        <v>80.400000000000006</v>
      </c>
      <c r="AJ87" s="62"/>
      <c r="AK87" s="61"/>
      <c r="AL87" s="61">
        <v>80.400000000000006</v>
      </c>
      <c r="AM87" s="61"/>
      <c r="AN87" s="61"/>
      <c r="AO87" s="61"/>
      <c r="AP87" s="61"/>
      <c r="AQ87" s="61"/>
      <c r="AR87" s="61">
        <v>0</v>
      </c>
      <c r="AS87" s="61"/>
      <c r="AT87" s="61"/>
      <c r="AU87" s="61"/>
      <c r="AV87" s="61"/>
      <c r="AW87" s="61"/>
      <c r="AX87" s="61"/>
      <c r="AY87" s="61">
        <v>0</v>
      </c>
      <c r="AZ87" s="61"/>
      <c r="BA87" s="61"/>
      <c r="BB87" s="62"/>
      <c r="BC87" s="62"/>
      <c r="BD87" s="62"/>
      <c r="BE87" s="62"/>
      <c r="BF87" s="62"/>
      <c r="BG87" s="61">
        <v>0</v>
      </c>
      <c r="BH87" s="61"/>
      <c r="BI87" s="61"/>
      <c r="BJ87" s="62"/>
      <c r="BK87" s="62"/>
      <c r="BL87" s="62"/>
      <c r="BM87" s="62"/>
      <c r="BN87" s="62"/>
    </row>
    <row r="88" spans="1:83" ht="51.75" customHeight="1" x14ac:dyDescent="0.2">
      <c r="R88" s="68"/>
      <c r="S88" s="69"/>
      <c r="T88" s="69"/>
      <c r="U88" s="69"/>
      <c r="V88" s="69"/>
      <c r="W88" s="69"/>
      <c r="X88" s="69"/>
      <c r="Y88" s="69"/>
      <c r="Z88" s="69"/>
      <c r="AA88" s="68"/>
      <c r="AB88" s="70"/>
      <c r="AC88" s="70"/>
      <c r="AD88" s="70"/>
      <c r="AE88" s="70"/>
      <c r="AF88" s="70"/>
      <c r="AG88" s="70"/>
      <c r="AH88" s="70"/>
      <c r="AI88" s="70"/>
      <c r="AJ88" s="70"/>
      <c r="AK88" s="69"/>
      <c r="AL88" s="69"/>
      <c r="AM88" s="69"/>
      <c r="AN88" s="69"/>
      <c r="AO88" s="69"/>
      <c r="AP88" s="69"/>
      <c r="AQ88" s="69"/>
      <c r="AR88" s="69"/>
      <c r="AS88" s="69"/>
      <c r="AT88" s="69"/>
      <c r="AU88" s="69"/>
      <c r="AV88" s="6"/>
      <c r="AW88" s="6"/>
      <c r="AX88" s="6"/>
      <c r="AY88" s="6"/>
      <c r="AZ88" s="6"/>
      <c r="BA88" s="6"/>
      <c r="BG88" s="6"/>
      <c r="BH88" s="6"/>
      <c r="BI88" s="6"/>
    </row>
    <row r="89" spans="1:83" x14ac:dyDescent="0.2">
      <c r="AA89" s="13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G89" s="6"/>
      <c r="BH89" s="6"/>
      <c r="BI89" s="6"/>
    </row>
    <row r="90" spans="1:83" x14ac:dyDescent="0.2">
      <c r="AA90" s="13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G90" s="6"/>
      <c r="BH90" s="6"/>
      <c r="BI90" s="6"/>
    </row>
    <row r="91" spans="1:83" x14ac:dyDescent="0.2">
      <c r="AA91" s="13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G91" s="6"/>
      <c r="BH91" s="6"/>
      <c r="BI91" s="6"/>
    </row>
    <row r="92" spans="1:83" x14ac:dyDescent="0.2"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G92" s="6"/>
      <c r="BH92" s="6"/>
      <c r="BI92" s="6"/>
    </row>
    <row r="93" spans="1:83" x14ac:dyDescent="0.2"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G93" s="6"/>
      <c r="BH93" s="6"/>
      <c r="BI93" s="6"/>
    </row>
    <row r="94" spans="1:83" x14ac:dyDescent="0.2"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G94" s="6"/>
      <c r="BH94" s="6"/>
      <c r="BI94" s="6"/>
    </row>
    <row r="95" spans="1:83" x14ac:dyDescent="0.2"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G95" s="6"/>
      <c r="BH95" s="6"/>
      <c r="BI95" s="6"/>
    </row>
    <row r="96" spans="1:83" x14ac:dyDescent="0.2"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G96" s="6"/>
      <c r="BH96" s="6"/>
      <c r="BI96" s="6"/>
    </row>
  </sheetData>
  <mergeCells count="210">
    <mergeCell ref="A44:A46"/>
    <mergeCell ref="BG42:BG43"/>
    <mergeCell ref="BH42:BH43"/>
    <mergeCell ref="BI42:BI43"/>
    <mergeCell ref="BJ42:BJ43"/>
    <mergeCell ref="BK42:BK43"/>
    <mergeCell ref="BL42:BL43"/>
    <mergeCell ref="BM42:BM43"/>
    <mergeCell ref="BN42:BN43"/>
    <mergeCell ref="BD42:BD43"/>
    <mergeCell ref="BE42:BE43"/>
    <mergeCell ref="BG73:BG74"/>
    <mergeCell ref="BH73:BH74"/>
    <mergeCell ref="BI73:BI74"/>
    <mergeCell ref="BJ73:BJ74"/>
    <mergeCell ref="BK73:BK74"/>
    <mergeCell ref="BL73:BL74"/>
    <mergeCell ref="BM73:BM74"/>
    <mergeCell ref="BN73:BN74"/>
    <mergeCell ref="BG1:BN2"/>
    <mergeCell ref="BG3:BN5"/>
    <mergeCell ref="BG9:BN9"/>
    <mergeCell ref="BG28:BG29"/>
    <mergeCell ref="BH28:BH29"/>
    <mergeCell ref="BI28:BI29"/>
    <mergeCell ref="BJ28:BJ29"/>
    <mergeCell ref="BK28:BK29"/>
    <mergeCell ref="BL28:BL29"/>
    <mergeCell ref="BM28:BM29"/>
    <mergeCell ref="BN28:BN29"/>
    <mergeCell ref="D8:BN8"/>
    <mergeCell ref="Z73:Z74"/>
    <mergeCell ref="X73:X74"/>
    <mergeCell ref="Y73:Y74"/>
    <mergeCell ref="W73:W74"/>
    <mergeCell ref="V73:V74"/>
    <mergeCell ref="U73:U74"/>
    <mergeCell ref="T73:T74"/>
    <mergeCell ref="S73:S74"/>
    <mergeCell ref="R73:R74"/>
    <mergeCell ref="A77:A80"/>
    <mergeCell ref="AC73:AC74"/>
    <mergeCell ref="AB73:AB74"/>
    <mergeCell ref="AA73:AA74"/>
    <mergeCell ref="A73:A76"/>
    <mergeCell ref="Q73:Q74"/>
    <mergeCell ref="P73:P74"/>
    <mergeCell ref="O73:O74"/>
    <mergeCell ref="N73:N74"/>
    <mergeCell ref="M73:M74"/>
    <mergeCell ref="L73:L74"/>
    <mergeCell ref="K73:K74"/>
    <mergeCell ref="D73:D74"/>
    <mergeCell ref="B73:B74"/>
    <mergeCell ref="C73:C74"/>
    <mergeCell ref="BF73:BF74"/>
    <mergeCell ref="BE73:BE74"/>
    <mergeCell ref="BD73:BD74"/>
    <mergeCell ref="BC73:BC74"/>
    <mergeCell ref="BB73:BB74"/>
    <mergeCell ref="AZ73:AZ74"/>
    <mergeCell ref="AY73:AY74"/>
    <mergeCell ref="AX73:AX74"/>
    <mergeCell ref="AW73:AW74"/>
    <mergeCell ref="BA73:BA74"/>
    <mergeCell ref="AV73:AV74"/>
    <mergeCell ref="AU73:AU74"/>
    <mergeCell ref="AT73:AT74"/>
    <mergeCell ref="AS73:AS74"/>
    <mergeCell ref="AR73:AR74"/>
    <mergeCell ref="AQ73:AQ74"/>
    <mergeCell ref="AP73:AP74"/>
    <mergeCell ref="AO73:AO74"/>
    <mergeCell ref="AN73:AN74"/>
    <mergeCell ref="AM73:AM74"/>
    <mergeCell ref="AL73:AL74"/>
    <mergeCell ref="AK73:AK74"/>
    <mergeCell ref="AJ73:AJ74"/>
    <mergeCell ref="AD42:AD43"/>
    <mergeCell ref="AE42:AE43"/>
    <mergeCell ref="AF42:AF43"/>
    <mergeCell ref="AH73:AH74"/>
    <mergeCell ref="AG73:AG74"/>
    <mergeCell ref="AF73:AF74"/>
    <mergeCell ref="AE73:AE74"/>
    <mergeCell ref="AD73:AD74"/>
    <mergeCell ref="AI73:AI74"/>
    <mergeCell ref="AG42:AG43"/>
    <mergeCell ref="AH42:AH43"/>
    <mergeCell ref="AI42:AI43"/>
    <mergeCell ref="AJ42:AJ43"/>
    <mergeCell ref="AK42:AK43"/>
    <mergeCell ref="AJ28:AJ29"/>
    <mergeCell ref="AK28:AK29"/>
    <mergeCell ref="AR9:AX9"/>
    <mergeCell ref="AY9:BF9"/>
    <mergeCell ref="A37:A40"/>
    <mergeCell ref="A28:A29"/>
    <mergeCell ref="A33:A34"/>
    <mergeCell ref="A68:A69"/>
    <mergeCell ref="B42:B43"/>
    <mergeCell ref="C42:C43"/>
    <mergeCell ref="D42:D43"/>
    <mergeCell ref="K42:K43"/>
    <mergeCell ref="A52:A53"/>
    <mergeCell ref="A41:A43"/>
    <mergeCell ref="A35:A36"/>
    <mergeCell ref="A54:A56"/>
    <mergeCell ref="B28:B29"/>
    <mergeCell ref="C28:C29"/>
    <mergeCell ref="A17:A20"/>
    <mergeCell ref="A12:A16"/>
    <mergeCell ref="Q42:Q43"/>
    <mergeCell ref="S42:S43"/>
    <mergeCell ref="Q28:Q29"/>
    <mergeCell ref="AA9:AH9"/>
    <mergeCell ref="AG28:AG29"/>
    <mergeCell ref="AH28:AH29"/>
    <mergeCell ref="L28:L29"/>
    <mergeCell ref="M28:M29"/>
    <mergeCell ref="N28:N29"/>
    <mergeCell ref="AB28:AB29"/>
    <mergeCell ref="AC28:AC29"/>
    <mergeCell ref="AD28:AD29"/>
    <mergeCell ref="Y42:Y43"/>
    <mergeCell ref="Z42:Z43"/>
    <mergeCell ref="AF28:AF29"/>
    <mergeCell ref="K9:Q9"/>
    <mergeCell ref="O28:O29"/>
    <mergeCell ref="P28:P29"/>
    <mergeCell ref="R42:R43"/>
    <mergeCell ref="AA42:AA43"/>
    <mergeCell ref="AB42:AB43"/>
    <mergeCell ref="AC42:AC43"/>
    <mergeCell ref="P42:P43"/>
    <mergeCell ref="U42:U43"/>
    <mergeCell ref="V42:V43"/>
    <mergeCell ref="W42:W43"/>
    <mergeCell ref="X42:X43"/>
    <mergeCell ref="L42:L43"/>
    <mergeCell ref="M42:M43"/>
    <mergeCell ref="N42:N43"/>
    <mergeCell ref="O42:O43"/>
    <mergeCell ref="T42:T43"/>
    <mergeCell ref="K28:K29"/>
    <mergeCell ref="T28:T29"/>
    <mergeCell ref="U28:U29"/>
    <mergeCell ref="V28:V29"/>
    <mergeCell ref="A6:BF6"/>
    <mergeCell ref="A21:A23"/>
    <mergeCell ref="W28:W29"/>
    <mergeCell ref="X28:X29"/>
    <mergeCell ref="Y28:Y29"/>
    <mergeCell ref="Z28:Z29"/>
    <mergeCell ref="AA28:AA29"/>
    <mergeCell ref="R28:R29"/>
    <mergeCell ref="S28:S29"/>
    <mergeCell ref="BD28:BD29"/>
    <mergeCell ref="BF28:BF29"/>
    <mergeCell ref="AV28:AV29"/>
    <mergeCell ref="AE28:AE29"/>
    <mergeCell ref="R9:Z9"/>
    <mergeCell ref="E9:J9"/>
    <mergeCell ref="A25:A26"/>
    <mergeCell ref="AI9:AQ9"/>
    <mergeCell ref="A8:A10"/>
    <mergeCell ref="B8:B10"/>
    <mergeCell ref="C8:C10"/>
    <mergeCell ref="D9:D10"/>
    <mergeCell ref="D28:D29"/>
    <mergeCell ref="AI28:AI29"/>
    <mergeCell ref="AW28:AW29"/>
    <mergeCell ref="AY3:BF5"/>
    <mergeCell ref="AY1:BF2"/>
    <mergeCell ref="AQ42:AQ43"/>
    <mergeCell ref="AL28:AL29"/>
    <mergeCell ref="AM28:AM29"/>
    <mergeCell ref="AR42:AR43"/>
    <mergeCell ref="AS42:AS43"/>
    <mergeCell ref="AT42:AT43"/>
    <mergeCell ref="AQ28:AQ29"/>
    <mergeCell ref="AR28:AR29"/>
    <mergeCell ref="AS28:AS29"/>
    <mergeCell ref="AN42:AN43"/>
    <mergeCell ref="AO42:AO43"/>
    <mergeCell ref="AP42:AP43"/>
    <mergeCell ref="AN28:AN29"/>
    <mergeCell ref="AO28:AO29"/>
    <mergeCell ref="AL42:AL43"/>
    <mergeCell ref="AM42:AM43"/>
    <mergeCell ref="AT28:AT29"/>
    <mergeCell ref="AP28:AP29"/>
    <mergeCell ref="BF42:BF43"/>
    <mergeCell ref="AZ42:AZ43"/>
    <mergeCell ref="BB42:BB43"/>
    <mergeCell ref="BC42:BC43"/>
    <mergeCell ref="AX28:AX29"/>
    <mergeCell ref="BC28:BC29"/>
    <mergeCell ref="BE28:BE29"/>
    <mergeCell ref="AU42:AU43"/>
    <mergeCell ref="AY28:AY29"/>
    <mergeCell ref="AZ28:AZ29"/>
    <mergeCell ref="AV42:AV43"/>
    <mergeCell ref="AW42:AW43"/>
    <mergeCell ref="AX42:AX43"/>
    <mergeCell ref="AY42:AY43"/>
    <mergeCell ref="AU28:AU29"/>
    <mergeCell ref="BB28:BB29"/>
    <mergeCell ref="BA28:BA29"/>
    <mergeCell ref="BA42:BA43"/>
  </mergeCells>
  <pageMargins left="0.25" right="0.25" top="0.75" bottom="0.55000000000000004" header="0.3" footer="0.3"/>
  <pageSetup paperSize="9" scale="4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2024-03-29T11:30:44Z</dcterms:modified>
</cp:coreProperties>
</file>