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U33" i="1" l="1"/>
  <c r="AU28" i="1"/>
  <c r="AU22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R46" i="1"/>
  <c r="AU37" i="1" l="1"/>
  <c r="AK21" i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<sst xmlns="http://schemas.openxmlformats.org/spreadsheetml/2006/main" count="263" uniqueCount="85">
  <si>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</si>
  <si>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</si>
  <si>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</si>
  <si>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</si>
  <si>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</si>
  <si>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</si>
  <si>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</si>
  <si>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</si>
  <si>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</si>
  <si>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</si>
  <si>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</si>
  <si>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</si>
  <si>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</si>
  <si>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</si>
  <si>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</si>
  <si>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</si>
  <si>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</si>
  <si>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</si>
  <si>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</si>
  <si>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</si>
  <si>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</si>
  <si>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</si>
  <si>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</si>
  <si>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</si>
  <si>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</si>
  <si>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</si>
  <si>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</si>
  <si>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</si>
  <si>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</si>
  <si>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</si>
  <si>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</si>
  <si>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</si>
  <si>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</si>
  <si>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</si>
  <si>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</si>
  <si>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</si>
  <si>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</si>
  <si>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</si>
  <si>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</si>
  <si>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</si>
  <si>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</si>
  <si>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</si>
  <si>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</si>
  <si>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</si>
  <si>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</si>
  <si>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</si>
  <si>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</si>
  <si>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</si>
  <si>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</si>
  <si>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</si>
  <si>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</si>
  <si>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</si>
  <si>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</si>
  <si>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</si>
  <si>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</si>
  <si>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</si>
  <si>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</si>
  <si>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</si>
  <si>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</si>
  <si>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</si>
  <si>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</si>
  <si>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</si>
  <si>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</si>
  <si>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</si>
  <si>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</si>
  <si>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</si>
  <si>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</si>
  <si>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</si>
  <si>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</si>
  <si>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</si>
  <si>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</si>
  <si>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</si>
  <si>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</si>
  <si>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</si>
  <si>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</si>
  <si>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</si>
  <si>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</si>
  <si>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</si>
  <si>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</si>
  <si>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</si>
  <si>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</si>
  <si>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</si>
  <si>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</si>
  <si>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</si>
  <si>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кпостановлению администрации МР «Печора»
 от 18.09.2024г.  № 1409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</si>
</sst>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59" activePane="bottomRight" state="frozen"/>
      <selection pane="topRight" activeCell="D1" sqref="D1"/>
      <selection pane="bottomLeft" activeCell="A13" sqref="A13"/>
      <selection pane="bottomRight" activeCell="BS3" sqref="BS3:BS4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8"/>
      <c r="AS1" s="98"/>
      <c r="AT1" s="98"/>
      <c r="AU1" s="96"/>
      <c r="AV1" s="97"/>
      <c r="AW1" s="97"/>
      <c r="AX1" s="97"/>
      <c r="AY1" s="143" t="s">
        <v>84</v>
      </c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8"/>
      <c r="AS2" s="98"/>
      <c r="AT2" s="98"/>
      <c r="AU2" s="96"/>
      <c r="AV2" s="97"/>
      <c r="AW2" s="97"/>
      <c r="AX2" s="97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8"/>
      <c r="AS3" s="98"/>
      <c r="AT3" s="98"/>
      <c r="AU3" s="96"/>
      <c r="AV3" s="97"/>
      <c r="AW3" s="97"/>
      <c r="AX3" s="97"/>
      <c r="AY3" s="143" t="s">
        <v>61</v>
      </c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8"/>
      <c r="AS4" s="98"/>
      <c r="AT4" s="98"/>
      <c r="AU4" s="97"/>
      <c r="AV4" s="97"/>
      <c r="AW4" s="97"/>
      <c r="AX4" s="97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8"/>
      <c r="AS5" s="98"/>
      <c r="AT5" s="98"/>
      <c r="AU5" s="98"/>
      <c r="AV5" s="98"/>
      <c r="AW5" s="98"/>
      <c r="AX5" s="98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</row>
    <row r="6" spans="1:67" ht="22.5" customHeight="1" x14ac:dyDescent="0.35">
      <c r="A6" s="141" t="s">
        <v>51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7" t="s">
        <v>4</v>
      </c>
      <c r="B8" s="108" t="s">
        <v>5</v>
      </c>
      <c r="C8" s="108" t="s">
        <v>0</v>
      </c>
      <c r="D8" s="108" t="s">
        <v>1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</row>
    <row r="9" spans="1:67" ht="25.15" customHeight="1" x14ac:dyDescent="0.2">
      <c r="A9" s="138"/>
      <c r="B9" s="140"/>
      <c r="C9" s="108"/>
      <c r="D9" s="108" t="s">
        <v>2</v>
      </c>
      <c r="E9" s="108"/>
      <c r="F9" s="108"/>
      <c r="G9" s="108"/>
      <c r="H9" s="108"/>
      <c r="I9" s="108"/>
      <c r="J9" s="108"/>
      <c r="K9" s="108" t="s">
        <v>29</v>
      </c>
      <c r="L9" s="108"/>
      <c r="M9" s="108"/>
      <c r="N9" s="108"/>
      <c r="O9" s="108"/>
      <c r="P9" s="108"/>
      <c r="Q9" s="108"/>
      <c r="R9" s="108" t="s">
        <v>28</v>
      </c>
      <c r="S9" s="108"/>
      <c r="T9" s="108"/>
      <c r="U9" s="108"/>
      <c r="V9" s="108"/>
      <c r="W9" s="108"/>
      <c r="X9" s="108"/>
      <c r="Y9" s="108"/>
      <c r="Z9" s="108"/>
      <c r="AA9" s="108" t="s">
        <v>27</v>
      </c>
      <c r="AB9" s="110"/>
      <c r="AC9" s="110"/>
      <c r="AD9" s="110"/>
      <c r="AE9" s="110"/>
      <c r="AF9" s="110"/>
      <c r="AG9" s="110"/>
      <c r="AH9" s="110"/>
      <c r="AI9" s="113" t="s">
        <v>26</v>
      </c>
      <c r="AJ9" s="114"/>
      <c r="AK9" s="114"/>
      <c r="AL9" s="114"/>
      <c r="AM9" s="114"/>
      <c r="AN9" s="114"/>
      <c r="AO9" s="114"/>
      <c r="AP9" s="114"/>
      <c r="AQ9" s="136"/>
      <c r="AR9" s="130" t="s">
        <v>25</v>
      </c>
      <c r="AS9" s="131"/>
      <c r="AT9" s="131"/>
      <c r="AU9" s="131"/>
      <c r="AV9" s="131"/>
      <c r="AW9" s="131"/>
      <c r="AX9" s="132"/>
      <c r="AY9" s="113" t="s">
        <v>24</v>
      </c>
      <c r="AZ9" s="114"/>
      <c r="BA9" s="114"/>
      <c r="BB9" s="114"/>
      <c r="BC9" s="114"/>
      <c r="BD9" s="114"/>
      <c r="BE9" s="114"/>
      <c r="BF9" s="114"/>
      <c r="BG9" s="113" t="s">
        <v>80</v>
      </c>
      <c r="BH9" s="114"/>
      <c r="BI9" s="114"/>
      <c r="BJ9" s="114"/>
      <c r="BK9" s="114"/>
      <c r="BL9" s="114"/>
      <c r="BM9" s="114"/>
      <c r="BN9" s="114"/>
    </row>
    <row r="10" spans="1:67" ht="138" customHeight="1" x14ac:dyDescent="0.2">
      <c r="A10" s="139"/>
      <c r="B10" s="140"/>
      <c r="C10" s="108"/>
      <c r="D10" s="108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4">
        <v>38</v>
      </c>
      <c r="AS11" s="104">
        <v>39</v>
      </c>
      <c r="AT11" s="104">
        <v>40</v>
      </c>
      <c r="AU11" s="104">
        <v>41</v>
      </c>
      <c r="AV11" s="104">
        <v>42</v>
      </c>
      <c r="AW11" s="104">
        <v>43</v>
      </c>
      <c r="AX11" s="104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5" t="s">
        <v>52</v>
      </c>
      <c r="B12" s="42"/>
      <c r="C12" s="38" t="s">
        <v>6</v>
      </c>
      <c r="D12" s="78">
        <f>K12+R12+AA12+AI12+AR12+AY12+BG12</f>
        <v>2058921.3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463288.20000000007</v>
      </c>
      <c r="AS12" s="78">
        <f t="shared" ref="AS12" si="4">AS13+AS14+AS15</f>
        <v>0</v>
      </c>
      <c r="AT12" s="78">
        <f>AT13+AT14+AT15+AT16</f>
        <v>299504.09999999998</v>
      </c>
      <c r="AU12" s="78">
        <f t="shared" ref="AU12:AX12" si="5">AU13+AU14+AU15+AU16</f>
        <v>159400.80000000002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6"/>
      <c r="B13" s="42" t="s">
        <v>7</v>
      </c>
      <c r="C13" s="42" t="s">
        <v>7</v>
      </c>
      <c r="D13" s="23">
        <f>K13+R13+AA13+AI13+AR13+AY13+BG13</f>
        <v>1161669.5999999999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3">
        <f>AS13+AT13+AU13+AV13+AW13+AX13</f>
        <v>174587.30000000002</v>
      </c>
      <c r="AS13" s="103">
        <f>AS18+AS38+AS54+AS70</f>
        <v>0</v>
      </c>
      <c r="AT13" s="103">
        <f>AT18+AT38+AT55+AT70+AT80</f>
        <v>88722</v>
      </c>
      <c r="AU13" s="103">
        <f>AU18+AU38+AU55+AU70+AU80</f>
        <v>81482</v>
      </c>
      <c r="AV13" s="103">
        <f>AV18+AV38+AV54+AV70+AV78</f>
        <v>4198.7</v>
      </c>
      <c r="AW13" s="103">
        <f>AW18+AW38+AW54+AW70</f>
        <v>24.200000000000003</v>
      </c>
      <c r="AX13" s="103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6"/>
      <c r="B14" s="42" t="s">
        <v>11</v>
      </c>
      <c r="C14" s="42" t="s">
        <v>11</v>
      </c>
      <c r="D14" s="23">
        <f>K14+R14+AA14+AI14+AR14+AY14+BG14</f>
        <v>598935.5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3">
        <f t="shared" si="18"/>
        <v>246011.5</v>
      </c>
      <c r="AS14" s="103">
        <f t="shared" si="18"/>
        <v>0</v>
      </c>
      <c r="AT14" s="103">
        <f>AT39</f>
        <v>207620.69999999998</v>
      </c>
      <c r="AU14" s="103">
        <f t="shared" si="18"/>
        <v>38390.800000000003</v>
      </c>
      <c r="AV14" s="103">
        <f t="shared" si="18"/>
        <v>0</v>
      </c>
      <c r="AW14" s="103">
        <f t="shared" si="18"/>
        <v>0</v>
      </c>
      <c r="AX14" s="103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6"/>
      <c r="B15" s="42" t="s">
        <v>18</v>
      </c>
      <c r="C15" s="42" t="s">
        <v>18</v>
      </c>
      <c r="D15" s="23">
        <f t="shared" ref="D15" si="20">K15+R15+AA15+AI15+AR15+AY15</f>
        <v>259610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3">
        <f>AR19+AR40+AR56</f>
        <v>42689.400000000009</v>
      </c>
      <c r="AS15" s="103">
        <f t="shared" si="22"/>
        <v>0</v>
      </c>
      <c r="AT15" s="103">
        <f>AT19+AT40+AT56</f>
        <v>3161.4</v>
      </c>
      <c r="AU15" s="103">
        <f>AU19+AU40+AU56</f>
        <v>39528.000000000007</v>
      </c>
      <c r="AV15" s="103">
        <f>AV19+AV40</f>
        <v>0</v>
      </c>
      <c r="AW15" s="103">
        <f t="shared" si="22"/>
        <v>0</v>
      </c>
      <c r="AX15" s="103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17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3">
        <v>0</v>
      </c>
      <c r="AS16" s="103">
        <v>0</v>
      </c>
      <c r="AT16" s="103">
        <v>0</v>
      </c>
      <c r="AU16" s="103">
        <v>0</v>
      </c>
      <c r="AV16" s="103">
        <v>0</v>
      </c>
      <c r="AW16" s="103">
        <v>0</v>
      </c>
      <c r="AX16" s="103">
        <v>0</v>
      </c>
      <c r="AY16" s="44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5" t="s">
        <v>30</v>
      </c>
      <c r="B17" s="38"/>
      <c r="C17" s="80" t="s">
        <v>6</v>
      </c>
      <c r="D17" s="79">
        <f>K17+R17+AA17+AI17+AR17+AY17+BG17</f>
        <v>600120.5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8">
        <f>AT17+AU17+AV17</f>
        <v>82336.600000000006</v>
      </c>
      <c r="AS17" s="78">
        <f t="shared" si="27"/>
        <v>0</v>
      </c>
      <c r="AT17" s="78">
        <f>AT18+AT19</f>
        <v>25989.200000000001</v>
      </c>
      <c r="AU17" s="78">
        <f>AU18+AU19</f>
        <v>56176.600000000006</v>
      </c>
      <c r="AV17" s="78">
        <f t="shared" si="27"/>
        <v>170.8</v>
      </c>
      <c r="AW17" s="78">
        <f t="shared" si="27"/>
        <v>0</v>
      </c>
      <c r="AX17" s="78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6"/>
      <c r="B18" s="38" t="s">
        <v>10</v>
      </c>
      <c r="C18" s="38" t="s">
        <v>7</v>
      </c>
      <c r="D18" s="78">
        <f t="shared" si="24"/>
        <v>312701.69999999995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8">
        <f>AT18+AU18+AV18+AW18+AX18</f>
        <v>41773</v>
      </c>
      <c r="AS18" s="78">
        <v>0</v>
      </c>
      <c r="AT18" s="78">
        <f>AT27</f>
        <v>22827.8</v>
      </c>
      <c r="AU18" s="78">
        <f>AU22+AU25+AU27+AU31+AU32+AU34</f>
        <v>18774.399999999998</v>
      </c>
      <c r="AV18" s="78">
        <f>AV22</f>
        <v>170.8</v>
      </c>
      <c r="AW18" s="78">
        <v>0</v>
      </c>
      <c r="AX18" s="78">
        <v>0</v>
      </c>
      <c r="AY18" s="78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6"/>
      <c r="B19" s="38" t="s">
        <v>18</v>
      </c>
      <c r="C19" s="38" t="s">
        <v>18</v>
      </c>
      <c r="D19" s="78">
        <f t="shared" si="24"/>
        <v>252764.30000000002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8">
        <f>AU19+AT19+AV19+AW19+AX19</f>
        <v>40563.600000000006</v>
      </c>
      <c r="AS19" s="78">
        <v>0</v>
      </c>
      <c r="AT19" s="78">
        <f>AT23+AT24+AT26+AT28+AT30+AT33</f>
        <v>3161.4</v>
      </c>
      <c r="AU19" s="78">
        <f>AU23+AU24+AU26+AU28+AU30+AU33</f>
        <v>37402.200000000004</v>
      </c>
      <c r="AV19" s="78">
        <f t="shared" ref="AV19:AX19" si="34">AV23+AV24+AV26+AV28+AV30+AV33</f>
        <v>0</v>
      </c>
      <c r="AW19" s="78">
        <f t="shared" si="34"/>
        <v>0</v>
      </c>
      <c r="AX19" s="78">
        <f t="shared" si="34"/>
        <v>0</v>
      </c>
      <c r="AY19" s="78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17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8">
        <f>AS20+AT20+AU20+AV20+AW20+AX20</f>
        <v>0</v>
      </c>
      <c r="AS20" s="78">
        <v>0</v>
      </c>
      <c r="AT20" s="78">
        <v>0</v>
      </c>
      <c r="AU20" s="78">
        <v>0</v>
      </c>
      <c r="AV20" s="78">
        <v>0</v>
      </c>
      <c r="AW20" s="78">
        <v>0</v>
      </c>
      <c r="AX20" s="78">
        <v>0</v>
      </c>
      <c r="AY20" s="78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0" t="s">
        <v>37</v>
      </c>
      <c r="B21" s="38" t="s">
        <v>22</v>
      </c>
      <c r="C21" s="38"/>
      <c r="D21" s="78">
        <f t="shared" si="24"/>
        <v>162930.4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8">
        <f t="shared" ref="AR21:AR28" si="43">AS21+AT21+AU21+AV21+BF21</f>
        <v>21435.999999999996</v>
      </c>
      <c r="AS21" s="78">
        <f>AS22+AS23</f>
        <v>0</v>
      </c>
      <c r="AT21" s="78">
        <f t="shared" ref="AT21:AV21" si="44">AT22+AT23</f>
        <v>0</v>
      </c>
      <c r="AU21" s="78">
        <f>AU22+AU23</f>
        <v>21265.199999999997</v>
      </c>
      <c r="AV21" s="78">
        <f t="shared" si="44"/>
        <v>170.8</v>
      </c>
      <c r="AW21" s="78">
        <f>AW22</f>
        <v>0</v>
      </c>
      <c r="AX21" s="78">
        <f t="shared" ref="AX21" si="45">AX22+AX23</f>
        <v>0</v>
      </c>
      <c r="AY21" s="78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0"/>
      <c r="B22" s="42" t="s">
        <v>19</v>
      </c>
      <c r="C22" s="42" t="s">
        <v>7</v>
      </c>
      <c r="D22" s="23">
        <f t="shared" si="24"/>
        <v>104669.7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3">
        <f t="shared" si="43"/>
        <v>17212.599999999999</v>
      </c>
      <c r="AS22" s="103">
        <v>0</v>
      </c>
      <c r="AT22" s="103">
        <v>0</v>
      </c>
      <c r="AU22" s="103">
        <f>17281.2-239.4</f>
        <v>17041.8</v>
      </c>
      <c r="AV22" s="103">
        <v>170.8</v>
      </c>
      <c r="AW22" s="103">
        <v>0</v>
      </c>
      <c r="AX22" s="10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0"/>
      <c r="B23" s="42" t="s">
        <v>18</v>
      </c>
      <c r="C23" s="42" t="s">
        <v>18</v>
      </c>
      <c r="D23" s="23">
        <f t="shared" si="24"/>
        <v>58260.700000000004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3">
        <f t="shared" si="43"/>
        <v>4223.3999999999996</v>
      </c>
      <c r="AS23" s="103">
        <v>0</v>
      </c>
      <c r="AT23" s="103">
        <v>0</v>
      </c>
      <c r="AU23" s="103">
        <v>4223.3999999999996</v>
      </c>
      <c r="AV23" s="103">
        <v>0</v>
      </c>
      <c r="AW23" s="103">
        <v>0</v>
      </c>
      <c r="AX23" s="10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3">
        <f t="shared" si="43"/>
        <v>0</v>
      </c>
      <c r="AS24" s="103">
        <v>0</v>
      </c>
      <c r="AT24" s="103">
        <v>0</v>
      </c>
      <c r="AU24" s="103">
        <v>0</v>
      </c>
      <c r="AV24" s="103">
        <v>0</v>
      </c>
      <c r="AW24" s="103">
        <v>0</v>
      </c>
      <c r="AX24" s="10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0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3">
        <f t="shared" si="43"/>
        <v>1732.6</v>
      </c>
      <c r="AS25" s="103">
        <v>0</v>
      </c>
      <c r="AT25" s="103">
        <v>0</v>
      </c>
      <c r="AU25" s="103">
        <v>1732.6</v>
      </c>
      <c r="AV25" s="103">
        <v>0</v>
      </c>
      <c r="AW25" s="103">
        <v>0</v>
      </c>
      <c r="AX25" s="10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1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3">
        <f t="shared" si="43"/>
        <v>27242.2</v>
      </c>
      <c r="AS26" s="103">
        <v>0</v>
      </c>
      <c r="AT26" s="103">
        <v>0</v>
      </c>
      <c r="AU26" s="103">
        <v>27242.2</v>
      </c>
      <c r="AV26" s="103">
        <v>0</v>
      </c>
      <c r="AW26" s="103">
        <v>0</v>
      </c>
      <c r="AX26" s="103">
        <v>0</v>
      </c>
      <c r="AY26" s="94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3">
        <f t="shared" si="43"/>
        <v>22827.8</v>
      </c>
      <c r="AS27" s="103">
        <v>0</v>
      </c>
      <c r="AT27" s="103">
        <v>22827.8</v>
      </c>
      <c r="AU27" s="103">
        <v>0</v>
      </c>
      <c r="AV27" s="103">
        <v>0</v>
      </c>
      <c r="AW27" s="103">
        <v>0</v>
      </c>
      <c r="AX27" s="10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0" t="s">
        <v>75</v>
      </c>
      <c r="B28" s="108" t="s">
        <v>19</v>
      </c>
      <c r="C28" s="108" t="s">
        <v>18</v>
      </c>
      <c r="D28" s="109">
        <f t="shared" si="24"/>
        <v>6769.9000000000005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18">
        <v>2244.4</v>
      </c>
      <c r="AD28" s="118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43"/>
        <v>3647.6000000000004</v>
      </c>
      <c r="AS28" s="109">
        <v>0</v>
      </c>
      <c r="AT28" s="109">
        <v>3161.4</v>
      </c>
      <c r="AU28" s="109">
        <f>386.8+99.4</f>
        <v>486.20000000000005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68.25" customHeight="1" x14ac:dyDescent="0.2">
      <c r="A29" s="120"/>
      <c r="B29" s="110"/>
      <c r="C29" s="110"/>
      <c r="D29" s="110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9"/>
      <c r="AD29" s="119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49">
        <f>AT30+AU30+AV30+AW30+AX30</f>
        <v>4701</v>
      </c>
      <c r="AS30" s="49"/>
      <c r="AT30" s="49">
        <v>0</v>
      </c>
      <c r="AU30" s="49">
        <v>4701</v>
      </c>
      <c r="AV30" s="49">
        <v>0</v>
      </c>
      <c r="AW30" s="49">
        <v>0</v>
      </c>
      <c r="AX30" s="49">
        <v>0</v>
      </c>
      <c r="AY30" s="49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49">
        <v>0</v>
      </c>
      <c r="AS31" s="49"/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49">
        <v>0</v>
      </c>
      <c r="AS32" s="49"/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5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f>AT33+AU33+AV33+AW33+AX33</f>
        <v>749.4</v>
      </c>
      <c r="AS33" s="53">
        <v>0</v>
      </c>
      <c r="AT33" s="53">
        <v>0</v>
      </c>
      <c r="AU33" s="53">
        <f>609.4+140</f>
        <v>749.4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3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2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3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3" t="s">
        <v>41</v>
      </c>
      <c r="B37" s="38"/>
      <c r="C37" s="38" t="s">
        <v>6</v>
      </c>
      <c r="D37" s="78">
        <f>K37+R37+AA37+AI37+AR37+AY37+BG37</f>
        <v>895110.29999999993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284205.09999999998</v>
      </c>
      <c r="AS37" s="78">
        <f t="shared" ref="AS37" si="63">SUM(AS38:AS39)</f>
        <v>0</v>
      </c>
      <c r="AT37" s="78">
        <f>AT38+AT39+AT40</f>
        <v>228440.19999999998</v>
      </c>
      <c r="AU37" s="78">
        <f>AU38+AU39+AU40</f>
        <v>55650.600000000006</v>
      </c>
      <c r="AV37" s="78">
        <f t="shared" ref="AV37:AX37" si="64">AV38+AV39+AV40</f>
        <v>97</v>
      </c>
      <c r="AW37" s="78">
        <f t="shared" si="64"/>
        <v>17.3</v>
      </c>
      <c r="AX37" s="78">
        <f t="shared" si="64"/>
        <v>0</v>
      </c>
      <c r="AY37" s="78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3"/>
      <c r="B38" s="38" t="s">
        <v>7</v>
      </c>
      <c r="C38" s="38" t="s">
        <v>7</v>
      </c>
      <c r="D38" s="78">
        <f t="shared" si="53"/>
        <v>287434.7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36127.800000000003</v>
      </c>
      <c r="AS38" s="78">
        <v>0</v>
      </c>
      <c r="AT38" s="78">
        <f>AT48+AT46</f>
        <v>20819.5</v>
      </c>
      <c r="AU38" s="78">
        <f>AU41+AU46+AU47+AU48+AU50+AU51+AU52</f>
        <v>15194</v>
      </c>
      <c r="AV38" s="78">
        <f>AV51</f>
        <v>97</v>
      </c>
      <c r="AW38" s="78">
        <f>AW48</f>
        <v>17.3</v>
      </c>
      <c r="AX38" s="78">
        <v>0</v>
      </c>
      <c r="AY38" s="78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4"/>
      <c r="B39" s="38" t="s">
        <v>11</v>
      </c>
      <c r="C39" s="38" t="s">
        <v>11</v>
      </c>
      <c r="D39" s="78">
        <f>K39+R39+AA39+AI39+AR39+AY39+BG39</f>
        <v>598785.5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246011.5</v>
      </c>
      <c r="AS39" s="78">
        <f t="shared" ref="AS39:AX39" si="76">AS42</f>
        <v>0</v>
      </c>
      <c r="AT39" s="78">
        <f>AT49+AT45+AT53</f>
        <v>207620.69999999998</v>
      </c>
      <c r="AU39" s="78">
        <f>AU45+AU49+AU53</f>
        <v>38390.800000000003</v>
      </c>
      <c r="AV39" s="78">
        <f t="shared" si="76"/>
        <v>0</v>
      </c>
      <c r="AW39" s="78">
        <f t="shared" si="76"/>
        <v>0</v>
      </c>
      <c r="AX39" s="78">
        <f t="shared" si="76"/>
        <v>0</v>
      </c>
      <c r="AY39" s="78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4"/>
      <c r="B40" s="38" t="s">
        <v>18</v>
      </c>
      <c r="C40" s="38" t="s">
        <v>18</v>
      </c>
      <c r="D40" s="78">
        <f t="shared" si="53"/>
        <v>8890.1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2065.8000000000002</v>
      </c>
      <c r="AS40" s="78">
        <v>0</v>
      </c>
      <c r="AT40" s="78">
        <f>AT44</f>
        <v>0</v>
      </c>
      <c r="AU40" s="78">
        <f>AU44</f>
        <v>2065.8000000000002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0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3">
        <f>AT41</f>
        <v>0</v>
      </c>
      <c r="AS41" s="103">
        <v>0</v>
      </c>
      <c r="AT41" s="103">
        <v>0</v>
      </c>
      <c r="AU41" s="103">
        <v>0</v>
      </c>
      <c r="AV41" s="103">
        <v>0</v>
      </c>
      <c r="AW41" s="103">
        <v>0</v>
      </c>
      <c r="AX41" s="10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1"/>
      <c r="B42" s="108" t="s">
        <v>11</v>
      </c>
      <c r="C42" s="108" t="s">
        <v>11</v>
      </c>
      <c r="D42" s="109">
        <f t="shared" si="53"/>
        <v>192393.39999999997</v>
      </c>
      <c r="E42" s="23"/>
      <c r="F42" s="23"/>
      <c r="G42" s="23"/>
      <c r="H42" s="55"/>
      <c r="I42" s="55"/>
      <c r="J42" s="55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25">
        <v>0</v>
      </c>
      <c r="P42" s="125">
        <v>0</v>
      </c>
      <c r="Q42" s="125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18">
        <v>1017.6</v>
      </c>
      <c r="AD42" s="118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1"/>
      <c r="B43" s="110"/>
      <c r="C43" s="110"/>
      <c r="D43" s="110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0"/>
      <c r="L43" s="110"/>
      <c r="M43" s="110"/>
      <c r="N43" s="110"/>
      <c r="O43" s="126"/>
      <c r="P43" s="126"/>
      <c r="Q43" s="126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9"/>
      <c r="AD43" s="119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27" t="s">
        <v>72</v>
      </c>
      <c r="B44" s="42" t="s">
        <v>18</v>
      </c>
      <c r="C44" s="48" t="s">
        <v>18</v>
      </c>
      <c r="D44" s="49">
        <f t="shared" ref="D44:D49" si="81">K44+R44+AA44+AI44+AR44+AY44+BG44</f>
        <v>12117.300000000003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f>AT44+AU44</f>
        <v>2065.8000000000002</v>
      </c>
      <c r="AS44" s="49">
        <v>0</v>
      </c>
      <c r="AT44" s="49">
        <v>0</v>
      </c>
      <c r="AU44" s="49">
        <v>2065.8000000000002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8"/>
      <c r="B45" s="42" t="s">
        <v>11</v>
      </c>
      <c r="C45" s="48" t="s">
        <v>11</v>
      </c>
      <c r="D45" s="49">
        <f t="shared" si="81"/>
        <v>324975.5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f>AT45+AU45</f>
        <v>243290.5</v>
      </c>
      <c r="AS45" s="49">
        <v>0</v>
      </c>
      <c r="AT45" s="49">
        <v>206182.9</v>
      </c>
      <c r="AU45" s="49">
        <v>37107.599999999999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29"/>
      <c r="B46" s="86" t="s">
        <v>7</v>
      </c>
      <c r="C46" s="86" t="s">
        <v>7</v>
      </c>
      <c r="D46" s="49">
        <f t="shared" si="81"/>
        <v>35684.199999999997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49">
        <f>AT46+AU46+AV46+AW46+AX46</f>
        <v>35684.199999999997</v>
      </c>
      <c r="AS46" s="49"/>
      <c r="AT46" s="49">
        <v>20490.2</v>
      </c>
      <c r="AU46" s="49">
        <v>15194</v>
      </c>
      <c r="AV46" s="49">
        <v>0</v>
      </c>
      <c r="AW46" s="49">
        <v>0</v>
      </c>
      <c r="AX46" s="49">
        <v>0</v>
      </c>
      <c r="AY46" s="49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3">
        <f>AS47+AT47+AU47+AV47+BF47</f>
        <v>0</v>
      </c>
      <c r="AS47" s="103">
        <v>0</v>
      </c>
      <c r="AT47" s="103">
        <v>0</v>
      </c>
      <c r="AU47" s="103">
        <v>0</v>
      </c>
      <c r="AV47" s="103">
        <v>0</v>
      </c>
      <c r="AW47" s="103">
        <v>0</v>
      </c>
      <c r="AX47" s="10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4262.2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3">
        <f>AT48+AU48+AV48+AW48+AX48</f>
        <v>346.6</v>
      </c>
      <c r="AS48" s="103">
        <v>0</v>
      </c>
      <c r="AT48" s="103">
        <v>329.3</v>
      </c>
      <c r="AU48" s="103">
        <v>0</v>
      </c>
      <c r="AV48" s="103">
        <v>0</v>
      </c>
      <c r="AW48" s="103">
        <v>17.3</v>
      </c>
      <c r="AX48" s="10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3">
        <f>AS49+AT49+AU49+AV49+AW49+AX49</f>
        <v>242.8</v>
      </c>
      <c r="AS49" s="103">
        <v>0</v>
      </c>
      <c r="AT49" s="103">
        <v>240.4</v>
      </c>
      <c r="AU49" s="103">
        <v>2.4</v>
      </c>
      <c r="AV49" s="103">
        <v>0</v>
      </c>
      <c r="AW49" s="103">
        <v>0</v>
      </c>
      <c r="AX49" s="10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3">
        <v>0</v>
      </c>
      <c r="AS50" s="103">
        <v>0</v>
      </c>
      <c r="AT50" s="103">
        <v>0</v>
      </c>
      <c r="AU50" s="103">
        <v>0</v>
      </c>
      <c r="AV50" s="103">
        <v>0</v>
      </c>
      <c r="AW50" s="103">
        <v>0</v>
      </c>
      <c r="AX50" s="10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3">
        <f>AT51+AU51+AV51+AW51+AX51</f>
        <v>97</v>
      </c>
      <c r="AS51" s="103">
        <v>0</v>
      </c>
      <c r="AT51" s="103">
        <v>0</v>
      </c>
      <c r="AU51" s="103">
        <v>0</v>
      </c>
      <c r="AV51" s="103">
        <v>97</v>
      </c>
      <c r="AW51" s="103">
        <v>0</v>
      </c>
      <c r="AX51" s="10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0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3">
        <v>0</v>
      </c>
      <c r="AS52" s="103">
        <v>0</v>
      </c>
      <c r="AT52" s="103">
        <v>0</v>
      </c>
      <c r="AU52" s="103">
        <v>0</v>
      </c>
      <c r="AV52" s="103">
        <v>0</v>
      </c>
      <c r="AW52" s="103">
        <v>0</v>
      </c>
      <c r="AX52" s="10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1"/>
      <c r="B53" s="42" t="s">
        <v>11</v>
      </c>
      <c r="C53" s="42" t="s">
        <v>11</v>
      </c>
      <c r="D53" s="23">
        <f t="shared" si="85"/>
        <v>73449.399999999994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3">
        <f>AS53+AT53+AU53+AV53+AW53+AX53</f>
        <v>2478.1999999999998</v>
      </c>
      <c r="AS53" s="103">
        <v>0</v>
      </c>
      <c r="AT53" s="103">
        <v>1197.4000000000001</v>
      </c>
      <c r="AU53" s="103">
        <v>1280.8</v>
      </c>
      <c r="AV53" s="103">
        <v>0</v>
      </c>
      <c r="AW53" s="103">
        <v>0</v>
      </c>
      <c r="AX53" s="10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5" t="s">
        <v>31</v>
      </c>
      <c r="B54" s="38"/>
      <c r="C54" s="38" t="s">
        <v>6</v>
      </c>
      <c r="D54" s="78">
        <f t="shared" ref="D54:D71" si="86">K54+R54+AA54+AI54+AR54+AY54+BG54</f>
        <v>536942.39999999991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8">
        <f>AS54+AT54+AU54+AV54+AW54+AX54</f>
        <v>94731.099999999977</v>
      </c>
      <c r="AS54" s="78">
        <f t="shared" ref="AS54:AX54" si="93">AS57+AS58+AS59+AS61+AS62</f>
        <v>0</v>
      </c>
      <c r="AT54" s="78">
        <f>AT57+AT58+AT59+AT61+AT62+AT67</f>
        <v>43316.3</v>
      </c>
      <c r="AU54" s="78">
        <f>AU57+AU58+AU59+AU61+AU62+AU66+AU67+AU60</f>
        <v>47316.6</v>
      </c>
      <c r="AV54" s="78">
        <f t="shared" si="93"/>
        <v>3930.9</v>
      </c>
      <c r="AW54" s="78">
        <f t="shared" si="93"/>
        <v>6.9</v>
      </c>
      <c r="AX54" s="78">
        <f t="shared" si="93"/>
        <v>160.4</v>
      </c>
      <c r="AY54" s="78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4"/>
      <c r="B55" s="38" t="s">
        <v>83</v>
      </c>
      <c r="C55" s="38" t="s">
        <v>7</v>
      </c>
      <c r="D55" s="78">
        <f t="shared" si="86"/>
        <v>536277.79999999993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8">
        <f>AS55+AT55+AU55+AV55+AW55+AX55</f>
        <v>94671.099999999977</v>
      </c>
      <c r="AS55" s="78">
        <f t="shared" ref="AS55:AX55" si="101">AS57+AS58+AS59+AS61+AS62+AS63+AS64</f>
        <v>0</v>
      </c>
      <c r="AT55" s="78">
        <f>AT57+AT58+AT59+AT61+AT62+AT63+AT64+AT67</f>
        <v>43316.3</v>
      </c>
      <c r="AU55" s="78">
        <f>AU57+AU58+AU59+AU61+AU62+AU63+AU64+AU66+AU67</f>
        <v>47256.6</v>
      </c>
      <c r="AV55" s="78">
        <f t="shared" si="101"/>
        <v>3930.9</v>
      </c>
      <c r="AW55" s="78">
        <f t="shared" si="101"/>
        <v>6.9</v>
      </c>
      <c r="AX55" s="78">
        <f t="shared" si="101"/>
        <v>160.4</v>
      </c>
      <c r="AY55" s="78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17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8">
        <f>AS56+AT56+AU56+AV56+AW56+AX56</f>
        <v>60</v>
      </c>
      <c r="AS56" s="78">
        <f t="shared" ref="AS56:AX56" si="109">AS65</f>
        <v>0</v>
      </c>
      <c r="AT56" s="78">
        <f t="shared" si="109"/>
        <v>0</v>
      </c>
      <c r="AU56" s="78">
        <f>AU60</f>
        <v>60</v>
      </c>
      <c r="AV56" s="78">
        <f t="shared" si="109"/>
        <v>0</v>
      </c>
      <c r="AW56" s="78">
        <f t="shared" si="109"/>
        <v>0</v>
      </c>
      <c r="AX56" s="78">
        <f t="shared" si="109"/>
        <v>0</v>
      </c>
      <c r="AY56" s="78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3">
        <f>AS57+AT57+AU57+AV57+BF57</f>
        <v>8907.2999999999993</v>
      </c>
      <c r="AS57" s="103">
        <v>0</v>
      </c>
      <c r="AT57" s="103">
        <v>2275.5</v>
      </c>
      <c r="AU57" s="103">
        <v>6631.8</v>
      </c>
      <c r="AV57" s="103">
        <v>0</v>
      </c>
      <c r="AW57" s="103">
        <v>0</v>
      </c>
      <c r="AX57" s="10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3">
        <f>AS58+AT58+AU58+AV58+AW58+AX58</f>
        <v>30781.000000000004</v>
      </c>
      <c r="AS58" s="103">
        <v>0</v>
      </c>
      <c r="AT58" s="103">
        <v>13628.7</v>
      </c>
      <c r="AU58" s="103">
        <v>13380.2</v>
      </c>
      <c r="AV58" s="103">
        <v>3604.8</v>
      </c>
      <c r="AW58" s="103">
        <v>6.9</v>
      </c>
      <c r="AX58" s="103">
        <v>160.4</v>
      </c>
      <c r="AY58" s="90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6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3">
        <f>AS59+AT59+AU59+AV59+BF59</f>
        <v>23012.5</v>
      </c>
      <c r="AS59" s="103">
        <v>0</v>
      </c>
      <c r="AT59" s="103">
        <v>0</v>
      </c>
      <c r="AU59" s="103">
        <v>23012.5</v>
      </c>
      <c r="AV59" s="103">
        <v>0</v>
      </c>
      <c r="AW59" s="103">
        <v>0</v>
      </c>
      <c r="AX59" s="10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7"/>
      <c r="B60" s="99" t="s">
        <v>18</v>
      </c>
      <c r="C60" s="99" t="s">
        <v>18</v>
      </c>
      <c r="D60" s="100">
        <f>K60+R60+AA60+AI60+AY60+BG60+AR60</f>
        <v>60</v>
      </c>
      <c r="E60" s="100"/>
      <c r="F60" s="100"/>
      <c r="G60" s="100"/>
      <c r="H60" s="100"/>
      <c r="I60" s="100"/>
      <c r="J60" s="100"/>
      <c r="K60" s="100">
        <v>0</v>
      </c>
      <c r="L60" s="100"/>
      <c r="M60" s="100"/>
      <c r="N60" s="100"/>
      <c r="O60" s="100"/>
      <c r="P60" s="100"/>
      <c r="Q60" s="100"/>
      <c r="R60" s="100">
        <v>0</v>
      </c>
      <c r="S60" s="100"/>
      <c r="T60" s="100"/>
      <c r="U60" s="100"/>
      <c r="V60" s="100"/>
      <c r="W60" s="100"/>
      <c r="X60" s="100"/>
      <c r="Y60" s="100"/>
      <c r="Z60" s="100"/>
      <c r="AA60" s="100">
        <v>0</v>
      </c>
      <c r="AB60" s="100"/>
      <c r="AC60" s="101"/>
      <c r="AD60" s="101"/>
      <c r="AE60" s="100"/>
      <c r="AF60" s="100"/>
      <c r="AG60" s="100"/>
      <c r="AH60" s="100"/>
      <c r="AI60" s="100">
        <f>AJ60+AK60+AL60+AM60+AN60+AQ60</f>
        <v>0</v>
      </c>
      <c r="AJ60" s="100">
        <v>0</v>
      </c>
      <c r="AK60" s="100">
        <v>0</v>
      </c>
      <c r="AL60" s="100">
        <v>0</v>
      </c>
      <c r="AM60" s="100">
        <v>0</v>
      </c>
      <c r="AN60" s="100">
        <v>0</v>
      </c>
      <c r="AO60" s="100"/>
      <c r="AP60" s="100"/>
      <c r="AQ60" s="100">
        <v>0</v>
      </c>
      <c r="AR60" s="103">
        <f>AT60+AU60+AV60+AW60+AX60</f>
        <v>60</v>
      </c>
      <c r="AS60" s="103"/>
      <c r="AT60" s="103">
        <v>0</v>
      </c>
      <c r="AU60" s="103">
        <v>60</v>
      </c>
      <c r="AV60" s="103">
        <v>0</v>
      </c>
      <c r="AW60" s="103">
        <v>0</v>
      </c>
      <c r="AX60" s="103">
        <v>0</v>
      </c>
      <c r="AY60" s="100">
        <f>BA60+BB60+BC60+BD60+BE60+BF60</f>
        <v>0</v>
      </c>
      <c r="AZ60" s="100"/>
      <c r="BA60" s="100">
        <v>0</v>
      </c>
      <c r="BB60" s="100">
        <v>0</v>
      </c>
      <c r="BC60" s="100">
        <v>0</v>
      </c>
      <c r="BD60" s="100">
        <v>0</v>
      </c>
      <c r="BE60" s="100">
        <v>0</v>
      </c>
      <c r="BF60" s="100">
        <v>0</v>
      </c>
      <c r="BG60" s="100">
        <f>BI60+BJ60+BK60+BL60+BM60+BN60</f>
        <v>0</v>
      </c>
      <c r="BH60" s="100"/>
      <c r="BI60" s="100">
        <v>0</v>
      </c>
      <c r="BJ60" s="100">
        <v>0</v>
      </c>
      <c r="BK60" s="100">
        <v>0</v>
      </c>
      <c r="BL60" s="100">
        <v>0</v>
      </c>
      <c r="BM60" s="100">
        <v>0</v>
      </c>
      <c r="BN60" s="100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3">
        <f>AS61+AT61+AU61+AV61+BF61</f>
        <v>4175.1000000000004</v>
      </c>
      <c r="AS61" s="103">
        <v>0</v>
      </c>
      <c r="AT61" s="103">
        <v>1022</v>
      </c>
      <c r="AU61" s="95">
        <v>2827</v>
      </c>
      <c r="AV61" s="103">
        <v>326.10000000000002</v>
      </c>
      <c r="AW61" s="103">
        <v>0</v>
      </c>
      <c r="AX61" s="10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3">
        <f>AS62+AT62+AU62+AV62+BF62</f>
        <v>2349.7999999999997</v>
      </c>
      <c r="AS62" s="103">
        <v>0</v>
      </c>
      <c r="AT62" s="103">
        <v>2180.1</v>
      </c>
      <c r="AU62" s="103">
        <v>169.7</v>
      </c>
      <c r="AV62" s="103">
        <v>0</v>
      </c>
      <c r="AW62" s="103">
        <v>0</v>
      </c>
      <c r="AX62" s="10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3">
        <v>0</v>
      </c>
      <c r="AS63" s="103"/>
      <c r="AT63" s="103">
        <v>0</v>
      </c>
      <c r="AU63" s="103">
        <v>0</v>
      </c>
      <c r="AV63" s="103">
        <v>0</v>
      </c>
      <c r="AW63" s="103">
        <v>0</v>
      </c>
      <c r="AX63" s="10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3">
        <v>0</v>
      </c>
      <c r="AS64" s="103"/>
      <c r="AT64" s="103">
        <v>0</v>
      </c>
      <c r="AU64" s="103">
        <v>0</v>
      </c>
      <c r="AV64" s="103">
        <v>0</v>
      </c>
      <c r="AW64" s="103">
        <v>0</v>
      </c>
      <c r="AX64" s="10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3">
        <v>0</v>
      </c>
      <c r="AS65" s="103"/>
      <c r="AT65" s="103">
        <v>0</v>
      </c>
      <c r="AU65" s="103">
        <v>0</v>
      </c>
      <c r="AV65" s="103">
        <v>0</v>
      </c>
      <c r="AW65" s="103">
        <v>0</v>
      </c>
      <c r="AX65" s="10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2380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3">
        <f>AT66+AU66+AV66+AW66+AX66</f>
        <v>1200</v>
      </c>
      <c r="AS66" s="103"/>
      <c r="AT66" s="103">
        <v>0</v>
      </c>
      <c r="AU66" s="103">
        <v>1200</v>
      </c>
      <c r="AV66" s="103">
        <v>0</v>
      </c>
      <c r="AW66" s="103">
        <v>0</v>
      </c>
      <c r="AX66" s="103">
        <v>0</v>
      </c>
      <c r="AY66" s="70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3">
        <f>AT67+AU67+AV67+AW67+AX67</f>
        <v>24245.4</v>
      </c>
      <c r="AS67" s="103"/>
      <c r="AT67" s="103">
        <v>24210</v>
      </c>
      <c r="AU67" s="103">
        <v>35.4</v>
      </c>
      <c r="AV67" s="103">
        <v>0</v>
      </c>
      <c r="AW67" s="103">
        <v>0</v>
      </c>
      <c r="AX67" s="103">
        <v>0</v>
      </c>
      <c r="AY67" s="73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5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8">
        <f>AS68+AT68+AU68+AV68+BF68</f>
        <v>0</v>
      </c>
      <c r="AS68" s="78">
        <v>0</v>
      </c>
      <c r="AT68" s="78"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5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8">
        <f t="shared" si="116"/>
        <v>257</v>
      </c>
      <c r="AS69" s="78">
        <f t="shared" si="116"/>
        <v>0</v>
      </c>
      <c r="AT69" s="78">
        <f t="shared" si="116"/>
        <v>0</v>
      </c>
      <c r="AU69" s="78">
        <f t="shared" si="116"/>
        <v>257</v>
      </c>
      <c r="AV69" s="78">
        <f t="shared" si="116"/>
        <v>0</v>
      </c>
      <c r="AW69" s="78">
        <f t="shared" si="116"/>
        <v>0</v>
      </c>
      <c r="AX69" s="78">
        <f t="shared" si="116"/>
        <v>0</v>
      </c>
      <c r="AY69" s="78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6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8">
        <f>AS70+AT70+AU70+AV70+AW70+AX70</f>
        <v>257</v>
      </c>
      <c r="AS70" s="65">
        <f t="shared" ref="AS70:AX70" si="121">AS73+AS74</f>
        <v>0</v>
      </c>
      <c r="AT70" s="65">
        <f t="shared" si="121"/>
        <v>0</v>
      </c>
      <c r="AU70" s="65">
        <f t="shared" si="121"/>
        <v>257</v>
      </c>
      <c r="AV70" s="65">
        <f t="shared" si="121"/>
        <v>0</v>
      </c>
      <c r="AW70" s="65">
        <f t="shared" si="121"/>
        <v>0</v>
      </c>
      <c r="AX70" s="65">
        <f t="shared" si="121"/>
        <v>0</v>
      </c>
      <c r="AY70" s="78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6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8"/>
      <c r="AS71" s="65"/>
      <c r="AT71" s="65"/>
      <c r="AU71" s="65"/>
      <c r="AV71" s="65"/>
      <c r="AW71" s="65"/>
      <c r="AX71" s="65"/>
      <c r="AY71" s="78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2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8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78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3">
        <f>AS73+AT73+AU73+AV73+BF73</f>
        <v>50</v>
      </c>
      <c r="AS73" s="45">
        <v>0</v>
      </c>
      <c r="AT73" s="45">
        <v>0</v>
      </c>
      <c r="AU73" s="45">
        <v>50</v>
      </c>
      <c r="AV73" s="45">
        <v>0</v>
      </c>
      <c r="AW73" s="45">
        <v>0</v>
      </c>
      <c r="AX73" s="45">
        <v>0</v>
      </c>
      <c r="AY73" s="23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0" t="s">
        <v>76</v>
      </c>
      <c r="B74" s="108" t="s">
        <v>19</v>
      </c>
      <c r="C74" s="108" t="s">
        <v>12</v>
      </c>
      <c r="D74" s="109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09">
        <f t="shared" si="71"/>
        <v>220.5</v>
      </c>
      <c r="L74" s="109">
        <v>0</v>
      </c>
      <c r="M74" s="109">
        <v>0</v>
      </c>
      <c r="N74" s="109">
        <v>220.5</v>
      </c>
      <c r="O74" s="109">
        <v>0</v>
      </c>
      <c r="P74" s="109">
        <v>0</v>
      </c>
      <c r="Q74" s="109">
        <v>0</v>
      </c>
      <c r="R74" s="109">
        <f t="shared" si="82"/>
        <v>148.19999999999999</v>
      </c>
      <c r="S74" s="109">
        <v>0</v>
      </c>
      <c r="T74" s="109">
        <v>0</v>
      </c>
      <c r="U74" s="109">
        <v>0</v>
      </c>
      <c r="V74" s="109">
        <v>148.19999999999999</v>
      </c>
      <c r="W74" s="109">
        <v>0</v>
      </c>
      <c r="X74" s="109">
        <v>0</v>
      </c>
      <c r="Y74" s="109">
        <v>0</v>
      </c>
      <c r="Z74" s="109">
        <v>0</v>
      </c>
      <c r="AA74" s="109">
        <f t="shared" si="83"/>
        <v>210.7</v>
      </c>
      <c r="AB74" s="109">
        <v>0</v>
      </c>
      <c r="AC74" s="118">
        <v>0</v>
      </c>
      <c r="AD74" s="118">
        <v>210.7</v>
      </c>
      <c r="AE74" s="109">
        <v>0</v>
      </c>
      <c r="AF74" s="109">
        <v>0</v>
      </c>
      <c r="AG74" s="109">
        <v>0</v>
      </c>
      <c r="AH74" s="109">
        <v>0</v>
      </c>
      <c r="AI74" s="109">
        <v>207</v>
      </c>
      <c r="AJ74" s="109">
        <v>0</v>
      </c>
      <c r="AK74" s="109">
        <v>0</v>
      </c>
      <c r="AL74" s="109">
        <v>207</v>
      </c>
      <c r="AM74" s="109">
        <v>0</v>
      </c>
      <c r="AN74" s="109">
        <v>0</v>
      </c>
      <c r="AO74" s="109">
        <v>0</v>
      </c>
      <c r="AP74" s="109">
        <v>0</v>
      </c>
      <c r="AQ74" s="109">
        <v>0</v>
      </c>
      <c r="AR74" s="109">
        <f>AS74+AT74+AU74+AV74+BF74</f>
        <v>207</v>
      </c>
      <c r="AS74" s="109">
        <v>0</v>
      </c>
      <c r="AT74" s="109">
        <v>0</v>
      </c>
      <c r="AU74" s="109">
        <v>207</v>
      </c>
      <c r="AV74" s="109">
        <v>0</v>
      </c>
      <c r="AW74" s="109">
        <v>0</v>
      </c>
      <c r="AX74" s="109">
        <v>0</v>
      </c>
      <c r="AY74" s="109">
        <f>AZ74+BC74+BD74+BF74+BL74</f>
        <v>1222</v>
      </c>
      <c r="AZ74" s="109">
        <v>0</v>
      </c>
      <c r="BA74" s="111">
        <v>0</v>
      </c>
      <c r="BB74" s="109">
        <v>0</v>
      </c>
      <c r="BC74" s="109">
        <v>1222</v>
      </c>
      <c r="BD74" s="109">
        <v>0</v>
      </c>
      <c r="BE74" s="109">
        <v>0</v>
      </c>
      <c r="BF74" s="109">
        <v>0</v>
      </c>
      <c r="BG74" s="109">
        <f>BH74+BK74+BL74+BN74+BT74</f>
        <v>1227</v>
      </c>
      <c r="BH74" s="109">
        <v>0</v>
      </c>
      <c r="BI74" s="111">
        <v>0</v>
      </c>
      <c r="BJ74" s="109">
        <v>0</v>
      </c>
      <c r="BK74" s="109">
        <v>1227</v>
      </c>
      <c r="BL74" s="109">
        <v>0</v>
      </c>
      <c r="BM74" s="109">
        <v>0</v>
      </c>
      <c r="BN74" s="109">
        <v>0</v>
      </c>
    </row>
    <row r="75" spans="1:67" s="6" customFormat="1" ht="54.75" customHeight="1" x14ac:dyDescent="0.2">
      <c r="A75" s="120"/>
      <c r="B75" s="110"/>
      <c r="C75" s="110"/>
      <c r="D75" s="110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9"/>
      <c r="AD75" s="119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2"/>
      <c r="BB75" s="110"/>
      <c r="BC75" s="110"/>
      <c r="BD75" s="110"/>
      <c r="BE75" s="110"/>
      <c r="BF75" s="110"/>
      <c r="BG75" s="110"/>
      <c r="BH75" s="110"/>
      <c r="BI75" s="112"/>
      <c r="BJ75" s="110"/>
      <c r="BK75" s="110"/>
      <c r="BL75" s="110"/>
      <c r="BM75" s="110"/>
      <c r="BN75" s="110"/>
    </row>
    <row r="76" spans="1:67" s="6" customFormat="1" ht="38.25" x14ac:dyDescent="0.2">
      <c r="A76" s="121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1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f>AS77+AT77+AU77+AV77+AW77+AX77</f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5" t="s">
        <v>34</v>
      </c>
      <c r="B78" s="38" t="s">
        <v>22</v>
      </c>
      <c r="C78" s="38" t="s">
        <v>6</v>
      </c>
      <c r="D78" s="78">
        <f t="shared" si="132"/>
        <v>22166.100000000006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65">
        <f>AS78+AT78+AU78+AV78+AW78+BF78</f>
        <v>1758.4</v>
      </c>
      <c r="AS78" s="65">
        <f t="shared" ref="AS78:AX78" si="138">AS82</f>
        <v>0</v>
      </c>
      <c r="AT78" s="65">
        <f t="shared" si="138"/>
        <v>1758.4</v>
      </c>
      <c r="AU78" s="65">
        <f t="shared" si="138"/>
        <v>0</v>
      </c>
      <c r="AV78" s="65">
        <f t="shared" si="138"/>
        <v>0</v>
      </c>
      <c r="AW78" s="65">
        <f t="shared" si="138"/>
        <v>0</v>
      </c>
      <c r="AX78" s="65">
        <f t="shared" si="138"/>
        <v>0</v>
      </c>
      <c r="AY78" s="65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6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6"/>
      <c r="B80" s="38" t="s">
        <v>12</v>
      </c>
      <c r="C80" s="38" t="s">
        <v>12</v>
      </c>
      <c r="D80" s="78">
        <f t="shared" si="132"/>
        <v>21428.400000000001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f>AR82</f>
        <v>1758.4</v>
      </c>
      <c r="AS80" s="65">
        <v>0</v>
      </c>
      <c r="AT80" s="65">
        <f>AT82</f>
        <v>1758.4</v>
      </c>
      <c r="AU80" s="65">
        <v>0</v>
      </c>
      <c r="AV80" s="65">
        <f>AV82</f>
        <v>0</v>
      </c>
      <c r="AW80" s="65">
        <v>0</v>
      </c>
      <c r="AX80" s="65">
        <v>0</v>
      </c>
      <c r="AY80" s="65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17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15488.699999999999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3">
        <f>AT82+AV82</f>
        <v>1758.4</v>
      </c>
      <c r="AS82" s="45">
        <f t="shared" ref="AS82:AX82" si="147">AS83</f>
        <v>0</v>
      </c>
      <c r="AT82" s="45">
        <v>1758.4</v>
      </c>
      <c r="AU82" s="45">
        <f t="shared" si="147"/>
        <v>0</v>
      </c>
      <c r="AV82" s="45">
        <f t="shared" si="147"/>
        <v>0</v>
      </c>
      <c r="AW82" s="45">
        <f t="shared" si="147"/>
        <v>0</v>
      </c>
      <c r="AX82" s="45">
        <f t="shared" si="147"/>
        <v>0</v>
      </c>
      <c r="AY82" s="23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3">
        <f>AT83+AV83</f>
        <v>2136.6</v>
      </c>
      <c r="AS83" s="45">
        <v>0</v>
      </c>
      <c r="AT83" s="45">
        <v>2136.6</v>
      </c>
      <c r="AU83" s="45">
        <v>0</v>
      </c>
      <c r="AV83" s="45">
        <v>0</v>
      </c>
      <c r="AW83" s="45">
        <v>0</v>
      </c>
      <c r="AX83" s="45">
        <v>0</v>
      </c>
      <c r="AY83" s="23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f>AS84+AT84+AU84+AV84+AW84+AX84+AY84+AZ84</f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f>AS85+AT85+AU85+AV85+AW85+AX85</f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v>0</v>
      </c>
      <c r="AX85" s="59">
        <v>0</v>
      </c>
      <c r="AY85" s="59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f>AS86+AT86+AU86+AV86+AW86+AX86</f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59">
        <f>AS87+AT87+AU87+AV87+AW87+AX87+AY87+AZ87</f>
        <v>0</v>
      </c>
      <c r="AS87" s="59"/>
      <c r="AT87" s="59"/>
      <c r="AU87" s="59"/>
      <c r="AV87" s="59"/>
      <c r="AW87" s="59"/>
      <c r="AX87" s="59"/>
      <c r="AY87" s="59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59">
        <v>0</v>
      </c>
      <c r="AS88" s="59"/>
      <c r="AT88" s="59"/>
      <c r="AU88" s="59"/>
      <c r="AV88" s="59"/>
      <c r="AW88" s="59"/>
      <c r="AX88" s="59"/>
      <c r="AY88" s="59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2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2024-09-23T08:44:16Z</dcterms:modified>
</cp:coreProperties>
</file>