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U15" i="1" l="1"/>
  <c r="AU21" i="1" l="1"/>
  <c r="AR22" i="1" l="1"/>
  <c r="AR48" i="1"/>
  <c r="AU38" i="1"/>
  <c r="AU33" i="1" l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l="1"/>
  <c r="AV15" i="1"/>
  <c r="AU40" i="1" l="1"/>
  <c r="AU37" i="1" s="1"/>
  <c r="AR44" i="1"/>
  <c r="AR40" i="1" l="1"/>
  <c r="AR45" i="1"/>
  <c r="AT18" i="1" l="1"/>
  <c r="AW38" i="1"/>
  <c r="AT17" i="1" l="1"/>
  <c r="AT14" i="1" l="1"/>
  <c r="AR33" i="1" l="1"/>
  <c r="AR30" i="1"/>
  <c r="AU55" i="1"/>
  <c r="AT55" i="1"/>
  <c r="AR66" i="1"/>
  <c r="AR46" i="1" l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M37" i="1" l="1"/>
  <c r="BG39" i="1"/>
  <c r="BG37" i="1" s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l="1"/>
  <c r="AL13" i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<sst xmlns="http://schemas.openxmlformats.org/spreadsheetml/2006/main" count="263" uniqueCount="85">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</sst>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12" sqref="AR12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7"/>
      <c r="AS1" s="97"/>
      <c r="AT1" s="97"/>
      <c r="AU1" s="95"/>
      <c r="AV1" s="96"/>
      <c r="AW1" s="96"/>
      <c r="AX1" s="96"/>
      <c r="AY1" s="144" t="s">
        <v>84</v>
      </c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</row>
    <row r="2" spans="1:67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7"/>
      <c r="AS2" s="97"/>
      <c r="AT2" s="97"/>
      <c r="AU2" s="95"/>
      <c r="AV2" s="96"/>
      <c r="AW2" s="96"/>
      <c r="AX2" s="96"/>
      <c r="AY2" s="144"/>
      <c r="AZ2" s="144"/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7"/>
      <c r="AS3" s="97"/>
      <c r="AT3" s="97"/>
      <c r="AU3" s="95"/>
      <c r="AV3" s="96"/>
      <c r="AW3" s="96"/>
      <c r="AX3" s="96"/>
      <c r="AY3" s="144" t="s">
        <v>61</v>
      </c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7"/>
      <c r="AS4" s="97"/>
      <c r="AT4" s="97"/>
      <c r="AU4" s="96"/>
      <c r="AV4" s="96"/>
      <c r="AW4" s="96"/>
      <c r="AX4" s="96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7"/>
      <c r="AS5" s="97"/>
      <c r="AT5" s="97"/>
      <c r="AU5" s="97"/>
      <c r="AV5" s="97"/>
      <c r="AW5" s="97"/>
      <c r="AX5" s="97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</row>
    <row r="6" spans="1:67" ht="22.5" customHeight="1" x14ac:dyDescent="0.35">
      <c r="A6" s="142" t="s">
        <v>51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38" t="s">
        <v>4</v>
      </c>
      <c r="B8" s="109" t="s">
        <v>5</v>
      </c>
      <c r="C8" s="109" t="s">
        <v>0</v>
      </c>
      <c r="D8" s="109" t="s"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</row>
    <row r="9" spans="1:67" ht="25.15" customHeight="1" x14ac:dyDescent="0.2">
      <c r="A9" s="139"/>
      <c r="B9" s="141"/>
      <c r="C9" s="109"/>
      <c r="D9" s="109" t="s">
        <v>2</v>
      </c>
      <c r="E9" s="109"/>
      <c r="F9" s="109"/>
      <c r="G9" s="109"/>
      <c r="H9" s="109"/>
      <c r="I9" s="109"/>
      <c r="J9" s="109"/>
      <c r="K9" s="109" t="s">
        <v>29</v>
      </c>
      <c r="L9" s="109"/>
      <c r="M9" s="109"/>
      <c r="N9" s="109"/>
      <c r="O9" s="109"/>
      <c r="P9" s="109"/>
      <c r="Q9" s="109"/>
      <c r="R9" s="109" t="s">
        <v>28</v>
      </c>
      <c r="S9" s="109"/>
      <c r="T9" s="109"/>
      <c r="U9" s="109"/>
      <c r="V9" s="109"/>
      <c r="W9" s="109"/>
      <c r="X9" s="109"/>
      <c r="Y9" s="109"/>
      <c r="Z9" s="109"/>
      <c r="AA9" s="109" t="s">
        <v>27</v>
      </c>
      <c r="AB9" s="111"/>
      <c r="AC9" s="111"/>
      <c r="AD9" s="111"/>
      <c r="AE9" s="111"/>
      <c r="AF9" s="111"/>
      <c r="AG9" s="111"/>
      <c r="AH9" s="111"/>
      <c r="AI9" s="114" t="s">
        <v>26</v>
      </c>
      <c r="AJ9" s="115"/>
      <c r="AK9" s="115"/>
      <c r="AL9" s="115"/>
      <c r="AM9" s="115"/>
      <c r="AN9" s="115"/>
      <c r="AO9" s="115"/>
      <c r="AP9" s="115"/>
      <c r="AQ9" s="137"/>
      <c r="AR9" s="131" t="s">
        <v>25</v>
      </c>
      <c r="AS9" s="132"/>
      <c r="AT9" s="132"/>
      <c r="AU9" s="132"/>
      <c r="AV9" s="132"/>
      <c r="AW9" s="132"/>
      <c r="AX9" s="133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80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40"/>
      <c r="B10" s="141"/>
      <c r="C10" s="109"/>
      <c r="D10" s="109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3">
        <v>38</v>
      </c>
      <c r="AS11" s="103">
        <v>39</v>
      </c>
      <c r="AT11" s="103">
        <v>40</v>
      </c>
      <c r="AU11" s="103">
        <v>41</v>
      </c>
      <c r="AV11" s="103">
        <v>42</v>
      </c>
      <c r="AW11" s="103">
        <v>43</v>
      </c>
      <c r="AX11" s="103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8" t="s">
        <v>52</v>
      </c>
      <c r="B12" s="42"/>
      <c r="C12" s="38" t="s">
        <v>6</v>
      </c>
      <c r="D12" s="78">
        <f>K12+R12+AA12+AI12+AR12+AY12+BG12</f>
        <v>2072452.0999999999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476819.00000000012</v>
      </c>
      <c r="AS12" s="78">
        <f t="shared" ref="AS12" si="4">AS13+AS14+AS15</f>
        <v>0</v>
      </c>
      <c r="AT12" s="78">
        <f>AT13+AT14+AT15+AT16</f>
        <v>308185.80000000005</v>
      </c>
      <c r="AU12" s="78">
        <f t="shared" ref="AU12:AX12" si="5">AU13+AU14+AU15+AU16</f>
        <v>164249.90000000002</v>
      </c>
      <c r="AV12" s="78">
        <f t="shared" si="5"/>
        <v>4198.7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9"/>
      <c r="B13" s="42" t="s">
        <v>7</v>
      </c>
      <c r="C13" s="42" t="s">
        <v>7</v>
      </c>
      <c r="D13" s="23">
        <f>K13+R13+AA13+AI13+AR13+AY13+BG13</f>
        <v>1167935.7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2">
        <f>AS13+AT13+AU13+AV13+AW13+AX13</f>
        <v>180853.40000000002</v>
      </c>
      <c r="AS13" s="102">
        <f>AS18+AS38+AS54+AS70</f>
        <v>0</v>
      </c>
      <c r="AT13" s="102">
        <f>AT18+AT38+AT55+AT70+AT80</f>
        <v>93906.200000000012</v>
      </c>
      <c r="AU13" s="102">
        <f>AU18+AU38+AU55+AU70+AU80</f>
        <v>82563.899999999994</v>
      </c>
      <c r="AV13" s="102">
        <f>AV18+AV38+AV54+AV70+AV78</f>
        <v>4198.7</v>
      </c>
      <c r="AW13" s="102">
        <f>AW18+AW38+AW54+AW70</f>
        <v>24.200000000000003</v>
      </c>
      <c r="AX13" s="102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9"/>
      <c r="B14" s="42" t="s">
        <v>11</v>
      </c>
      <c r="C14" s="42" t="s">
        <v>11</v>
      </c>
      <c r="D14" s="23">
        <f>K14+R14+AA14+AI14+AR14+AY14+BG14</f>
        <v>602432.9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2">
        <f t="shared" si="18"/>
        <v>249508.9</v>
      </c>
      <c r="AS14" s="102">
        <f t="shared" si="18"/>
        <v>0</v>
      </c>
      <c r="AT14" s="102">
        <f>AT39</f>
        <v>211118.19999999998</v>
      </c>
      <c r="AU14" s="102">
        <f t="shared" si="18"/>
        <v>38390.700000000004</v>
      </c>
      <c r="AV14" s="102">
        <f t="shared" si="18"/>
        <v>0</v>
      </c>
      <c r="AW14" s="102">
        <f t="shared" si="18"/>
        <v>0</v>
      </c>
      <c r="AX14" s="102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9"/>
      <c r="B15" s="42" t="s">
        <v>18</v>
      </c>
      <c r="C15" s="42" t="s">
        <v>18</v>
      </c>
      <c r="D15" s="23">
        <f t="shared" ref="D15" si="20">K15+R15+AA15+AI15+AR15+AY15</f>
        <v>263377.3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2">
        <f>AR19+AR40+AR56</f>
        <v>46456.700000000004</v>
      </c>
      <c r="AS15" s="102">
        <f t="shared" si="22"/>
        <v>0</v>
      </c>
      <c r="AT15" s="102">
        <f>AT19+AT40+AT56</f>
        <v>3161.4</v>
      </c>
      <c r="AU15" s="102">
        <f>AU19+AU40+AU56</f>
        <v>43295.3</v>
      </c>
      <c r="AV15" s="102">
        <f>AV19+AV40</f>
        <v>0</v>
      </c>
      <c r="AW15" s="102">
        <f t="shared" si="22"/>
        <v>0</v>
      </c>
      <c r="AX15" s="102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20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5">
        <v>0</v>
      </c>
      <c r="AS16" s="105">
        <v>0</v>
      </c>
      <c r="AT16" s="105">
        <v>0</v>
      </c>
      <c r="AU16" s="105">
        <v>0</v>
      </c>
      <c r="AV16" s="105">
        <v>0</v>
      </c>
      <c r="AW16" s="105">
        <v>0</v>
      </c>
      <c r="AX16" s="105">
        <v>0</v>
      </c>
      <c r="AY16" s="10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8" t="s">
        <v>30</v>
      </c>
      <c r="B17" s="38"/>
      <c r="C17" s="80" t="s">
        <v>6</v>
      </c>
      <c r="D17" s="79">
        <f>K17+R17+AA17+AI17+AR17+AY17+BG17</f>
        <v>605654.4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9">
        <f>AT17+AU17+AV17</f>
        <v>87870.5</v>
      </c>
      <c r="AS17" s="79">
        <f t="shared" si="27"/>
        <v>0</v>
      </c>
      <c r="AT17" s="79">
        <f>AT18+AT19</f>
        <v>30665.5</v>
      </c>
      <c r="AU17" s="79">
        <f>AU18+AU19</f>
        <v>57034.2</v>
      </c>
      <c r="AV17" s="79">
        <f t="shared" si="27"/>
        <v>170.8</v>
      </c>
      <c r="AW17" s="79">
        <f t="shared" si="27"/>
        <v>0</v>
      </c>
      <c r="AX17" s="79">
        <f t="shared" si="27"/>
        <v>0</v>
      </c>
      <c r="AY17" s="79">
        <f t="shared" ref="AY17:AY18" si="28">AZ17+BB17+BC17+BD17+BM17</f>
        <v>46919.799999999996</v>
      </c>
      <c r="AZ17" s="79">
        <f t="shared" ref="AZ17:BF17" si="29">AZ18+AZ19</f>
        <v>0</v>
      </c>
      <c r="BA17" s="79">
        <v>0</v>
      </c>
      <c r="BB17" s="79">
        <f>BB18</f>
        <v>22827.8</v>
      </c>
      <c r="BC17" s="79">
        <f t="shared" si="29"/>
        <v>23908.1</v>
      </c>
      <c r="BD17" s="79">
        <f>BD18+BD19</f>
        <v>183.9</v>
      </c>
      <c r="BE17" s="79">
        <f t="shared" si="29"/>
        <v>0</v>
      </c>
      <c r="BF17" s="78">
        <f t="shared" si="29"/>
        <v>0</v>
      </c>
      <c r="BG17" s="79">
        <f t="shared" ref="BG17:BG19" si="30">BH17+BJ17+BK17+BL17+BU17</f>
        <v>42634.099999999991</v>
      </c>
      <c r="BH17" s="79">
        <f t="shared" ref="BH17" si="31">BH18+BH19</f>
        <v>0</v>
      </c>
      <c r="BI17" s="79">
        <v>0</v>
      </c>
      <c r="BJ17" s="79">
        <f>BJ18</f>
        <v>22827.8</v>
      </c>
      <c r="BK17" s="79">
        <f t="shared" ref="BK17:BN17" si="32">BK18+BK19</f>
        <v>19613.099999999999</v>
      </c>
      <c r="BL17" s="79">
        <f t="shared" si="32"/>
        <v>193.2</v>
      </c>
      <c r="BM17" s="79">
        <f t="shared" si="32"/>
        <v>0</v>
      </c>
      <c r="BN17" s="78">
        <f t="shared" si="32"/>
        <v>0</v>
      </c>
    </row>
    <row r="18" spans="1:66" s="14" customFormat="1" ht="57" customHeight="1" x14ac:dyDescent="0.2">
      <c r="A18" s="119"/>
      <c r="B18" s="38" t="s">
        <v>10</v>
      </c>
      <c r="C18" s="38" t="s">
        <v>7</v>
      </c>
      <c r="D18" s="78">
        <f t="shared" si="24"/>
        <v>318453.89999999997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9">
        <f>AT18+AU18+AV18+AW18+AX18</f>
        <v>47525.2</v>
      </c>
      <c r="AS18" s="79">
        <v>0</v>
      </c>
      <c r="AT18" s="79">
        <f>AT27</f>
        <v>27504.1</v>
      </c>
      <c r="AU18" s="79">
        <f>AU22+AU25+AU27+AU31+AU32+AU34</f>
        <v>19850.3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0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9"/>
      <c r="B19" s="38" t="s">
        <v>18</v>
      </c>
      <c r="C19" s="38" t="s">
        <v>18</v>
      </c>
      <c r="D19" s="78">
        <f t="shared" si="24"/>
        <v>252546.00000000003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3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9">
        <f>AU19+AT19+AV19+AW19+AX19</f>
        <v>40345.300000000003</v>
      </c>
      <c r="AS19" s="79">
        <v>0</v>
      </c>
      <c r="AT19" s="79">
        <f>AT23+AT24+AT26+AT28+AT30+AT33</f>
        <v>3161.4</v>
      </c>
      <c r="AU19" s="79">
        <f>AU23+AU24+AU26+AU28+AU30+AU33</f>
        <v>37183.9</v>
      </c>
      <c r="AV19" s="79">
        <f t="shared" ref="AV19:AX19" si="34">AV23+AV24+AV26+AV28+AV30+AV33</f>
        <v>0</v>
      </c>
      <c r="AW19" s="79">
        <f t="shared" si="34"/>
        <v>0</v>
      </c>
      <c r="AX19" s="79">
        <f t="shared" si="34"/>
        <v>0</v>
      </c>
      <c r="AY19" s="79">
        <f t="shared" ref="AY19" si="35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6">BB23+BB24+BB26+BB28+BB30+BB33</f>
        <v>0</v>
      </c>
      <c r="BC19" s="78">
        <f t="shared" si="36"/>
        <v>8347.7000000000007</v>
      </c>
      <c r="BD19" s="78">
        <f t="shared" si="36"/>
        <v>0</v>
      </c>
      <c r="BE19" s="78">
        <f t="shared" si="36"/>
        <v>0</v>
      </c>
      <c r="BF19" s="78">
        <f t="shared" si="36"/>
        <v>0</v>
      </c>
      <c r="BG19" s="78">
        <f t="shared" si="30"/>
        <v>3259.1</v>
      </c>
      <c r="BH19" s="78">
        <v>0</v>
      </c>
      <c r="BI19" s="78">
        <f>BI23+BI24+BI26+BI28+BI30+BI33</f>
        <v>0</v>
      </c>
      <c r="BJ19" s="78">
        <f t="shared" ref="BJ19:BN19" si="37">BJ23+BJ24+BJ26+BJ28+BJ30+BJ33</f>
        <v>0</v>
      </c>
      <c r="BK19" s="78">
        <f t="shared" si="37"/>
        <v>3259.1</v>
      </c>
      <c r="BL19" s="78">
        <f t="shared" si="37"/>
        <v>0</v>
      </c>
      <c r="BM19" s="78">
        <f t="shared" si="37"/>
        <v>0</v>
      </c>
      <c r="BN19" s="78">
        <f t="shared" si="37"/>
        <v>0</v>
      </c>
    </row>
    <row r="20" spans="1:66" s="7" customFormat="1" ht="41.25" customHeight="1" x14ac:dyDescent="0.2">
      <c r="A20" s="120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21" t="s">
        <v>37</v>
      </c>
      <c r="B21" s="38" t="s">
        <v>22</v>
      </c>
      <c r="C21" s="38"/>
      <c r="D21" s="78">
        <f t="shared" si="24"/>
        <v>163788</v>
      </c>
      <c r="E21" s="78">
        <f>E22+E23</f>
        <v>3476.8</v>
      </c>
      <c r="F21" s="78">
        <f t="shared" ref="F21:J21" si="38">F22+F23</f>
        <v>3772.17</v>
      </c>
      <c r="G21" s="78">
        <f t="shared" si="38"/>
        <v>13011.2</v>
      </c>
      <c r="H21" s="78">
        <f t="shared" si="38"/>
        <v>0</v>
      </c>
      <c r="I21" s="78">
        <f t="shared" si="38"/>
        <v>0</v>
      </c>
      <c r="J21" s="78">
        <f t="shared" si="38"/>
        <v>0</v>
      </c>
      <c r="K21" s="78">
        <f>L21+M21+N21+O21+P21+Q21</f>
        <v>11244.5</v>
      </c>
      <c r="L21" s="78">
        <f>L22+L23</f>
        <v>0</v>
      </c>
      <c r="M21" s="78">
        <f t="shared" ref="M21:Q21" si="39">M22+M23</f>
        <v>0</v>
      </c>
      <c r="N21" s="78">
        <f t="shared" si="39"/>
        <v>11244.5</v>
      </c>
      <c r="O21" s="78">
        <f t="shared" si="39"/>
        <v>0</v>
      </c>
      <c r="P21" s="78">
        <f>P22+P23</f>
        <v>0</v>
      </c>
      <c r="Q21" s="78">
        <f t="shared" si="39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0">T22+T23</f>
        <v>0</v>
      </c>
      <c r="U21" s="78">
        <f t="shared" si="40"/>
        <v>0</v>
      </c>
      <c r="V21" s="78">
        <f>V22+V23</f>
        <v>21139.8</v>
      </c>
      <c r="W21" s="78">
        <f t="shared" si="40"/>
        <v>50</v>
      </c>
      <c r="X21" s="78">
        <f t="shared" si="40"/>
        <v>0</v>
      </c>
      <c r="Y21" s="78">
        <f t="shared" si="40"/>
        <v>0</v>
      </c>
      <c r="Z21" s="78">
        <f t="shared" si="40"/>
        <v>0</v>
      </c>
      <c r="AA21" s="78">
        <f>AD21+AE21</f>
        <v>19102.2</v>
      </c>
      <c r="AB21" s="78">
        <f>AB22+AB23</f>
        <v>0</v>
      </c>
      <c r="AC21" s="79">
        <f t="shared" ref="AC21:AH21" si="41">AC22+AC23</f>
        <v>0</v>
      </c>
      <c r="AD21" s="79">
        <f>AD22+AD23</f>
        <v>18802.2</v>
      </c>
      <c r="AE21" s="78">
        <f t="shared" si="41"/>
        <v>300</v>
      </c>
      <c r="AF21" s="78">
        <f>AF22+AF23</f>
        <v>0</v>
      </c>
      <c r="AG21" s="78">
        <f>AG22+AG23</f>
        <v>0</v>
      </c>
      <c r="AH21" s="78">
        <f t="shared" si="41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2">AM22+AM23</f>
        <v>180</v>
      </c>
      <c r="AN21" s="78">
        <v>0</v>
      </c>
      <c r="AO21" s="78">
        <v>0</v>
      </c>
      <c r="AP21" s="78">
        <v>0</v>
      </c>
      <c r="AQ21" s="78">
        <f t="shared" si="42"/>
        <v>0</v>
      </c>
      <c r="AR21" s="79">
        <f t="shared" ref="AR21:AR28" si="43">AS21+AT21+AU21+AV21+BF21</f>
        <v>22293.599999999999</v>
      </c>
      <c r="AS21" s="79">
        <f>AS22+AS23</f>
        <v>0</v>
      </c>
      <c r="AT21" s="79">
        <f t="shared" ref="AT21:AV21" si="44">AT22+AT23</f>
        <v>0</v>
      </c>
      <c r="AU21" s="79">
        <f>AU22+AU23</f>
        <v>22122.799999999999</v>
      </c>
      <c r="AV21" s="79">
        <f t="shared" si="44"/>
        <v>170.8</v>
      </c>
      <c r="AW21" s="79">
        <f>AW22</f>
        <v>0</v>
      </c>
      <c r="AX21" s="79">
        <f t="shared" ref="AX21" si="45">AX22+AX23</f>
        <v>0</v>
      </c>
      <c r="AY21" s="79">
        <f>AZ21+BC21+BD21+BF21</f>
        <v>15744.3</v>
      </c>
      <c r="AZ21" s="78">
        <f>AZ22</f>
        <v>0</v>
      </c>
      <c r="BA21" s="78">
        <v>0</v>
      </c>
      <c r="BB21" s="78">
        <f t="shared" ref="BB21:BF21" si="46">BB22</f>
        <v>0</v>
      </c>
      <c r="BC21" s="78">
        <f>BC22</f>
        <v>15560.4</v>
      </c>
      <c r="BD21" s="78">
        <f>BD22+BD23</f>
        <v>183.9</v>
      </c>
      <c r="BE21" s="78">
        <f t="shared" si="46"/>
        <v>0</v>
      </c>
      <c r="BF21" s="78">
        <f t="shared" si="46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7">BJ22</f>
        <v>0</v>
      </c>
      <c r="BK21" s="78">
        <f t="shared" si="47"/>
        <v>16354</v>
      </c>
      <c r="BL21" s="78">
        <f>BL22+BL23</f>
        <v>193.2</v>
      </c>
      <c r="BM21" s="78">
        <f t="shared" si="47"/>
        <v>0</v>
      </c>
      <c r="BN21" s="78">
        <f t="shared" si="47"/>
        <v>0</v>
      </c>
    </row>
    <row r="22" spans="1:66" ht="72" customHeight="1" x14ac:dyDescent="0.2">
      <c r="A22" s="121"/>
      <c r="B22" s="42" t="s">
        <v>19</v>
      </c>
      <c r="C22" s="42" t="s">
        <v>7</v>
      </c>
      <c r="D22" s="23">
        <f t="shared" si="24"/>
        <v>105745.60000000001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5">
        <f t="shared" si="43"/>
        <v>18288.5</v>
      </c>
      <c r="AS22" s="105">
        <v>0</v>
      </c>
      <c r="AT22" s="105">
        <v>0</v>
      </c>
      <c r="AU22" s="105">
        <v>18117.7</v>
      </c>
      <c r="AV22" s="105">
        <v>170.8</v>
      </c>
      <c r="AW22" s="105">
        <v>0</v>
      </c>
      <c r="AX22" s="105">
        <v>0</v>
      </c>
      <c r="AY22" s="105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21"/>
      <c r="B23" s="42" t="s">
        <v>18</v>
      </c>
      <c r="C23" s="42" t="s">
        <v>18</v>
      </c>
      <c r="D23" s="23">
        <f t="shared" si="24"/>
        <v>58042.400000000001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5">
        <f t="shared" si="43"/>
        <v>4005.1</v>
      </c>
      <c r="AS23" s="105">
        <v>0</v>
      </c>
      <c r="AT23" s="105">
        <v>0</v>
      </c>
      <c r="AU23" s="105">
        <v>4005.1</v>
      </c>
      <c r="AV23" s="105">
        <v>0</v>
      </c>
      <c r="AW23" s="105">
        <v>0</v>
      </c>
      <c r="AX23" s="105">
        <v>0</v>
      </c>
      <c r="AY23" s="105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1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42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5">
        <f t="shared" si="43"/>
        <v>0</v>
      </c>
      <c r="AS24" s="105">
        <v>0</v>
      </c>
      <c r="AT24" s="105">
        <v>0</v>
      </c>
      <c r="AU24" s="105">
        <v>0</v>
      </c>
      <c r="AV24" s="105">
        <v>0</v>
      </c>
      <c r="AW24" s="105">
        <v>0</v>
      </c>
      <c r="AX24" s="105">
        <v>0</v>
      </c>
      <c r="AY24" s="105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1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21" t="s">
        <v>38</v>
      </c>
      <c r="B25" s="42" t="s">
        <v>69</v>
      </c>
      <c r="C25" s="42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5">
        <f t="shared" si="43"/>
        <v>1732.6</v>
      </c>
      <c r="AS25" s="105">
        <v>0</v>
      </c>
      <c r="AT25" s="105">
        <v>0</v>
      </c>
      <c r="AU25" s="105">
        <v>1732.6</v>
      </c>
      <c r="AV25" s="105">
        <v>0</v>
      </c>
      <c r="AW25" s="105">
        <v>0</v>
      </c>
      <c r="AX25" s="105">
        <v>0</v>
      </c>
      <c r="AY25" s="105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1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22"/>
      <c r="B26" s="42" t="s">
        <v>18</v>
      </c>
      <c r="C26" s="42" t="s">
        <v>18</v>
      </c>
      <c r="D26" s="23">
        <f t="shared" si="24"/>
        <v>116349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5">
        <f t="shared" si="43"/>
        <v>27242.2</v>
      </c>
      <c r="AS26" s="105">
        <v>0</v>
      </c>
      <c r="AT26" s="105">
        <v>0</v>
      </c>
      <c r="AU26" s="105">
        <v>27242.2</v>
      </c>
      <c r="AV26" s="105">
        <v>0</v>
      </c>
      <c r="AW26" s="105">
        <v>0</v>
      </c>
      <c r="AX26" s="105">
        <v>0</v>
      </c>
      <c r="AY26" s="105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42" t="s">
        <v>7</v>
      </c>
      <c r="D27" s="23">
        <f t="shared" si="24"/>
        <v>117866.8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5">
        <f t="shared" si="43"/>
        <v>27504.1</v>
      </c>
      <c r="AS27" s="105">
        <v>0</v>
      </c>
      <c r="AT27" s="105">
        <v>27504.1</v>
      </c>
      <c r="AU27" s="105">
        <v>0</v>
      </c>
      <c r="AV27" s="105">
        <v>0</v>
      </c>
      <c r="AW27" s="105">
        <v>0</v>
      </c>
      <c r="AX27" s="105">
        <v>0</v>
      </c>
      <c r="AY27" s="105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21" t="s">
        <v>75</v>
      </c>
      <c r="B28" s="109" t="s">
        <v>19</v>
      </c>
      <c r="C28" s="109" t="s">
        <v>18</v>
      </c>
      <c r="D28" s="110">
        <f t="shared" si="24"/>
        <v>6769.9000000000005</v>
      </c>
      <c r="E28" s="23"/>
      <c r="F28" s="23"/>
      <c r="G28" s="23"/>
      <c r="H28" s="23"/>
      <c r="I28" s="23"/>
      <c r="J28" s="23"/>
      <c r="K28" s="110">
        <f>N28</f>
        <v>0</v>
      </c>
      <c r="L28" s="110">
        <v>0</v>
      </c>
      <c r="M28" s="110">
        <v>0</v>
      </c>
      <c r="N28" s="110">
        <v>0</v>
      </c>
      <c r="O28" s="110">
        <v>0</v>
      </c>
      <c r="P28" s="110">
        <v>0</v>
      </c>
      <c r="Q28" s="110">
        <v>0</v>
      </c>
      <c r="R28" s="110">
        <f>S29+T29+U28+V28+W29+Y28+Z29</f>
        <v>0</v>
      </c>
      <c r="S28" s="110">
        <v>0</v>
      </c>
      <c r="T28" s="110">
        <v>0</v>
      </c>
      <c r="U28" s="110">
        <v>0</v>
      </c>
      <c r="V28" s="110">
        <v>0</v>
      </c>
      <c r="W28" s="110">
        <v>0</v>
      </c>
      <c r="X28" s="110">
        <v>0</v>
      </c>
      <c r="Y28" s="110">
        <v>0</v>
      </c>
      <c r="Z28" s="110"/>
      <c r="AA28" s="110">
        <f>AC28+AD28+AF28</f>
        <v>3122.3</v>
      </c>
      <c r="AB28" s="110">
        <v>0</v>
      </c>
      <c r="AC28" s="116">
        <v>2244.4</v>
      </c>
      <c r="AD28" s="116">
        <v>877.9</v>
      </c>
      <c r="AE28" s="110">
        <v>0</v>
      </c>
      <c r="AF28" s="110">
        <v>0</v>
      </c>
      <c r="AG28" s="110">
        <v>0</v>
      </c>
      <c r="AH28" s="110">
        <v>0</v>
      </c>
      <c r="AI28" s="110">
        <f>AJ28+AK28+AL28+AM28+AQ28+AN28</f>
        <v>0</v>
      </c>
      <c r="AJ28" s="110">
        <v>0</v>
      </c>
      <c r="AK28" s="110">
        <v>0</v>
      </c>
      <c r="AL28" s="110">
        <v>0</v>
      </c>
      <c r="AM28" s="110">
        <v>0</v>
      </c>
      <c r="AN28" s="110">
        <v>0</v>
      </c>
      <c r="AO28" s="110">
        <v>0</v>
      </c>
      <c r="AP28" s="110">
        <v>0</v>
      </c>
      <c r="AQ28" s="110">
        <v>0</v>
      </c>
      <c r="AR28" s="116">
        <f t="shared" si="43"/>
        <v>3647.6000000000004</v>
      </c>
      <c r="AS28" s="116">
        <v>0</v>
      </c>
      <c r="AT28" s="116">
        <v>3161.4</v>
      </c>
      <c r="AU28" s="116">
        <f>386.8+99.4</f>
        <v>486.20000000000005</v>
      </c>
      <c r="AV28" s="116">
        <v>0</v>
      </c>
      <c r="AW28" s="116">
        <v>0</v>
      </c>
      <c r="AX28" s="116">
        <v>0</v>
      </c>
      <c r="AY28" s="116">
        <f>AZ28+BC28+BD28+BF28+BL29</f>
        <v>0</v>
      </c>
      <c r="AZ28" s="110">
        <v>0</v>
      </c>
      <c r="BA28" s="112">
        <v>0</v>
      </c>
      <c r="BB28" s="110">
        <v>0</v>
      </c>
      <c r="BC28" s="110">
        <v>0</v>
      </c>
      <c r="BD28" s="110">
        <v>0</v>
      </c>
      <c r="BE28" s="110">
        <v>0</v>
      </c>
      <c r="BF28" s="110">
        <v>0</v>
      </c>
      <c r="BG28" s="110">
        <f>BH28+BK28+BL28+BN28+BT29</f>
        <v>0</v>
      </c>
      <c r="BH28" s="110">
        <v>0</v>
      </c>
      <c r="BI28" s="112">
        <v>0</v>
      </c>
      <c r="BJ28" s="110">
        <v>0</v>
      </c>
      <c r="BK28" s="110">
        <v>0</v>
      </c>
      <c r="BL28" s="110">
        <v>0</v>
      </c>
      <c r="BM28" s="110">
        <v>0</v>
      </c>
      <c r="BN28" s="110">
        <v>0</v>
      </c>
    </row>
    <row r="29" spans="1:66" ht="68.25" customHeight="1" x14ac:dyDescent="0.2">
      <c r="A29" s="121"/>
      <c r="B29" s="111"/>
      <c r="C29" s="111"/>
      <c r="D29" s="111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7"/>
      <c r="AD29" s="117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7"/>
      <c r="AS29" s="117"/>
      <c r="AT29" s="117"/>
      <c r="AU29" s="117"/>
      <c r="AV29" s="117"/>
      <c r="AW29" s="117"/>
      <c r="AX29" s="117"/>
      <c r="AY29" s="117"/>
      <c r="AZ29" s="111"/>
      <c r="BA29" s="113"/>
      <c r="BB29" s="111"/>
      <c r="BC29" s="111"/>
      <c r="BD29" s="111"/>
      <c r="BE29" s="111"/>
      <c r="BF29" s="111"/>
      <c r="BG29" s="111"/>
      <c r="BH29" s="111"/>
      <c r="BI29" s="113"/>
      <c r="BJ29" s="111"/>
      <c r="BK29" s="111"/>
      <c r="BL29" s="111"/>
      <c r="BM29" s="111"/>
      <c r="BN29" s="111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48" t="s">
        <v>19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48" t="s">
        <v>19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36" t="s">
        <v>55</v>
      </c>
      <c r="B33" s="42" t="s">
        <v>18</v>
      </c>
      <c r="C33" s="42" t="s">
        <v>18</v>
      </c>
      <c r="D33" s="49">
        <f t="shared" ref="D33:D42" si="53">K33+R33+AA33+AI33+AR33+AY33+BG33</f>
        <v>60777.4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4">
        <f>AT33+AU33+AV33+AW33+AX33</f>
        <v>749.4</v>
      </c>
      <c r="AS33" s="54">
        <v>0</v>
      </c>
      <c r="AT33" s="54">
        <v>0</v>
      </c>
      <c r="AU33" s="54">
        <f>609.4+140</f>
        <v>749.4</v>
      </c>
      <c r="AV33" s="54">
        <v>0</v>
      </c>
      <c r="AW33" s="54">
        <v>0</v>
      </c>
      <c r="AX33" s="54">
        <v>0</v>
      </c>
      <c r="AY33" s="54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24"/>
      <c r="B34" s="42" t="s">
        <v>19</v>
      </c>
      <c r="C34" s="42" t="s">
        <v>7</v>
      </c>
      <c r="D34" s="49">
        <f t="shared" si="53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23" t="s">
        <v>79</v>
      </c>
      <c r="B35" s="42" t="s">
        <v>50</v>
      </c>
      <c r="C35" s="42" t="s">
        <v>50</v>
      </c>
      <c r="D35" s="49">
        <f t="shared" si="53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24"/>
      <c r="B36" s="42" t="s">
        <v>7</v>
      </c>
      <c r="C36" s="42" t="s">
        <v>7</v>
      </c>
      <c r="D36" s="49">
        <f t="shared" si="53"/>
        <v>34688.6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</row>
    <row r="37" spans="1:66" s="7" customFormat="1" ht="52.5" customHeight="1" x14ac:dyDescent="0.2">
      <c r="A37" s="134" t="s">
        <v>41</v>
      </c>
      <c r="B37" s="38"/>
      <c r="C37" s="38" t="s">
        <v>6</v>
      </c>
      <c r="D37" s="78">
        <f>K37+R37+AA37+AI37+AR37+AY37+BG37</f>
        <v>899101.9</v>
      </c>
      <c r="E37" s="78" t="e">
        <f t="shared" ref="E37:G37" si="54">SUM(E38)</f>
        <v>#REF!</v>
      </c>
      <c r="F37" s="78" t="e">
        <f t="shared" si="54"/>
        <v>#REF!</v>
      </c>
      <c r="G37" s="78" t="e">
        <f t="shared" si="54"/>
        <v>#REF!</v>
      </c>
      <c r="H37" s="78" t="e">
        <f t="shared" ref="H37" si="55">SUM(H38)</f>
        <v>#REF!</v>
      </c>
      <c r="I37" s="78" t="e">
        <f t="shared" ref="I37" si="56">SUM(I38)</f>
        <v>#REF!</v>
      </c>
      <c r="J37" s="78" t="e">
        <f t="shared" ref="J37" si="57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8">SUM(O38)</f>
        <v>100</v>
      </c>
      <c r="P37" s="78">
        <f t="shared" ref="P37" si="59">SUM(P38)</f>
        <v>0</v>
      </c>
      <c r="Q37" s="78">
        <f t="shared" ref="Q37" si="60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1">SUM(AE38:AE39)</f>
        <v>2920.7</v>
      </c>
      <c r="AF37" s="79">
        <f t="shared" si="61"/>
        <v>17.3</v>
      </c>
      <c r="AG37" s="78">
        <f t="shared" si="61"/>
        <v>0</v>
      </c>
      <c r="AH37" s="78">
        <f t="shared" si="61"/>
        <v>0</v>
      </c>
      <c r="AI37" s="78">
        <f>AJ37+AK37+AL37+AM37+AQ37+AN37</f>
        <v>110550.1</v>
      </c>
      <c r="AJ37" s="78">
        <f t="shared" ref="AJ37:AQ37" si="62">SUM(AJ38:AJ39)</f>
        <v>1342.9</v>
      </c>
      <c r="AK37" s="78">
        <f t="shared" si="62"/>
        <v>82315</v>
      </c>
      <c r="AL37" s="78">
        <f>SUM(AL38:AL39)+AL40</f>
        <v>25480.6</v>
      </c>
      <c r="AM37" s="78">
        <f t="shared" si="62"/>
        <v>1394.3</v>
      </c>
      <c r="AN37" s="78">
        <f>SUM(AN38:AN39)</f>
        <v>17.3</v>
      </c>
      <c r="AO37" s="78">
        <f t="shared" si="62"/>
        <v>0</v>
      </c>
      <c r="AP37" s="78">
        <f t="shared" si="62"/>
        <v>0</v>
      </c>
      <c r="AQ37" s="78">
        <f t="shared" si="62"/>
        <v>0</v>
      </c>
      <c r="AR37" s="78">
        <f>AS37+AT37+AU37+AV37+BF37+AW37+AX37</f>
        <v>288196.7</v>
      </c>
      <c r="AS37" s="78">
        <f t="shared" ref="AS37" si="63">SUM(AS38:AS39)</f>
        <v>0</v>
      </c>
      <c r="AT37" s="78">
        <f>AT38+AT39+AT40</f>
        <v>228440.3</v>
      </c>
      <c r="AU37" s="78">
        <f>AU38+AU39+AU40</f>
        <v>59642.100000000006</v>
      </c>
      <c r="AV37" s="79">
        <f t="shared" ref="AV37:AX37" si="64">AV38+AV39+AV40</f>
        <v>97</v>
      </c>
      <c r="AW37" s="79">
        <f t="shared" si="64"/>
        <v>17.3</v>
      </c>
      <c r="AX37" s="79">
        <f t="shared" si="64"/>
        <v>0</v>
      </c>
      <c r="AY37" s="79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5">BB38+BB39+BB40</f>
        <v>1087.2</v>
      </c>
      <c r="BC37" s="78">
        <f t="shared" si="65"/>
        <v>34.6</v>
      </c>
      <c r="BD37" s="78">
        <f t="shared" si="65"/>
        <v>0</v>
      </c>
      <c r="BE37" s="78">
        <f t="shared" si="65"/>
        <v>0</v>
      </c>
      <c r="BF37" s="78">
        <f t="shared" si="65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6">BJ38+BJ39+BJ40</f>
        <v>1490</v>
      </c>
      <c r="BK37" s="78">
        <f t="shared" si="66"/>
        <v>42.6</v>
      </c>
      <c r="BL37" s="78">
        <f t="shared" si="66"/>
        <v>0</v>
      </c>
      <c r="BM37" s="78">
        <f t="shared" si="66"/>
        <v>0</v>
      </c>
      <c r="BN37" s="78">
        <f t="shared" si="66"/>
        <v>0</v>
      </c>
    </row>
    <row r="38" spans="1:66" s="9" customFormat="1" ht="53.25" customHeight="1" x14ac:dyDescent="0.2">
      <c r="A38" s="134"/>
      <c r="B38" s="38" t="s">
        <v>7</v>
      </c>
      <c r="C38" s="38" t="s">
        <v>7</v>
      </c>
      <c r="D38" s="78">
        <f t="shared" si="53"/>
        <v>283943.30000000005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7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8">O41+O47+O48+O49</f>
        <v>100</v>
      </c>
      <c r="P38" s="78">
        <f t="shared" si="68"/>
        <v>0</v>
      </c>
      <c r="Q38" s="78">
        <f t="shared" si="68"/>
        <v>0</v>
      </c>
      <c r="R38" s="78">
        <f t="shared" si="33"/>
        <v>112416.90000000001</v>
      </c>
      <c r="S38" s="78">
        <f t="shared" ref="S38:Z38" si="69">S41+S47+S48+S49</f>
        <v>77906.3</v>
      </c>
      <c r="T38" s="78">
        <f t="shared" si="69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69"/>
        <v>0</v>
      </c>
      <c r="Y38" s="78">
        <f>Y48</f>
        <v>17.3</v>
      </c>
      <c r="Z38" s="78">
        <f t="shared" si="69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0">AF41+AF47+AF48+AF49</f>
        <v>17.3</v>
      </c>
      <c r="AG38" s="78">
        <f t="shared" si="70"/>
        <v>0</v>
      </c>
      <c r="AH38" s="78">
        <f t="shared" si="70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32636.399999999998</v>
      </c>
      <c r="AS38" s="78">
        <v>0</v>
      </c>
      <c r="AT38" s="78">
        <f>AT48+AT46</f>
        <v>17322.099999999999</v>
      </c>
      <c r="AU38" s="78">
        <f>AU41+AU46+AU47+AU48+AU50+AU51+AU52</f>
        <v>15200</v>
      </c>
      <c r="AV38" s="79">
        <f>AV51</f>
        <v>97</v>
      </c>
      <c r="AW38" s="79">
        <f>AW48</f>
        <v>17.3</v>
      </c>
      <c r="AX38" s="79">
        <v>0</v>
      </c>
      <c r="AY38" s="79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5"/>
      <c r="B39" s="38" t="s">
        <v>11</v>
      </c>
      <c r="C39" s="38" t="s">
        <v>11</v>
      </c>
      <c r="D39" s="78">
        <f>K39+R39+AA39+AI39+AR39+AY39+BG39</f>
        <v>602282.9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1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2">O42</f>
        <v>0</v>
      </c>
      <c r="P39" s="78">
        <f t="shared" si="72"/>
        <v>0</v>
      </c>
      <c r="Q39" s="78">
        <f t="shared" si="72"/>
        <v>0</v>
      </c>
      <c r="R39" s="78">
        <f t="shared" si="33"/>
        <v>143591.09999999998</v>
      </c>
      <c r="S39" s="78">
        <f t="shared" ref="S39:Z39" si="73">S42</f>
        <v>135392.79999999999</v>
      </c>
      <c r="T39" s="78">
        <f t="shared" si="73"/>
        <v>0</v>
      </c>
      <c r="U39" s="78">
        <f>U42+U53</f>
        <v>6390.9000000000005</v>
      </c>
      <c r="V39" s="78">
        <f>V42+V45+V53</f>
        <v>1807.3999999999999</v>
      </c>
      <c r="W39" s="78">
        <f t="shared" si="73"/>
        <v>0</v>
      </c>
      <c r="X39" s="78">
        <f t="shared" si="73"/>
        <v>0</v>
      </c>
      <c r="Y39" s="78">
        <f t="shared" si="73"/>
        <v>0</v>
      </c>
      <c r="Z39" s="78">
        <f t="shared" si="73"/>
        <v>0</v>
      </c>
      <c r="AA39" s="78">
        <f t="shared" si="48"/>
        <v>58887.1</v>
      </c>
      <c r="AB39" s="78">
        <f t="shared" ref="AB39:AH39" si="74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4"/>
        <v>0</v>
      </c>
      <c r="AF39" s="78">
        <f t="shared" si="74"/>
        <v>0</v>
      </c>
      <c r="AG39" s="78">
        <f t="shared" si="74"/>
        <v>0</v>
      </c>
      <c r="AH39" s="78">
        <f t="shared" si="74"/>
        <v>0</v>
      </c>
      <c r="AI39" s="78">
        <f>AJ39+AK39+AL39+AM39+AQ39</f>
        <v>106474.90000000001</v>
      </c>
      <c r="AJ39" s="78">
        <f t="shared" ref="AJ39:AQ39" si="75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5"/>
        <v>0</v>
      </c>
      <c r="AN39" s="78">
        <f t="shared" si="75"/>
        <v>0</v>
      </c>
      <c r="AO39" s="78">
        <f t="shared" si="75"/>
        <v>0</v>
      </c>
      <c r="AP39" s="78">
        <f t="shared" si="75"/>
        <v>0</v>
      </c>
      <c r="AQ39" s="78">
        <f t="shared" si="75"/>
        <v>0</v>
      </c>
      <c r="AR39" s="78">
        <f>AS39+AT39+AU39+AV39+BF39</f>
        <v>249508.9</v>
      </c>
      <c r="AS39" s="78">
        <f t="shared" ref="AS39:AX39" si="76">AS42</f>
        <v>0</v>
      </c>
      <c r="AT39" s="78">
        <f>AT49+AT45+AT53</f>
        <v>211118.19999999998</v>
      </c>
      <c r="AU39" s="78">
        <f>AU45+AU49+AU53</f>
        <v>38390.700000000004</v>
      </c>
      <c r="AV39" s="79">
        <f t="shared" si="76"/>
        <v>0</v>
      </c>
      <c r="AW39" s="79">
        <f t="shared" si="76"/>
        <v>0</v>
      </c>
      <c r="AX39" s="79">
        <f t="shared" si="76"/>
        <v>0</v>
      </c>
      <c r="AY39" s="79">
        <f>AZ39+BA39+BB39+BC39+BD39+BE39+BF39</f>
        <v>3456.7999999999997</v>
      </c>
      <c r="AZ39" s="78">
        <f t="shared" ref="AZ39:BF39" si="77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7"/>
        <v>0</v>
      </c>
      <c r="BE39" s="78">
        <f t="shared" si="77"/>
        <v>0</v>
      </c>
      <c r="BF39" s="78">
        <f t="shared" si="77"/>
        <v>0</v>
      </c>
      <c r="BG39" s="78">
        <f>BH39+BI39+BJ39+BK39+BL39+BM39+BN39</f>
        <v>4267.6000000000004</v>
      </c>
      <c r="BH39" s="78">
        <f t="shared" ref="BH39" si="78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79">BL42</f>
        <v>0</v>
      </c>
      <c r="BM39" s="78">
        <f t="shared" si="79"/>
        <v>0</v>
      </c>
      <c r="BN39" s="78">
        <f t="shared" si="79"/>
        <v>0</v>
      </c>
    </row>
    <row r="40" spans="1:66" s="9" customFormat="1" ht="69" customHeight="1" x14ac:dyDescent="0.2">
      <c r="A40" s="135"/>
      <c r="B40" s="38" t="s">
        <v>18</v>
      </c>
      <c r="C40" s="38" t="s">
        <v>18</v>
      </c>
      <c r="D40" s="78">
        <f t="shared" si="53"/>
        <v>12875.7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6051.4</v>
      </c>
      <c r="AS40" s="78">
        <v>0</v>
      </c>
      <c r="AT40" s="78">
        <f>AT44</f>
        <v>0</v>
      </c>
      <c r="AU40" s="78">
        <f>AU44</f>
        <v>6051.4</v>
      </c>
      <c r="AV40" s="79">
        <v>0</v>
      </c>
      <c r="AW40" s="79">
        <v>0</v>
      </c>
      <c r="AX40" s="79">
        <v>0</v>
      </c>
      <c r="AY40" s="79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21" t="s">
        <v>73</v>
      </c>
      <c r="B41" s="42" t="s">
        <v>11</v>
      </c>
      <c r="C41" s="42" t="s">
        <v>7</v>
      </c>
      <c r="D41" s="23">
        <f t="shared" si="53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5">
        <f>AT41</f>
        <v>0</v>
      </c>
      <c r="AS41" s="105">
        <v>0</v>
      </c>
      <c r="AT41" s="105">
        <v>0</v>
      </c>
      <c r="AU41" s="105">
        <v>0</v>
      </c>
      <c r="AV41" s="105">
        <v>0</v>
      </c>
      <c r="AW41" s="105">
        <v>0</v>
      </c>
      <c r="AX41" s="105">
        <v>0</v>
      </c>
      <c r="AY41" s="105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22"/>
      <c r="B42" s="109" t="s">
        <v>11</v>
      </c>
      <c r="C42" s="109" t="s">
        <v>11</v>
      </c>
      <c r="D42" s="110">
        <f t="shared" si="53"/>
        <v>192393.39999999997</v>
      </c>
      <c r="E42" s="23"/>
      <c r="F42" s="23"/>
      <c r="G42" s="23"/>
      <c r="H42" s="55"/>
      <c r="I42" s="55"/>
      <c r="J42" s="55"/>
      <c r="K42" s="110">
        <f>M42+N42+L42</f>
        <v>20816.099999999999</v>
      </c>
      <c r="L42" s="110">
        <v>19280.599999999999</v>
      </c>
      <c r="M42" s="110">
        <v>865.3</v>
      </c>
      <c r="N42" s="110">
        <v>670.2</v>
      </c>
      <c r="O42" s="126">
        <v>0</v>
      </c>
      <c r="P42" s="126">
        <v>0</v>
      </c>
      <c r="Q42" s="126">
        <v>0</v>
      </c>
      <c r="R42" s="110">
        <f>S42+U42+V42</f>
        <v>142723.69999999998</v>
      </c>
      <c r="S42" s="110">
        <v>135392.79999999999</v>
      </c>
      <c r="T42" s="110">
        <v>0</v>
      </c>
      <c r="U42" s="110">
        <v>5567.6</v>
      </c>
      <c r="V42" s="110">
        <v>1763.3</v>
      </c>
      <c r="W42" s="110">
        <v>0</v>
      </c>
      <c r="X42" s="110">
        <v>0</v>
      </c>
      <c r="Y42" s="110">
        <v>0</v>
      </c>
      <c r="Z42" s="110">
        <v>0</v>
      </c>
      <c r="AA42" s="110">
        <f>AD42+AC42+AB42</f>
        <v>27896.3</v>
      </c>
      <c r="AB42" s="110">
        <v>24168.3</v>
      </c>
      <c r="AC42" s="116">
        <v>1017.6</v>
      </c>
      <c r="AD42" s="116">
        <v>2710.4</v>
      </c>
      <c r="AE42" s="110">
        <v>0</v>
      </c>
      <c r="AF42" s="110">
        <v>0</v>
      </c>
      <c r="AG42" s="110">
        <v>0</v>
      </c>
      <c r="AH42" s="110">
        <v>0</v>
      </c>
      <c r="AI42" s="110">
        <f>AJ42+AK42+AL42</f>
        <v>957.3</v>
      </c>
      <c r="AJ42" s="110">
        <v>0</v>
      </c>
      <c r="AK42" s="110">
        <v>0</v>
      </c>
      <c r="AL42" s="110">
        <v>957.3</v>
      </c>
      <c r="AM42" s="110">
        <v>0</v>
      </c>
      <c r="AN42" s="110">
        <v>0</v>
      </c>
      <c r="AO42" s="110">
        <v>0</v>
      </c>
      <c r="AP42" s="110">
        <v>0</v>
      </c>
      <c r="AQ42" s="110">
        <v>0</v>
      </c>
      <c r="AR42" s="116">
        <f>AT42</f>
        <v>0</v>
      </c>
      <c r="AS42" s="116">
        <v>0</v>
      </c>
      <c r="AT42" s="116">
        <v>0</v>
      </c>
      <c r="AU42" s="116">
        <v>0</v>
      </c>
      <c r="AV42" s="116">
        <v>0</v>
      </c>
      <c r="AW42" s="116">
        <v>0</v>
      </c>
      <c r="AX42" s="116">
        <v>0</v>
      </c>
      <c r="AY42" s="116">
        <f>BB42</f>
        <v>0</v>
      </c>
      <c r="AZ42" s="110">
        <v>0</v>
      </c>
      <c r="BA42" s="112">
        <v>0</v>
      </c>
      <c r="BB42" s="110">
        <v>0</v>
      </c>
      <c r="BC42" s="110">
        <v>0</v>
      </c>
      <c r="BD42" s="110">
        <v>0</v>
      </c>
      <c r="BE42" s="110">
        <v>0</v>
      </c>
      <c r="BF42" s="110">
        <v>0</v>
      </c>
      <c r="BG42" s="110">
        <f>BJ42</f>
        <v>0</v>
      </c>
      <c r="BH42" s="110">
        <v>0</v>
      </c>
      <c r="BI42" s="112">
        <v>0</v>
      </c>
      <c r="BJ42" s="110">
        <v>0</v>
      </c>
      <c r="BK42" s="110">
        <v>0</v>
      </c>
      <c r="BL42" s="110">
        <v>0</v>
      </c>
      <c r="BM42" s="110">
        <v>0</v>
      </c>
      <c r="BN42" s="110">
        <v>0</v>
      </c>
    </row>
    <row r="43" spans="1:66" ht="53.25" customHeight="1" x14ac:dyDescent="0.2">
      <c r="A43" s="122"/>
      <c r="B43" s="111"/>
      <c r="C43" s="111"/>
      <c r="D43" s="111">
        <f t="shared" ref="D43" si="80">K43+R43+AA43+AI43+AR43+AY43</f>
        <v>0</v>
      </c>
      <c r="E43" s="23"/>
      <c r="F43" s="23"/>
      <c r="G43" s="23"/>
      <c r="H43" s="55"/>
      <c r="I43" s="55"/>
      <c r="J43" s="55"/>
      <c r="K43" s="111"/>
      <c r="L43" s="111"/>
      <c r="M43" s="111"/>
      <c r="N43" s="111"/>
      <c r="O43" s="127"/>
      <c r="P43" s="127"/>
      <c r="Q43" s="127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7"/>
      <c r="AD43" s="117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7"/>
      <c r="AS43" s="117"/>
      <c r="AT43" s="117"/>
      <c r="AU43" s="117"/>
      <c r="AV43" s="117"/>
      <c r="AW43" s="117"/>
      <c r="AX43" s="117"/>
      <c r="AY43" s="117"/>
      <c r="AZ43" s="111"/>
      <c r="BA43" s="113"/>
      <c r="BB43" s="111"/>
      <c r="BC43" s="111"/>
      <c r="BD43" s="111"/>
      <c r="BE43" s="111"/>
      <c r="BF43" s="111"/>
      <c r="BG43" s="111"/>
      <c r="BH43" s="111"/>
      <c r="BI43" s="113"/>
      <c r="BJ43" s="111"/>
      <c r="BK43" s="111"/>
      <c r="BL43" s="111"/>
      <c r="BM43" s="111"/>
      <c r="BN43" s="111"/>
    </row>
    <row r="44" spans="1:66" ht="75.75" customHeight="1" x14ac:dyDescent="0.2">
      <c r="A44" s="128" t="s">
        <v>72</v>
      </c>
      <c r="B44" s="42" t="s">
        <v>18</v>
      </c>
      <c r="C44" s="48" t="s">
        <v>18</v>
      </c>
      <c r="D44" s="49">
        <f t="shared" ref="D44:D49" si="81">K44+R44+AA44+AI44+AR44+AY44+BG44</f>
        <v>16102.900000000001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50">
        <f>AT44+AU44</f>
        <v>6051.4</v>
      </c>
      <c r="AS44" s="50">
        <v>0</v>
      </c>
      <c r="AT44" s="50">
        <v>0</v>
      </c>
      <c r="AU44" s="50">
        <v>6051.4</v>
      </c>
      <c r="AV44" s="50">
        <v>0</v>
      </c>
      <c r="AW44" s="50">
        <v>0</v>
      </c>
      <c r="AX44" s="50">
        <v>0</v>
      </c>
      <c r="AY44" s="50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29"/>
      <c r="B45" s="42" t="s">
        <v>11</v>
      </c>
      <c r="C45" s="48" t="s">
        <v>11</v>
      </c>
      <c r="D45" s="49">
        <f t="shared" si="81"/>
        <v>329690.7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50">
        <f>AT45+AU45</f>
        <v>248005.7</v>
      </c>
      <c r="AS45" s="50">
        <v>0</v>
      </c>
      <c r="AT45" s="50">
        <v>209680.4</v>
      </c>
      <c r="AU45" s="50">
        <v>38325.300000000003</v>
      </c>
      <c r="AV45" s="50">
        <v>0</v>
      </c>
      <c r="AW45" s="50">
        <v>0</v>
      </c>
      <c r="AX45" s="50">
        <v>0</v>
      </c>
      <c r="AY45" s="50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30"/>
      <c r="B46" s="86" t="s">
        <v>7</v>
      </c>
      <c r="C46" s="86" t="s">
        <v>7</v>
      </c>
      <c r="D46" s="49">
        <f t="shared" si="81"/>
        <v>32186.799999999999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50">
        <f>AT46+AU46+AV46+AW46+AX46</f>
        <v>32186.799999999999</v>
      </c>
      <c r="AS46" s="50"/>
      <c r="AT46" s="50">
        <v>16992.8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1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3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5">
        <f>AS47+AT47+AU47+AV47+BF47</f>
        <v>0</v>
      </c>
      <c r="AS47" s="105">
        <v>0</v>
      </c>
      <c r="AT47" s="105">
        <v>0</v>
      </c>
      <c r="AU47" s="105">
        <v>0</v>
      </c>
      <c r="AV47" s="105">
        <v>0</v>
      </c>
      <c r="AW47" s="105">
        <v>0</v>
      </c>
      <c r="AX47" s="105">
        <v>0</v>
      </c>
      <c r="AY47" s="105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4268.2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5">
        <f>AT48+AU48+AV48+AW48+AX48</f>
        <v>352.6</v>
      </c>
      <c r="AS48" s="105">
        <v>0</v>
      </c>
      <c r="AT48" s="105">
        <v>329.3</v>
      </c>
      <c r="AU48" s="105">
        <v>6</v>
      </c>
      <c r="AV48" s="105">
        <v>0</v>
      </c>
      <c r="AW48" s="105">
        <v>17.3</v>
      </c>
      <c r="AX48" s="105">
        <v>0</v>
      </c>
      <c r="AY48" s="105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1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5">
        <f>AS49+AT49+AU49+AV49+AW49+AX49</f>
        <v>242.8</v>
      </c>
      <c r="AS49" s="105">
        <v>0</v>
      </c>
      <c r="AT49" s="105">
        <v>240.4</v>
      </c>
      <c r="AU49" s="105">
        <v>2.4</v>
      </c>
      <c r="AV49" s="105">
        <v>0</v>
      </c>
      <c r="AW49" s="105">
        <v>0</v>
      </c>
      <c r="AX49" s="105">
        <v>0</v>
      </c>
      <c r="AY49" s="105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5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5">
        <v>0</v>
      </c>
      <c r="AS50" s="105">
        <v>0</v>
      </c>
      <c r="AT50" s="105">
        <v>0</v>
      </c>
      <c r="AU50" s="105">
        <v>0</v>
      </c>
      <c r="AV50" s="105">
        <v>0</v>
      </c>
      <c r="AW50" s="105">
        <v>0</v>
      </c>
      <c r="AX50" s="105">
        <v>0</v>
      </c>
      <c r="AY50" s="105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5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5">
        <f>AT51+AU51+AV51+AW51+AX51</f>
        <v>97</v>
      </c>
      <c r="AS51" s="105">
        <v>0</v>
      </c>
      <c r="AT51" s="105">
        <v>0</v>
      </c>
      <c r="AU51" s="105">
        <v>0</v>
      </c>
      <c r="AV51" s="105">
        <v>97</v>
      </c>
      <c r="AW51" s="105">
        <v>0</v>
      </c>
      <c r="AX51" s="105">
        <v>0</v>
      </c>
      <c r="AY51" s="105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21" t="s">
        <v>42</v>
      </c>
      <c r="B52" s="42" t="s">
        <v>11</v>
      </c>
      <c r="C52" s="42" t="s">
        <v>7</v>
      </c>
      <c r="D52" s="23">
        <f t="shared" si="85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5">
        <v>0</v>
      </c>
      <c r="AS52" s="105">
        <v>0</v>
      </c>
      <c r="AT52" s="105">
        <v>0</v>
      </c>
      <c r="AU52" s="105">
        <v>0</v>
      </c>
      <c r="AV52" s="105">
        <v>0</v>
      </c>
      <c r="AW52" s="105">
        <v>0</v>
      </c>
      <c r="AX52" s="105">
        <v>0</v>
      </c>
      <c r="AY52" s="105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22"/>
      <c r="B53" s="42" t="s">
        <v>11</v>
      </c>
      <c r="C53" s="42" t="s">
        <v>11</v>
      </c>
      <c r="D53" s="23">
        <f t="shared" si="85"/>
        <v>72231.599999999991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5">
        <f>AS53+AT53+AU53+AV53+AW53+AX53</f>
        <v>1260.4000000000001</v>
      </c>
      <c r="AS53" s="105">
        <v>0</v>
      </c>
      <c r="AT53" s="105">
        <v>1197.4000000000001</v>
      </c>
      <c r="AU53" s="105">
        <v>63</v>
      </c>
      <c r="AV53" s="105">
        <v>0</v>
      </c>
      <c r="AW53" s="105">
        <v>0</v>
      </c>
      <c r="AX53" s="105">
        <v>0</v>
      </c>
      <c r="AY53" s="105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8" t="s">
        <v>31</v>
      </c>
      <c r="B54" s="38"/>
      <c r="C54" s="38" t="s">
        <v>6</v>
      </c>
      <c r="D54" s="78">
        <f t="shared" ref="D54:D71" si="86">K54+R54+AA54+AI54+AR54+AY54+BG54</f>
        <v>540254.99999999988</v>
      </c>
      <c r="E54" s="78">
        <f t="shared" ref="E54:J54" si="87">SUM(E57:E62)</f>
        <v>0</v>
      </c>
      <c r="F54" s="78">
        <f t="shared" si="87"/>
        <v>59064.11</v>
      </c>
      <c r="G54" s="78">
        <f t="shared" si="87"/>
        <v>2681.6</v>
      </c>
      <c r="H54" s="78">
        <f t="shared" si="87"/>
        <v>261.42900000000003</v>
      </c>
      <c r="I54" s="78">
        <f t="shared" si="87"/>
        <v>76.899999999999991</v>
      </c>
      <c r="J54" s="78">
        <f t="shared" si="87"/>
        <v>6.3</v>
      </c>
      <c r="K54" s="78">
        <f>L54+M54+N54+O54+P54+Q54</f>
        <v>69656.899999999994</v>
      </c>
      <c r="L54" s="78">
        <f t="shared" ref="L54:M54" si="88">L57+L58+L59+L61+L62</f>
        <v>0</v>
      </c>
      <c r="M54" s="78">
        <f t="shared" si="88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89">S57+S58+S59+S61+S62</f>
        <v>0</v>
      </c>
      <c r="T54" s="78">
        <f t="shared" si="89"/>
        <v>0</v>
      </c>
      <c r="U54" s="78">
        <f t="shared" si="89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89"/>
        <v>0</v>
      </c>
      <c r="Y54" s="78">
        <f t="shared" si="89"/>
        <v>81.2</v>
      </c>
      <c r="Z54" s="78">
        <f t="shared" si="89"/>
        <v>162.9</v>
      </c>
      <c r="AA54" s="78">
        <f>AB54+AC54+AD54+AE54+AF54+AH54</f>
        <v>136123.99999999997</v>
      </c>
      <c r="AB54" s="78">
        <f t="shared" ref="AB54" si="90">AB57+AB58+AB59+AB61+AB62</f>
        <v>0</v>
      </c>
      <c r="AC54" s="79">
        <f t="shared" ref="AC54:AH54" si="91">AC55+AC56</f>
        <v>109232.7</v>
      </c>
      <c r="AD54" s="79">
        <f>AD55+AD56</f>
        <v>22798.6</v>
      </c>
      <c r="AE54" s="78">
        <f t="shared" si="91"/>
        <v>3812.9</v>
      </c>
      <c r="AF54" s="78">
        <f t="shared" si="91"/>
        <v>97.9</v>
      </c>
      <c r="AG54" s="78">
        <f t="shared" si="91"/>
        <v>0</v>
      </c>
      <c r="AH54" s="78">
        <f t="shared" si="91"/>
        <v>181.9</v>
      </c>
      <c r="AI54" s="78">
        <f>AJ54+AK54+AL54+AM54+AN54+AQ54</f>
        <v>51812.100000000006</v>
      </c>
      <c r="AJ54" s="78">
        <f t="shared" ref="AJ54:AQ54" si="92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2"/>
        <v>5891</v>
      </c>
      <c r="AN54" s="78">
        <f t="shared" si="92"/>
        <v>97.9</v>
      </c>
      <c r="AO54" s="78">
        <f t="shared" si="92"/>
        <v>0</v>
      </c>
      <c r="AP54" s="78">
        <f t="shared" si="92"/>
        <v>0</v>
      </c>
      <c r="AQ54" s="78">
        <f t="shared" si="92"/>
        <v>191.9</v>
      </c>
      <c r="AR54" s="79">
        <f>AS54+AT54+AU54+AV54+AW54+AX54</f>
        <v>98043.699999999983</v>
      </c>
      <c r="AS54" s="79">
        <f t="shared" ref="AS54:AX54" si="93">AS57+AS58+AS59+AS61+AS62</f>
        <v>0</v>
      </c>
      <c r="AT54" s="79">
        <f>AT57+AT58+AT59+AT61+AT62+AT67</f>
        <v>46628.9</v>
      </c>
      <c r="AU54" s="79">
        <f>AU57+AU58+AU59+AU61+AU62+AU66+AU67+AU60</f>
        <v>47316.6</v>
      </c>
      <c r="AV54" s="79">
        <f t="shared" si="93"/>
        <v>3930.9</v>
      </c>
      <c r="AW54" s="79">
        <f t="shared" si="93"/>
        <v>6.9</v>
      </c>
      <c r="AX54" s="79">
        <f t="shared" si="93"/>
        <v>160.4</v>
      </c>
      <c r="AY54" s="79">
        <f>AY57+AY58+AY59+AY61+AY62</f>
        <v>50047.5</v>
      </c>
      <c r="AZ54" s="78">
        <f t="shared" ref="AZ54:BF54" si="94">AZ57+AZ58+AZ59+AZ61+AZ62</f>
        <v>0</v>
      </c>
      <c r="BA54" s="78">
        <v>0</v>
      </c>
      <c r="BB54" s="78">
        <f>BB57+BB58+BB59+BB61+BB62</f>
        <v>17967.3</v>
      </c>
      <c r="BC54" s="78">
        <f t="shared" si="94"/>
        <v>27776.400000000001</v>
      </c>
      <c r="BD54" s="78">
        <f t="shared" si="94"/>
        <v>4095</v>
      </c>
      <c r="BE54" s="78">
        <f t="shared" si="94"/>
        <v>6.9</v>
      </c>
      <c r="BF54" s="78">
        <f t="shared" si="94"/>
        <v>201.9</v>
      </c>
      <c r="BG54" s="78">
        <f>BG57+BG58+BG59+BG61+BG62</f>
        <v>51599.600000000006</v>
      </c>
      <c r="BH54" s="78">
        <f t="shared" ref="BH54" si="95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6">BK57+BK58+BK59+BK61+BK62</f>
        <v>29152.400000000001</v>
      </c>
      <c r="BL54" s="78">
        <f t="shared" si="96"/>
        <v>4292.8999999999996</v>
      </c>
      <c r="BM54" s="78">
        <f t="shared" si="96"/>
        <v>6.9</v>
      </c>
      <c r="BN54" s="78">
        <f t="shared" si="96"/>
        <v>201.9</v>
      </c>
      <c r="BO54" s="92"/>
    </row>
    <row r="55" spans="1:67" s="5" customFormat="1" ht="91.5" customHeight="1" x14ac:dyDescent="0.2">
      <c r="A55" s="125"/>
      <c r="B55" s="38" t="s">
        <v>83</v>
      </c>
      <c r="C55" s="38" t="s">
        <v>7</v>
      </c>
      <c r="D55" s="78">
        <f t="shared" si="86"/>
        <v>539590.39999999991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7">N57+N58+N59+N61+N62+N63+N64</f>
        <v>21487.600000000002</v>
      </c>
      <c r="O55" s="78">
        <f t="shared" si="97"/>
        <v>30292.2</v>
      </c>
      <c r="P55" s="78">
        <f t="shared" si="97"/>
        <v>65.900000000000006</v>
      </c>
      <c r="Q55" s="78">
        <f t="shared" si="97"/>
        <v>167</v>
      </c>
      <c r="R55" s="78">
        <f>S55+T55+U55+V55+W55+X55+Y55+Z55</f>
        <v>82971.199999999997</v>
      </c>
      <c r="S55" s="78">
        <f t="shared" ref="S55:Z55" si="98">S57+S58+S59+S61+S62+S63+S64</f>
        <v>0</v>
      </c>
      <c r="T55" s="78">
        <f t="shared" si="98"/>
        <v>0</v>
      </c>
      <c r="U55" s="78">
        <f t="shared" si="98"/>
        <v>19068</v>
      </c>
      <c r="V55" s="78">
        <f t="shared" si="98"/>
        <v>23246.799999999999</v>
      </c>
      <c r="W55" s="78">
        <f t="shared" si="98"/>
        <v>40412.300000000003</v>
      </c>
      <c r="X55" s="78">
        <f t="shared" si="98"/>
        <v>0</v>
      </c>
      <c r="Y55" s="78">
        <f t="shared" si="98"/>
        <v>81.2</v>
      </c>
      <c r="Z55" s="78">
        <f t="shared" si="98"/>
        <v>162.9</v>
      </c>
      <c r="AA55" s="78">
        <f>AB55+AC55+AD55+AE55+AF55+AG55+AH55</f>
        <v>135519.4</v>
      </c>
      <c r="AB55" s="78">
        <f t="shared" ref="AB55:AH55" si="99">AB57+AB58+AB59+AB61+AB62+AB63+AB64</f>
        <v>0</v>
      </c>
      <c r="AC55" s="78">
        <f t="shared" si="99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99"/>
        <v>97.9</v>
      </c>
      <c r="AG55" s="78">
        <f t="shared" si="99"/>
        <v>0</v>
      </c>
      <c r="AH55" s="78">
        <f t="shared" si="99"/>
        <v>181.9</v>
      </c>
      <c r="AI55" s="78">
        <f>AJ55+AK55+AL55+AM55+AN55+AO55+AP55+AQ55</f>
        <v>51812.100000000006</v>
      </c>
      <c r="AJ55" s="78">
        <f t="shared" ref="AJ55:AQ55" si="100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0"/>
        <v>5891</v>
      </c>
      <c r="AN55" s="78">
        <f t="shared" si="100"/>
        <v>97.9</v>
      </c>
      <c r="AO55" s="78">
        <f t="shared" si="100"/>
        <v>0</v>
      </c>
      <c r="AP55" s="78">
        <f t="shared" si="100"/>
        <v>0</v>
      </c>
      <c r="AQ55" s="78">
        <f t="shared" si="100"/>
        <v>191.9</v>
      </c>
      <c r="AR55" s="79">
        <f>AS55+AT55+AU55+AV55+AW55+AX55</f>
        <v>97983.699999999983</v>
      </c>
      <c r="AS55" s="79">
        <f t="shared" ref="AS55:AX55" si="101">AS57+AS58+AS59+AS61+AS62+AS63+AS64</f>
        <v>0</v>
      </c>
      <c r="AT55" s="79">
        <f>AT57+AT58+AT59+AT61+AT62+AT63+AT64+AT67</f>
        <v>46628.9</v>
      </c>
      <c r="AU55" s="79">
        <f>AU57+AU58+AU59+AU61+AU62+AU63+AU64+AU66+AU67</f>
        <v>47256.6</v>
      </c>
      <c r="AV55" s="79">
        <f t="shared" si="101"/>
        <v>3930.9</v>
      </c>
      <c r="AW55" s="79">
        <f t="shared" si="101"/>
        <v>6.9</v>
      </c>
      <c r="AX55" s="79">
        <f t="shared" si="101"/>
        <v>160.4</v>
      </c>
      <c r="AY55" s="79">
        <f>AY57+AY58+AY59+AY61+AY62+AY63+AY64</f>
        <v>50047.5</v>
      </c>
      <c r="AZ55" s="78">
        <f t="shared" ref="AZ55:BF55" si="102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2"/>
        <v>27776.400000000001</v>
      </c>
      <c r="BD55" s="78">
        <f>BD57+BD58+BD59+BD61+BD62+BD63+BD64</f>
        <v>4095</v>
      </c>
      <c r="BE55" s="78">
        <f t="shared" si="102"/>
        <v>6.9</v>
      </c>
      <c r="BF55" s="78">
        <f t="shared" si="102"/>
        <v>201.9</v>
      </c>
      <c r="BG55" s="78">
        <f>BG57+BG58+BG59+BG61+BG62+BG63+BG64</f>
        <v>51599.600000000006</v>
      </c>
      <c r="BH55" s="78">
        <f t="shared" ref="BH55" si="103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4">BK57+BK58+BK59+BK61+BK62+BK63+BK64</f>
        <v>29152.400000000001</v>
      </c>
      <c r="BL55" s="78">
        <f t="shared" si="104"/>
        <v>4292.8999999999996</v>
      </c>
      <c r="BM55" s="78">
        <f t="shared" si="104"/>
        <v>6.9</v>
      </c>
      <c r="BN55" s="78">
        <f t="shared" si="104"/>
        <v>201.9</v>
      </c>
    </row>
    <row r="56" spans="1:67" s="5" customFormat="1" ht="54" customHeight="1" x14ac:dyDescent="0.2">
      <c r="A56" s="120"/>
      <c r="B56" s="38" t="s">
        <v>18</v>
      </c>
      <c r="C56" s="38" t="s">
        <v>18</v>
      </c>
      <c r="D56" s="78">
        <f t="shared" si="86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5">M65</f>
        <v>0</v>
      </c>
      <c r="N56" s="78">
        <f t="shared" si="105"/>
        <v>0</v>
      </c>
      <c r="O56" s="78">
        <f t="shared" si="105"/>
        <v>0</v>
      </c>
      <c r="P56" s="78">
        <f t="shared" si="105"/>
        <v>0</v>
      </c>
      <c r="Q56" s="78">
        <f t="shared" si="105"/>
        <v>0</v>
      </c>
      <c r="R56" s="78">
        <f>S56+T56+U56+V56+W56+X56+Y56+Z56</f>
        <v>0</v>
      </c>
      <c r="S56" s="78">
        <f t="shared" ref="S56:Z56" si="106">S65</f>
        <v>0</v>
      </c>
      <c r="T56" s="78">
        <f t="shared" si="106"/>
        <v>0</v>
      </c>
      <c r="U56" s="78">
        <f t="shared" si="106"/>
        <v>0</v>
      </c>
      <c r="V56" s="78">
        <f t="shared" si="106"/>
        <v>0</v>
      </c>
      <c r="W56" s="78">
        <f t="shared" si="106"/>
        <v>0</v>
      </c>
      <c r="X56" s="78">
        <f t="shared" si="106"/>
        <v>0</v>
      </c>
      <c r="Y56" s="78">
        <f t="shared" si="106"/>
        <v>0</v>
      </c>
      <c r="Z56" s="78">
        <f t="shared" si="106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7">AC65</f>
        <v>0</v>
      </c>
      <c r="AD56" s="78">
        <f t="shared" si="107"/>
        <v>604.6</v>
      </c>
      <c r="AE56" s="78">
        <f t="shared" si="107"/>
        <v>0</v>
      </c>
      <c r="AF56" s="78">
        <f t="shared" si="107"/>
        <v>0</v>
      </c>
      <c r="AG56" s="78">
        <f t="shared" si="107"/>
        <v>0</v>
      </c>
      <c r="AH56" s="78">
        <f t="shared" si="107"/>
        <v>0</v>
      </c>
      <c r="AI56" s="78">
        <f>AJ56+AK56+AL56+AM56+AN56+AO56+AP56+AQ56</f>
        <v>0</v>
      </c>
      <c r="AJ56" s="78">
        <f t="shared" ref="AJ56:AQ56" si="108">AJ65</f>
        <v>0</v>
      </c>
      <c r="AK56" s="78">
        <f t="shared" si="108"/>
        <v>0</v>
      </c>
      <c r="AL56" s="78">
        <f t="shared" si="108"/>
        <v>0</v>
      </c>
      <c r="AM56" s="78">
        <f t="shared" si="108"/>
        <v>0</v>
      </c>
      <c r="AN56" s="78">
        <f t="shared" si="108"/>
        <v>0</v>
      </c>
      <c r="AO56" s="78">
        <f t="shared" si="108"/>
        <v>0</v>
      </c>
      <c r="AP56" s="78">
        <f t="shared" si="108"/>
        <v>0</v>
      </c>
      <c r="AQ56" s="78">
        <f t="shared" si="108"/>
        <v>0</v>
      </c>
      <c r="AR56" s="79">
        <f>AS56+AT56+AU56+AV56+AW56+AX56</f>
        <v>60</v>
      </c>
      <c r="AS56" s="79">
        <f t="shared" ref="AS56:AX56" si="109">AS65</f>
        <v>0</v>
      </c>
      <c r="AT56" s="79">
        <f t="shared" si="109"/>
        <v>0</v>
      </c>
      <c r="AU56" s="79">
        <f>AU60</f>
        <v>60</v>
      </c>
      <c r="AV56" s="79">
        <f t="shared" si="109"/>
        <v>0</v>
      </c>
      <c r="AW56" s="79">
        <f t="shared" si="109"/>
        <v>0</v>
      </c>
      <c r="AX56" s="79">
        <f t="shared" si="109"/>
        <v>0</v>
      </c>
      <c r="AY56" s="79">
        <f>AZ56+BB56+BC56+BD56+BE56+BF56</f>
        <v>0</v>
      </c>
      <c r="AZ56" s="78">
        <f t="shared" ref="AZ56:BF56" si="110">AZ65</f>
        <v>0</v>
      </c>
      <c r="BA56" s="78">
        <v>0</v>
      </c>
      <c r="BB56" s="78">
        <f t="shared" si="110"/>
        <v>0</v>
      </c>
      <c r="BC56" s="78">
        <f t="shared" si="110"/>
        <v>0</v>
      </c>
      <c r="BD56" s="78">
        <f t="shared" si="110"/>
        <v>0</v>
      </c>
      <c r="BE56" s="78">
        <f t="shared" si="110"/>
        <v>0</v>
      </c>
      <c r="BF56" s="78">
        <f t="shared" si="110"/>
        <v>0</v>
      </c>
      <c r="BG56" s="78">
        <f>BH56+BJ56+BK56+BL56+BM56+BN56</f>
        <v>0</v>
      </c>
      <c r="BH56" s="78">
        <f t="shared" ref="BH56" si="111">BH65</f>
        <v>0</v>
      </c>
      <c r="BI56" s="78">
        <v>0</v>
      </c>
      <c r="BJ56" s="78">
        <f t="shared" ref="BJ56:BN56" si="112">BJ65</f>
        <v>0</v>
      </c>
      <c r="BK56" s="78">
        <f t="shared" si="112"/>
        <v>0</v>
      </c>
      <c r="BL56" s="78">
        <f t="shared" si="112"/>
        <v>0</v>
      </c>
      <c r="BM56" s="78">
        <f t="shared" si="112"/>
        <v>0</v>
      </c>
      <c r="BN56" s="78">
        <f t="shared" si="112"/>
        <v>0</v>
      </c>
    </row>
    <row r="57" spans="1:67" ht="87.75" customHeight="1" x14ac:dyDescent="0.2">
      <c r="A57" s="84" t="s">
        <v>43</v>
      </c>
      <c r="B57" s="42" t="s">
        <v>83</v>
      </c>
      <c r="C57" s="42" t="s">
        <v>7</v>
      </c>
      <c r="D57" s="23">
        <f t="shared" si="86"/>
        <v>52282.499999999993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5">
        <f>AS57+AT57+AU57+AV57+BF57</f>
        <v>8907.2999999999993</v>
      </c>
      <c r="AS57" s="105">
        <v>0</v>
      </c>
      <c r="AT57" s="105">
        <v>2275.5</v>
      </c>
      <c r="AU57" s="105">
        <v>6631.8</v>
      </c>
      <c r="AV57" s="105">
        <v>0</v>
      </c>
      <c r="AW57" s="105">
        <v>0</v>
      </c>
      <c r="AX57" s="105">
        <v>0</v>
      </c>
      <c r="AY57" s="105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83</v>
      </c>
      <c r="C58" s="42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5">
        <f>AS58+AT58+AU58+AV58+AW58+AX58</f>
        <v>30781.000000000004</v>
      </c>
      <c r="AS58" s="105">
        <v>0</v>
      </c>
      <c r="AT58" s="105">
        <v>13628.7</v>
      </c>
      <c r="AU58" s="105">
        <v>13380.2</v>
      </c>
      <c r="AV58" s="105">
        <v>3604.8</v>
      </c>
      <c r="AW58" s="105">
        <v>6.9</v>
      </c>
      <c r="AX58" s="105">
        <v>160.4</v>
      </c>
      <c r="AY58" s="105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07" t="s">
        <v>45</v>
      </c>
      <c r="B59" s="42" t="s">
        <v>83</v>
      </c>
      <c r="C59" s="42" t="s">
        <v>7</v>
      </c>
      <c r="D59" s="23">
        <f t="shared" si="86"/>
        <v>120195.4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5">
        <f>AS59+AT59+AU59+AV59+BF59</f>
        <v>23012.5</v>
      </c>
      <c r="AS59" s="105">
        <v>0</v>
      </c>
      <c r="AT59" s="105">
        <v>0</v>
      </c>
      <c r="AU59" s="105">
        <v>23012.5</v>
      </c>
      <c r="AV59" s="105">
        <v>0</v>
      </c>
      <c r="AW59" s="105">
        <v>0</v>
      </c>
      <c r="AX59" s="105"/>
      <c r="AY59" s="105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08"/>
      <c r="B60" s="98" t="s">
        <v>18</v>
      </c>
      <c r="C60" s="98" t="s">
        <v>18</v>
      </c>
      <c r="D60" s="99">
        <f>K60+R60+AA60+AI60+AY60+BG60+AR60</f>
        <v>60</v>
      </c>
      <c r="E60" s="99"/>
      <c r="F60" s="99"/>
      <c r="G60" s="99"/>
      <c r="H60" s="99"/>
      <c r="I60" s="99"/>
      <c r="J60" s="99"/>
      <c r="K60" s="99">
        <v>0</v>
      </c>
      <c r="L60" s="99"/>
      <c r="M60" s="99"/>
      <c r="N60" s="99"/>
      <c r="O60" s="99"/>
      <c r="P60" s="99"/>
      <c r="Q60" s="99"/>
      <c r="R60" s="99">
        <v>0</v>
      </c>
      <c r="S60" s="99"/>
      <c r="T60" s="99"/>
      <c r="U60" s="99"/>
      <c r="V60" s="99"/>
      <c r="W60" s="99"/>
      <c r="X60" s="99"/>
      <c r="Y60" s="99"/>
      <c r="Z60" s="99"/>
      <c r="AA60" s="99">
        <v>0</v>
      </c>
      <c r="AB60" s="99"/>
      <c r="AC60" s="100"/>
      <c r="AD60" s="100"/>
      <c r="AE60" s="99"/>
      <c r="AF60" s="99"/>
      <c r="AG60" s="99"/>
      <c r="AH60" s="99"/>
      <c r="AI60" s="99">
        <f>AJ60+AK60+AL60+AM60+AN60+AQ60</f>
        <v>0</v>
      </c>
      <c r="AJ60" s="99">
        <v>0</v>
      </c>
      <c r="AK60" s="99">
        <v>0</v>
      </c>
      <c r="AL60" s="99">
        <v>0</v>
      </c>
      <c r="AM60" s="99">
        <v>0</v>
      </c>
      <c r="AN60" s="99">
        <v>0</v>
      </c>
      <c r="AO60" s="99"/>
      <c r="AP60" s="99"/>
      <c r="AQ60" s="99">
        <v>0</v>
      </c>
      <c r="AR60" s="105">
        <f>AT60+AU60+AV60+AW60+AX60</f>
        <v>60</v>
      </c>
      <c r="AS60" s="105"/>
      <c r="AT60" s="105">
        <v>0</v>
      </c>
      <c r="AU60" s="105">
        <v>60</v>
      </c>
      <c r="AV60" s="105">
        <v>0</v>
      </c>
      <c r="AW60" s="105">
        <v>0</v>
      </c>
      <c r="AX60" s="105">
        <v>0</v>
      </c>
      <c r="AY60" s="105">
        <f>BA60+BB60+BC60+BD60+BE60+BF60</f>
        <v>0</v>
      </c>
      <c r="AZ60" s="99"/>
      <c r="BA60" s="99">
        <v>0</v>
      </c>
      <c r="BB60" s="99">
        <v>0</v>
      </c>
      <c r="BC60" s="99">
        <v>0</v>
      </c>
      <c r="BD60" s="99">
        <v>0</v>
      </c>
      <c r="BE60" s="99">
        <v>0</v>
      </c>
      <c r="BF60" s="99">
        <v>0</v>
      </c>
      <c r="BG60" s="99">
        <f>BI60+BJ60+BK60+BL60+BM60+BN60</f>
        <v>0</v>
      </c>
      <c r="BH60" s="99"/>
      <c r="BI60" s="99">
        <v>0</v>
      </c>
      <c r="BJ60" s="99">
        <v>0</v>
      </c>
      <c r="BK60" s="99">
        <v>0</v>
      </c>
      <c r="BL60" s="99">
        <v>0</v>
      </c>
      <c r="BM60" s="99">
        <v>0</v>
      </c>
      <c r="BN60" s="99"/>
    </row>
    <row r="61" spans="1:67" ht="103.5" customHeight="1" x14ac:dyDescent="0.2">
      <c r="A61" s="84" t="s">
        <v>46</v>
      </c>
      <c r="B61" s="42" t="s">
        <v>83</v>
      </c>
      <c r="C61" s="42" t="s">
        <v>7</v>
      </c>
      <c r="D61" s="23">
        <f t="shared" si="86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5">
        <f>AS61+AT61+AU61+AV61+BF61</f>
        <v>4175.1000000000004</v>
      </c>
      <c r="AS61" s="105">
        <v>0</v>
      </c>
      <c r="AT61" s="105">
        <v>1022</v>
      </c>
      <c r="AU61" s="106">
        <v>2827</v>
      </c>
      <c r="AV61" s="105">
        <v>326.10000000000002</v>
      </c>
      <c r="AW61" s="105">
        <v>0</v>
      </c>
      <c r="AX61" s="105">
        <v>0</v>
      </c>
      <c r="AY61" s="105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83</v>
      </c>
      <c r="C62" s="42" t="s">
        <v>7</v>
      </c>
      <c r="D62" s="23">
        <f t="shared" si="86"/>
        <v>23445.399999999998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5">
        <f>AS62+AT62+AU62+AV62+BF62</f>
        <v>5781.7</v>
      </c>
      <c r="AS62" s="105">
        <v>0</v>
      </c>
      <c r="AT62" s="105">
        <v>5492.7</v>
      </c>
      <c r="AU62" s="105">
        <v>289</v>
      </c>
      <c r="AV62" s="105">
        <v>0</v>
      </c>
      <c r="AW62" s="105">
        <v>0</v>
      </c>
      <c r="AX62" s="105">
        <v>0</v>
      </c>
      <c r="AY62" s="105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83</v>
      </c>
      <c r="C63" s="42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5">
        <v>0</v>
      </c>
      <c r="AS63" s="105"/>
      <c r="AT63" s="105">
        <v>0</v>
      </c>
      <c r="AU63" s="105">
        <v>0</v>
      </c>
      <c r="AV63" s="105">
        <v>0</v>
      </c>
      <c r="AW63" s="105">
        <v>0</v>
      </c>
      <c r="AX63" s="105">
        <v>0</v>
      </c>
      <c r="AY63" s="105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83</v>
      </c>
      <c r="C64" s="42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5">
        <v>0</v>
      </c>
      <c r="AS64" s="105"/>
      <c r="AT64" s="105">
        <v>0</v>
      </c>
      <c r="AU64" s="105">
        <v>0</v>
      </c>
      <c r="AV64" s="105">
        <v>0</v>
      </c>
      <c r="AW64" s="105">
        <v>0</v>
      </c>
      <c r="AX64" s="105">
        <v>0</v>
      </c>
      <c r="AY64" s="105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5">
        <v>0</v>
      </c>
      <c r="AS65" s="105"/>
      <c r="AT65" s="105">
        <v>0</v>
      </c>
      <c r="AU65" s="105">
        <v>0</v>
      </c>
      <c r="AV65" s="105">
        <v>0</v>
      </c>
      <c r="AW65" s="105">
        <v>0</v>
      </c>
      <c r="AX65" s="105">
        <v>0</v>
      </c>
      <c r="AY65" s="105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83</v>
      </c>
      <c r="C66" s="71" t="s">
        <v>7</v>
      </c>
      <c r="D66" s="70">
        <f t="shared" si="86"/>
        <v>2260.6999999999998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5">
        <f>AT66+AU66+AV66+AW66+AX66</f>
        <v>1080.7</v>
      </c>
      <c r="AS66" s="105"/>
      <c r="AT66" s="105">
        <v>0</v>
      </c>
      <c r="AU66" s="105">
        <v>1080.7</v>
      </c>
      <c r="AV66" s="105">
        <v>0</v>
      </c>
      <c r="AW66" s="105">
        <v>0</v>
      </c>
      <c r="AX66" s="105">
        <v>0</v>
      </c>
      <c r="AY66" s="105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83</v>
      </c>
      <c r="C67" s="74" t="s">
        <v>7</v>
      </c>
      <c r="D67" s="73">
        <f t="shared" si="86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5">
        <f>AT67+AU67+AV67+AW67+AX67</f>
        <v>24245.4</v>
      </c>
      <c r="AS67" s="105"/>
      <c r="AT67" s="105">
        <v>24210</v>
      </c>
      <c r="AU67" s="105">
        <v>35.4</v>
      </c>
      <c r="AV67" s="105">
        <v>0</v>
      </c>
      <c r="AW67" s="105">
        <v>0</v>
      </c>
      <c r="AX67" s="105">
        <v>0</v>
      </c>
      <c r="AY67" s="105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4" t="s">
        <v>32</v>
      </c>
      <c r="B68" s="38" t="s">
        <v>20</v>
      </c>
      <c r="C68" s="38" t="s">
        <v>6</v>
      </c>
      <c r="D68" s="78">
        <f t="shared" si="86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1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2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3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3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9">
        <f>AS68+AT68+AU68+AV68+BF68</f>
        <v>0</v>
      </c>
      <c r="AS68" s="79">
        <v>0</v>
      </c>
      <c r="AT68" s="79">
        <v>0</v>
      </c>
      <c r="AU68" s="79">
        <v>0</v>
      </c>
      <c r="AV68" s="79">
        <v>0</v>
      </c>
      <c r="AW68" s="79">
        <v>0</v>
      </c>
      <c r="AX68" s="79">
        <v>0</v>
      </c>
      <c r="AY68" s="79">
        <f t="shared" ref="AY68" si="114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5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8" t="s">
        <v>33</v>
      </c>
      <c r="B69" s="38"/>
      <c r="C69" s="38" t="s">
        <v>6</v>
      </c>
      <c r="D69" s="78">
        <f t="shared" si="86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6">L70</f>
        <v>0</v>
      </c>
      <c r="M69" s="78">
        <f t="shared" si="116"/>
        <v>0</v>
      </c>
      <c r="N69" s="78">
        <f>N70+N71</f>
        <v>875.5</v>
      </c>
      <c r="O69" s="78">
        <f t="shared" si="116"/>
        <v>0</v>
      </c>
      <c r="P69" s="78">
        <f t="shared" si="116"/>
        <v>0</v>
      </c>
      <c r="Q69" s="78">
        <f t="shared" si="116"/>
        <v>0</v>
      </c>
      <c r="R69" s="78">
        <f>V69+W69</f>
        <v>378.2</v>
      </c>
      <c r="S69" s="78">
        <f t="shared" si="116"/>
        <v>0</v>
      </c>
      <c r="T69" s="78">
        <f t="shared" si="116"/>
        <v>0</v>
      </c>
      <c r="U69" s="78">
        <f t="shared" si="116"/>
        <v>0</v>
      </c>
      <c r="V69" s="78">
        <f>V70+V72</f>
        <v>348.2</v>
      </c>
      <c r="W69" s="78">
        <f t="shared" si="116"/>
        <v>30</v>
      </c>
      <c r="X69" s="78">
        <f t="shared" si="116"/>
        <v>0</v>
      </c>
      <c r="Y69" s="78">
        <f t="shared" si="116"/>
        <v>0</v>
      </c>
      <c r="Z69" s="78">
        <f t="shared" si="116"/>
        <v>0</v>
      </c>
      <c r="AA69" s="78">
        <f>AD69</f>
        <v>260.7</v>
      </c>
      <c r="AB69" s="78">
        <f t="shared" si="116"/>
        <v>0</v>
      </c>
      <c r="AC69" s="79">
        <f t="shared" si="116"/>
        <v>0</v>
      </c>
      <c r="AD69" s="79">
        <f>AD70+AD72</f>
        <v>260.7</v>
      </c>
      <c r="AE69" s="78">
        <f t="shared" si="116"/>
        <v>0</v>
      </c>
      <c r="AF69" s="78">
        <f t="shared" si="116"/>
        <v>0</v>
      </c>
      <c r="AG69" s="78">
        <f t="shared" si="116"/>
        <v>0</v>
      </c>
      <c r="AH69" s="78">
        <f t="shared" si="116"/>
        <v>0</v>
      </c>
      <c r="AI69" s="78">
        <f>AL69+AM69</f>
        <v>261.60000000000002</v>
      </c>
      <c r="AJ69" s="78">
        <f t="shared" si="116"/>
        <v>0</v>
      </c>
      <c r="AK69" s="78">
        <f t="shared" si="116"/>
        <v>0</v>
      </c>
      <c r="AL69" s="78">
        <f>AL70+AL72</f>
        <v>257</v>
      </c>
      <c r="AM69" s="78">
        <f t="shared" si="116"/>
        <v>4.5999999999999996</v>
      </c>
      <c r="AN69" s="78">
        <f t="shared" si="116"/>
        <v>0</v>
      </c>
      <c r="AO69" s="78">
        <f t="shared" si="116"/>
        <v>0</v>
      </c>
      <c r="AP69" s="78">
        <f t="shared" si="116"/>
        <v>0</v>
      </c>
      <c r="AQ69" s="78">
        <f t="shared" si="116"/>
        <v>0</v>
      </c>
      <c r="AR69" s="79">
        <f t="shared" si="116"/>
        <v>257</v>
      </c>
      <c r="AS69" s="79">
        <f t="shared" si="116"/>
        <v>0</v>
      </c>
      <c r="AT69" s="79">
        <f t="shared" si="116"/>
        <v>0</v>
      </c>
      <c r="AU69" s="79">
        <f t="shared" si="116"/>
        <v>257</v>
      </c>
      <c r="AV69" s="79">
        <f t="shared" si="116"/>
        <v>0</v>
      </c>
      <c r="AW69" s="79">
        <f t="shared" si="116"/>
        <v>0</v>
      </c>
      <c r="AX69" s="79">
        <f t="shared" si="116"/>
        <v>0</v>
      </c>
      <c r="AY69" s="79">
        <f t="shared" si="116"/>
        <v>1272</v>
      </c>
      <c r="AZ69" s="78">
        <f t="shared" si="116"/>
        <v>0</v>
      </c>
      <c r="BA69" s="78">
        <v>0</v>
      </c>
      <c r="BB69" s="78">
        <f t="shared" si="116"/>
        <v>0</v>
      </c>
      <c r="BC69" s="78">
        <f t="shared" si="116"/>
        <v>1272</v>
      </c>
      <c r="BD69" s="78">
        <f t="shared" si="116"/>
        <v>0</v>
      </c>
      <c r="BE69" s="78">
        <f t="shared" si="116"/>
        <v>0</v>
      </c>
      <c r="BF69" s="78">
        <f t="shared" si="116"/>
        <v>0</v>
      </c>
      <c r="BG69" s="78">
        <f t="shared" si="116"/>
        <v>1277</v>
      </c>
      <c r="BH69" s="78">
        <f t="shared" si="116"/>
        <v>0</v>
      </c>
      <c r="BI69" s="78">
        <v>0</v>
      </c>
      <c r="BJ69" s="78">
        <f t="shared" si="116"/>
        <v>0</v>
      </c>
      <c r="BK69" s="78">
        <f t="shared" si="116"/>
        <v>1277</v>
      </c>
      <c r="BL69" s="78">
        <f t="shared" si="116"/>
        <v>0</v>
      </c>
      <c r="BM69" s="78">
        <f t="shared" si="116"/>
        <v>0</v>
      </c>
      <c r="BN69" s="78">
        <f t="shared" si="116"/>
        <v>0</v>
      </c>
      <c r="BO69" s="93"/>
    </row>
    <row r="70" spans="1:67" s="9" customFormat="1" ht="44.25" customHeight="1" x14ac:dyDescent="0.2">
      <c r="A70" s="119"/>
      <c r="B70" s="38" t="s">
        <v>12</v>
      </c>
      <c r="C70" s="38" t="s">
        <v>12</v>
      </c>
      <c r="D70" s="78">
        <f t="shared" si="86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1"/>
        <v>270.5</v>
      </c>
      <c r="L70" s="65">
        <f t="shared" ref="L70:M70" si="117">L73+L74</f>
        <v>0</v>
      </c>
      <c r="M70" s="65">
        <f t="shared" si="117"/>
        <v>0</v>
      </c>
      <c r="N70" s="65">
        <f>N73+N74</f>
        <v>270.5</v>
      </c>
      <c r="O70" s="65"/>
      <c r="P70" s="65"/>
      <c r="Q70" s="65"/>
      <c r="R70" s="78">
        <f t="shared" si="82"/>
        <v>228.2</v>
      </c>
      <c r="S70" s="65">
        <f t="shared" ref="S70:Z70" si="118">S73+S74</f>
        <v>0</v>
      </c>
      <c r="T70" s="65">
        <f t="shared" si="118"/>
        <v>0</v>
      </c>
      <c r="U70" s="65">
        <f t="shared" si="118"/>
        <v>0</v>
      </c>
      <c r="V70" s="65">
        <f t="shared" si="118"/>
        <v>198.2</v>
      </c>
      <c r="W70" s="65">
        <f t="shared" si="118"/>
        <v>30</v>
      </c>
      <c r="X70" s="65">
        <f t="shared" si="118"/>
        <v>0</v>
      </c>
      <c r="Y70" s="65">
        <f t="shared" si="118"/>
        <v>0</v>
      </c>
      <c r="Z70" s="65">
        <f t="shared" si="118"/>
        <v>0</v>
      </c>
      <c r="AA70" s="78">
        <f t="shared" si="83"/>
        <v>260.7</v>
      </c>
      <c r="AB70" s="65">
        <f t="shared" ref="AB70:AH70" si="119">AB73+AB74</f>
        <v>0</v>
      </c>
      <c r="AC70" s="81">
        <f t="shared" si="119"/>
        <v>0</v>
      </c>
      <c r="AD70" s="81">
        <f t="shared" si="119"/>
        <v>260.7</v>
      </c>
      <c r="AE70" s="65">
        <f t="shared" si="119"/>
        <v>0</v>
      </c>
      <c r="AF70" s="65">
        <f t="shared" si="119"/>
        <v>0</v>
      </c>
      <c r="AG70" s="65">
        <f t="shared" si="119"/>
        <v>0</v>
      </c>
      <c r="AH70" s="65">
        <f t="shared" si="119"/>
        <v>0</v>
      </c>
      <c r="AI70" s="78">
        <f t="shared" si="113"/>
        <v>261.60000000000002</v>
      </c>
      <c r="AJ70" s="65">
        <f t="shared" ref="AJ70:AQ70" si="120">AJ73+AJ74</f>
        <v>0</v>
      </c>
      <c r="AK70" s="65">
        <f t="shared" si="120"/>
        <v>0</v>
      </c>
      <c r="AL70" s="65">
        <f t="shared" si="120"/>
        <v>257</v>
      </c>
      <c r="AM70" s="65">
        <f t="shared" si="120"/>
        <v>4.5999999999999996</v>
      </c>
      <c r="AN70" s="65">
        <f t="shared" si="120"/>
        <v>0</v>
      </c>
      <c r="AO70" s="65">
        <f t="shared" si="120"/>
        <v>0</v>
      </c>
      <c r="AP70" s="65">
        <f t="shared" si="120"/>
        <v>0</v>
      </c>
      <c r="AQ70" s="65">
        <f t="shared" si="120"/>
        <v>0</v>
      </c>
      <c r="AR70" s="79">
        <f>AS70+AT70+AU70+AV70+AW70+AX70</f>
        <v>257</v>
      </c>
      <c r="AS70" s="81">
        <f t="shared" ref="AS70:AX70" si="121">AS73+AS74</f>
        <v>0</v>
      </c>
      <c r="AT70" s="81">
        <f t="shared" si="121"/>
        <v>0</v>
      </c>
      <c r="AU70" s="81">
        <f t="shared" si="121"/>
        <v>257</v>
      </c>
      <c r="AV70" s="81">
        <f t="shared" si="121"/>
        <v>0</v>
      </c>
      <c r="AW70" s="81">
        <f t="shared" si="121"/>
        <v>0</v>
      </c>
      <c r="AX70" s="81">
        <f t="shared" si="121"/>
        <v>0</v>
      </c>
      <c r="AY70" s="79">
        <f>AZ70+BC70+BD70+BF70</f>
        <v>1272</v>
      </c>
      <c r="AZ70" s="65">
        <f t="shared" ref="AZ70" si="122">AZ73+AZ74</f>
        <v>0</v>
      </c>
      <c r="BA70" s="65">
        <v>0</v>
      </c>
      <c r="BB70" s="65">
        <f t="shared" ref="BB70" si="123">BB73+BB74</f>
        <v>0</v>
      </c>
      <c r="BC70" s="65">
        <f t="shared" ref="BC70" si="124">BC73+BC74</f>
        <v>1272</v>
      </c>
      <c r="BD70" s="65">
        <f>BD73+BD74</f>
        <v>0</v>
      </c>
      <c r="BE70" s="65">
        <f t="shared" ref="BE70" si="125">BE73+BE74</f>
        <v>0</v>
      </c>
      <c r="BF70" s="65">
        <f t="shared" ref="BF70" si="126">BF73+BF74</f>
        <v>0</v>
      </c>
      <c r="BG70" s="78">
        <f t="shared" ref="BG70" si="127">BH70+BK70+BL70+BN70+BT70</f>
        <v>1277</v>
      </c>
      <c r="BH70" s="65">
        <f t="shared" ref="BH70" si="128">BH73+BH74</f>
        <v>0</v>
      </c>
      <c r="BI70" s="65">
        <v>0</v>
      </c>
      <c r="BJ70" s="65">
        <f t="shared" ref="BJ70:BN70" si="129">BJ73+BJ74</f>
        <v>0</v>
      </c>
      <c r="BK70" s="65">
        <f t="shared" si="129"/>
        <v>1277</v>
      </c>
      <c r="BL70" s="65">
        <f t="shared" si="129"/>
        <v>0</v>
      </c>
      <c r="BM70" s="65">
        <f t="shared" si="129"/>
        <v>0</v>
      </c>
      <c r="BN70" s="65">
        <f t="shared" si="129"/>
        <v>0</v>
      </c>
    </row>
    <row r="71" spans="1:67" s="9" customFormat="1" ht="38.25" x14ac:dyDescent="0.2">
      <c r="A71" s="119"/>
      <c r="B71" s="82" t="s">
        <v>50</v>
      </c>
      <c r="C71" s="82" t="s">
        <v>50</v>
      </c>
      <c r="D71" s="78">
        <f t="shared" si="86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9"/>
      <c r="AS71" s="81"/>
      <c r="AT71" s="81"/>
      <c r="AU71" s="81"/>
      <c r="AV71" s="81"/>
      <c r="AW71" s="81"/>
      <c r="AX71" s="81"/>
      <c r="AY71" s="79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43"/>
      <c r="B72" s="82" t="s">
        <v>11</v>
      </c>
      <c r="C72" s="82" t="s">
        <v>11</v>
      </c>
      <c r="D72" s="78">
        <f t="shared" si="85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9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79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1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2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3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3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5">
        <f>AS73+AT73+AU73+AV73+BF73</f>
        <v>50</v>
      </c>
      <c r="AS73" s="58">
        <v>0</v>
      </c>
      <c r="AT73" s="58">
        <v>0</v>
      </c>
      <c r="AU73" s="58">
        <v>50</v>
      </c>
      <c r="AV73" s="58">
        <v>0</v>
      </c>
      <c r="AW73" s="58">
        <v>0</v>
      </c>
      <c r="AX73" s="58">
        <v>0</v>
      </c>
      <c r="AY73" s="105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0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21" t="s">
        <v>76</v>
      </c>
      <c r="B74" s="109" t="s">
        <v>19</v>
      </c>
      <c r="C74" s="109" t="s">
        <v>12</v>
      </c>
      <c r="D74" s="110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10">
        <f t="shared" si="71"/>
        <v>220.5</v>
      </c>
      <c r="L74" s="110">
        <v>0</v>
      </c>
      <c r="M74" s="110">
        <v>0</v>
      </c>
      <c r="N74" s="110">
        <v>220.5</v>
      </c>
      <c r="O74" s="110">
        <v>0</v>
      </c>
      <c r="P74" s="110">
        <v>0</v>
      </c>
      <c r="Q74" s="110">
        <v>0</v>
      </c>
      <c r="R74" s="110">
        <f t="shared" si="82"/>
        <v>148.19999999999999</v>
      </c>
      <c r="S74" s="110">
        <v>0</v>
      </c>
      <c r="T74" s="110">
        <v>0</v>
      </c>
      <c r="U74" s="110">
        <v>0</v>
      </c>
      <c r="V74" s="110">
        <v>148.19999999999999</v>
      </c>
      <c r="W74" s="110">
        <v>0</v>
      </c>
      <c r="X74" s="110">
        <v>0</v>
      </c>
      <c r="Y74" s="110">
        <v>0</v>
      </c>
      <c r="Z74" s="110">
        <v>0</v>
      </c>
      <c r="AA74" s="110">
        <f t="shared" si="83"/>
        <v>210.7</v>
      </c>
      <c r="AB74" s="110">
        <v>0</v>
      </c>
      <c r="AC74" s="116">
        <v>0</v>
      </c>
      <c r="AD74" s="116">
        <v>210.7</v>
      </c>
      <c r="AE74" s="110">
        <v>0</v>
      </c>
      <c r="AF74" s="110">
        <v>0</v>
      </c>
      <c r="AG74" s="110">
        <v>0</v>
      </c>
      <c r="AH74" s="110">
        <v>0</v>
      </c>
      <c r="AI74" s="110">
        <v>207</v>
      </c>
      <c r="AJ74" s="110">
        <v>0</v>
      </c>
      <c r="AK74" s="110">
        <v>0</v>
      </c>
      <c r="AL74" s="110">
        <v>207</v>
      </c>
      <c r="AM74" s="110">
        <v>0</v>
      </c>
      <c r="AN74" s="110">
        <v>0</v>
      </c>
      <c r="AO74" s="110">
        <v>0</v>
      </c>
      <c r="AP74" s="110">
        <v>0</v>
      </c>
      <c r="AQ74" s="110">
        <v>0</v>
      </c>
      <c r="AR74" s="116">
        <f>AS74+AT74+AU74+AV74+BF74</f>
        <v>207</v>
      </c>
      <c r="AS74" s="116">
        <v>0</v>
      </c>
      <c r="AT74" s="116">
        <v>0</v>
      </c>
      <c r="AU74" s="116">
        <v>207</v>
      </c>
      <c r="AV74" s="116">
        <v>0</v>
      </c>
      <c r="AW74" s="116">
        <v>0</v>
      </c>
      <c r="AX74" s="116">
        <v>0</v>
      </c>
      <c r="AY74" s="116">
        <f>AZ74+BC74+BD74+BF74+BL74</f>
        <v>1222</v>
      </c>
      <c r="AZ74" s="110">
        <v>0</v>
      </c>
      <c r="BA74" s="112">
        <v>0</v>
      </c>
      <c r="BB74" s="110">
        <v>0</v>
      </c>
      <c r="BC74" s="110">
        <v>1222</v>
      </c>
      <c r="BD74" s="110">
        <v>0</v>
      </c>
      <c r="BE74" s="110">
        <v>0</v>
      </c>
      <c r="BF74" s="110">
        <v>0</v>
      </c>
      <c r="BG74" s="110">
        <f>BH74+BK74+BL74+BN74+BT74</f>
        <v>1227</v>
      </c>
      <c r="BH74" s="110">
        <v>0</v>
      </c>
      <c r="BI74" s="112">
        <v>0</v>
      </c>
      <c r="BJ74" s="110">
        <v>0</v>
      </c>
      <c r="BK74" s="110">
        <v>1227</v>
      </c>
      <c r="BL74" s="110">
        <v>0</v>
      </c>
      <c r="BM74" s="110">
        <v>0</v>
      </c>
      <c r="BN74" s="110">
        <v>0</v>
      </c>
    </row>
    <row r="75" spans="1:67" s="6" customFormat="1" ht="54.75" customHeight="1" x14ac:dyDescent="0.2">
      <c r="A75" s="121"/>
      <c r="B75" s="111"/>
      <c r="C75" s="111"/>
      <c r="D75" s="111">
        <f t="shared" ref="D75" si="131">K75+R75+AA75+AI75+AR75+AY75</f>
        <v>0</v>
      </c>
      <c r="E75" s="45"/>
      <c r="F75" s="45"/>
      <c r="G75" s="45"/>
      <c r="H75" s="45"/>
      <c r="I75" s="45"/>
      <c r="J75" s="45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7"/>
      <c r="AD75" s="117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7"/>
      <c r="AS75" s="117"/>
      <c r="AT75" s="117"/>
      <c r="AU75" s="117"/>
      <c r="AV75" s="117"/>
      <c r="AW75" s="117"/>
      <c r="AX75" s="117"/>
      <c r="AY75" s="117"/>
      <c r="AZ75" s="111"/>
      <c r="BA75" s="113"/>
      <c r="BB75" s="111"/>
      <c r="BC75" s="111"/>
      <c r="BD75" s="111"/>
      <c r="BE75" s="111"/>
      <c r="BF75" s="111"/>
      <c r="BG75" s="111"/>
      <c r="BH75" s="111"/>
      <c r="BI75" s="113"/>
      <c r="BJ75" s="111"/>
      <c r="BK75" s="111"/>
      <c r="BL75" s="111"/>
      <c r="BM75" s="111"/>
      <c r="BN75" s="111"/>
    </row>
    <row r="76" spans="1:67" s="6" customFormat="1" ht="38.25" x14ac:dyDescent="0.2">
      <c r="A76" s="122"/>
      <c r="B76" s="48" t="s">
        <v>50</v>
      </c>
      <c r="C76" s="48" t="s">
        <v>50</v>
      </c>
      <c r="D76" s="49">
        <f t="shared" ref="D76:D81" si="132">K76+R76+AA76+AI76+AR76+AY76+BG76</f>
        <v>605</v>
      </c>
      <c r="E76" s="45"/>
      <c r="F76" s="45"/>
      <c r="G76" s="45"/>
      <c r="H76" s="45"/>
      <c r="I76" s="45"/>
      <c r="J76" s="45"/>
      <c r="K76" s="49">
        <f t="shared" si="71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22"/>
      <c r="B77" s="48" t="s">
        <v>11</v>
      </c>
      <c r="C77" s="48" t="s">
        <v>11</v>
      </c>
      <c r="D77" s="49">
        <f t="shared" si="132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8" t="s">
        <v>34</v>
      </c>
      <c r="B78" s="38" t="s">
        <v>22</v>
      </c>
      <c r="C78" s="38" t="s">
        <v>6</v>
      </c>
      <c r="D78" s="78">
        <f t="shared" si="132"/>
        <v>22858.800000000003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3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4">P82</f>
        <v>0</v>
      </c>
      <c r="Q78" s="65">
        <f t="shared" si="134"/>
        <v>0</v>
      </c>
      <c r="R78" s="65">
        <f>U78+W78+V78</f>
        <v>4880.7000000000007</v>
      </c>
      <c r="S78" s="65">
        <f t="shared" ref="S78:Z78" si="135">S82</f>
        <v>0</v>
      </c>
      <c r="T78" s="65">
        <f t="shared" si="135"/>
        <v>0</v>
      </c>
      <c r="U78" s="65">
        <f t="shared" si="135"/>
        <v>2830.6</v>
      </c>
      <c r="V78" s="65">
        <f>V81</f>
        <v>550.1</v>
      </c>
      <c r="W78" s="65">
        <f t="shared" si="135"/>
        <v>1500</v>
      </c>
      <c r="X78" s="65">
        <f t="shared" si="135"/>
        <v>0</v>
      </c>
      <c r="Y78" s="65">
        <f t="shared" si="135"/>
        <v>0</v>
      </c>
      <c r="Z78" s="65">
        <f t="shared" si="135"/>
        <v>0</v>
      </c>
      <c r="AA78" s="65">
        <f>AB78+AC78+AD78+AE78+AF78+AG78+AH78</f>
        <v>6886.8</v>
      </c>
      <c r="AB78" s="65">
        <f t="shared" ref="AB78:AH78" si="136">AB82</f>
        <v>0</v>
      </c>
      <c r="AC78" s="81">
        <f>AC82+AC87</f>
        <v>4378.3</v>
      </c>
      <c r="AD78" s="81">
        <f>AD80</f>
        <v>1908.5</v>
      </c>
      <c r="AE78" s="65">
        <f t="shared" si="136"/>
        <v>600</v>
      </c>
      <c r="AF78" s="65">
        <f t="shared" si="136"/>
        <v>0</v>
      </c>
      <c r="AG78" s="65">
        <f t="shared" si="136"/>
        <v>0</v>
      </c>
      <c r="AH78" s="65">
        <f t="shared" si="136"/>
        <v>0</v>
      </c>
      <c r="AI78" s="65">
        <f>AK78+AL78+AM78+AN78+AO78+AP78</f>
        <v>2835.9</v>
      </c>
      <c r="AJ78" s="65">
        <f t="shared" ref="AJ78:AQ78" si="137">AJ82</f>
        <v>0</v>
      </c>
      <c r="AK78" s="65">
        <f t="shared" si="137"/>
        <v>2563.1</v>
      </c>
      <c r="AL78" s="65">
        <f>AL80</f>
        <v>272.8</v>
      </c>
      <c r="AM78" s="65">
        <f t="shared" si="137"/>
        <v>0</v>
      </c>
      <c r="AN78" s="65">
        <f t="shared" si="137"/>
        <v>0</v>
      </c>
      <c r="AO78" s="65">
        <f t="shared" si="137"/>
        <v>0</v>
      </c>
      <c r="AP78" s="65">
        <f t="shared" si="137"/>
        <v>0</v>
      </c>
      <c r="AQ78" s="65">
        <f t="shared" si="137"/>
        <v>0</v>
      </c>
      <c r="AR78" s="81">
        <f>AS78+AT78+AU78+AV78+AW78+BF78</f>
        <v>2451.1</v>
      </c>
      <c r="AS78" s="81">
        <f t="shared" ref="AS78:AX78" si="138">AS82</f>
        <v>0</v>
      </c>
      <c r="AT78" s="81">
        <f t="shared" si="138"/>
        <v>2451.1</v>
      </c>
      <c r="AU78" s="81">
        <f t="shared" si="138"/>
        <v>0</v>
      </c>
      <c r="AV78" s="81">
        <f t="shared" si="138"/>
        <v>0</v>
      </c>
      <c r="AW78" s="81">
        <f t="shared" si="138"/>
        <v>0</v>
      </c>
      <c r="AX78" s="81">
        <f t="shared" si="138"/>
        <v>0</v>
      </c>
      <c r="AY78" s="81">
        <f>AY80</f>
        <v>1758.4</v>
      </c>
      <c r="AZ78" s="65">
        <f t="shared" ref="AZ78:BF78" si="139">AZ82</f>
        <v>0</v>
      </c>
      <c r="BA78" s="65">
        <v>0</v>
      </c>
      <c r="BB78" s="65">
        <f t="shared" si="139"/>
        <v>1758.4</v>
      </c>
      <c r="BC78" s="65">
        <f t="shared" si="139"/>
        <v>0</v>
      </c>
      <c r="BD78" s="65">
        <f t="shared" si="139"/>
        <v>0</v>
      </c>
      <c r="BE78" s="65">
        <f t="shared" si="139"/>
        <v>0</v>
      </c>
      <c r="BF78" s="65">
        <f t="shared" si="139"/>
        <v>0</v>
      </c>
      <c r="BG78" s="65">
        <f>BG80</f>
        <v>1758.4</v>
      </c>
      <c r="BH78" s="65">
        <f t="shared" ref="BH78" si="140">BH82</f>
        <v>0</v>
      </c>
      <c r="BI78" s="65">
        <v>0</v>
      </c>
      <c r="BJ78" s="65">
        <f t="shared" ref="BJ78:BN78" si="141">BJ82</f>
        <v>1758.4</v>
      </c>
      <c r="BK78" s="65">
        <f t="shared" si="141"/>
        <v>0</v>
      </c>
      <c r="BL78" s="65">
        <f t="shared" si="141"/>
        <v>0</v>
      </c>
      <c r="BM78" s="65">
        <f t="shared" si="141"/>
        <v>0</v>
      </c>
      <c r="BN78" s="65">
        <f t="shared" si="141"/>
        <v>0</v>
      </c>
    </row>
    <row r="79" spans="1:67" s="83" customFormat="1" ht="38.25" x14ac:dyDescent="0.2">
      <c r="A79" s="119"/>
      <c r="B79" s="38" t="s">
        <v>50</v>
      </c>
      <c r="C79" s="82" t="s">
        <v>50</v>
      </c>
      <c r="D79" s="78">
        <f t="shared" si="132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81">
        <v>0</v>
      </c>
      <c r="AS79" s="81">
        <v>0</v>
      </c>
      <c r="AT79" s="81">
        <v>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9"/>
      <c r="B80" s="38" t="s">
        <v>12</v>
      </c>
      <c r="C80" s="38" t="s">
        <v>12</v>
      </c>
      <c r="D80" s="78">
        <f t="shared" si="132"/>
        <v>22121.100000000002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81">
        <f>AR82</f>
        <v>2451.1</v>
      </c>
      <c r="AS80" s="81">
        <v>0</v>
      </c>
      <c r="AT80" s="81">
        <f>AT82</f>
        <v>2451.1</v>
      </c>
      <c r="AU80" s="81">
        <v>0</v>
      </c>
      <c r="AV80" s="81">
        <f>AV82</f>
        <v>0</v>
      </c>
      <c r="AW80" s="81">
        <v>0</v>
      </c>
      <c r="AX80" s="81">
        <v>0</v>
      </c>
      <c r="AY80" s="81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20"/>
      <c r="B81" s="38" t="s">
        <v>18</v>
      </c>
      <c r="C81" s="38" t="s">
        <v>18</v>
      </c>
      <c r="D81" s="78">
        <f t="shared" si="132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81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16181.4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2">L83</f>
        <v>0</v>
      </c>
      <c r="M82" s="45">
        <f t="shared" si="142"/>
        <v>1049.9000000000001</v>
      </c>
      <c r="N82" s="45">
        <f t="shared" si="142"/>
        <v>0</v>
      </c>
      <c r="O82" s="45">
        <f>O83</f>
        <v>1050</v>
      </c>
      <c r="P82" s="45">
        <f t="shared" ref="P82:Q82" si="143">P83</f>
        <v>0</v>
      </c>
      <c r="Q82" s="45">
        <f t="shared" si="143"/>
        <v>0</v>
      </c>
      <c r="R82" s="23">
        <f>U82+W82</f>
        <v>4330.6000000000004</v>
      </c>
      <c r="S82" s="45">
        <f t="shared" ref="S82:Z82" si="144">S83</f>
        <v>0</v>
      </c>
      <c r="T82" s="45">
        <f t="shared" si="144"/>
        <v>0</v>
      </c>
      <c r="U82" s="45">
        <f t="shared" si="144"/>
        <v>2830.6</v>
      </c>
      <c r="V82" s="45">
        <f t="shared" si="144"/>
        <v>0</v>
      </c>
      <c r="W82" s="45">
        <f t="shared" si="144"/>
        <v>1500</v>
      </c>
      <c r="X82" s="45">
        <f t="shared" si="144"/>
        <v>0</v>
      </c>
      <c r="Y82" s="45">
        <f t="shared" si="144"/>
        <v>0</v>
      </c>
      <c r="Z82" s="45">
        <f t="shared" si="144"/>
        <v>0</v>
      </c>
      <c r="AA82" s="23">
        <f>AC82+AE82</f>
        <v>2978.3</v>
      </c>
      <c r="AB82" s="45">
        <f t="shared" ref="AB82:AH82" si="145">AB83</f>
        <v>0</v>
      </c>
      <c r="AC82" s="58">
        <f t="shared" si="145"/>
        <v>2378.3000000000002</v>
      </c>
      <c r="AD82" s="58">
        <f t="shared" si="145"/>
        <v>0</v>
      </c>
      <c r="AE82" s="45">
        <f t="shared" si="145"/>
        <v>600</v>
      </c>
      <c r="AF82" s="45">
        <f t="shared" si="145"/>
        <v>0</v>
      </c>
      <c r="AG82" s="45">
        <f t="shared" si="145"/>
        <v>0</v>
      </c>
      <c r="AH82" s="45">
        <f t="shared" si="145"/>
        <v>0</v>
      </c>
      <c r="AI82" s="23">
        <f>AK82+AM82+AN82+AO82+AP82</f>
        <v>2563.1</v>
      </c>
      <c r="AJ82" s="45">
        <f t="shared" ref="AJ82:AQ82" si="146">AJ83</f>
        <v>0</v>
      </c>
      <c r="AK82" s="45">
        <v>2563.1</v>
      </c>
      <c r="AL82" s="45">
        <f t="shared" si="146"/>
        <v>0</v>
      </c>
      <c r="AM82" s="45">
        <f>AM83</f>
        <v>0</v>
      </c>
      <c r="AN82" s="45">
        <f t="shared" si="146"/>
        <v>0</v>
      </c>
      <c r="AO82" s="45">
        <f t="shared" si="146"/>
        <v>0</v>
      </c>
      <c r="AP82" s="45">
        <f t="shared" si="146"/>
        <v>0</v>
      </c>
      <c r="AQ82" s="45">
        <f t="shared" si="146"/>
        <v>0</v>
      </c>
      <c r="AR82" s="105">
        <f>AT82+AV82</f>
        <v>2451.1</v>
      </c>
      <c r="AS82" s="58">
        <f t="shared" ref="AS82:AX82" si="147">AS83</f>
        <v>0</v>
      </c>
      <c r="AT82" s="58">
        <v>2451.1</v>
      </c>
      <c r="AU82" s="58">
        <f t="shared" si="147"/>
        <v>0</v>
      </c>
      <c r="AV82" s="58">
        <f t="shared" si="147"/>
        <v>0</v>
      </c>
      <c r="AW82" s="58">
        <f t="shared" si="147"/>
        <v>0</v>
      </c>
      <c r="AX82" s="58">
        <f t="shared" si="147"/>
        <v>0</v>
      </c>
      <c r="AY82" s="105">
        <f>BB82</f>
        <v>1758.4</v>
      </c>
      <c r="AZ82" s="45">
        <f t="shared" ref="AZ82:BN82" si="148">AZ83</f>
        <v>0</v>
      </c>
      <c r="BA82" s="45">
        <v>0</v>
      </c>
      <c r="BB82" s="45">
        <v>1758.4</v>
      </c>
      <c r="BC82" s="45">
        <f t="shared" si="148"/>
        <v>0</v>
      </c>
      <c r="BD82" s="45">
        <f t="shared" si="148"/>
        <v>0</v>
      </c>
      <c r="BE82" s="45">
        <f t="shared" si="148"/>
        <v>0</v>
      </c>
      <c r="BF82" s="45">
        <f t="shared" si="148"/>
        <v>0</v>
      </c>
      <c r="BG82" s="85">
        <f>BH82+BJ82+BK82+BL82+BM82+BN82+BO82+BP82</f>
        <v>1758.4</v>
      </c>
      <c r="BH82" s="45">
        <f t="shared" si="148"/>
        <v>0</v>
      </c>
      <c r="BI82" s="45">
        <v>0</v>
      </c>
      <c r="BJ82" s="45">
        <v>1758.4</v>
      </c>
      <c r="BK82" s="45">
        <f t="shared" si="148"/>
        <v>0</v>
      </c>
      <c r="BL82" s="45">
        <f t="shared" si="148"/>
        <v>0</v>
      </c>
      <c r="BM82" s="45">
        <f t="shared" si="148"/>
        <v>0</v>
      </c>
      <c r="BN82" s="45">
        <f t="shared" si="148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49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0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1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5">
        <f>AT83+AV83</f>
        <v>2136.6</v>
      </c>
      <c r="AS83" s="58">
        <v>0</v>
      </c>
      <c r="AT83" s="58">
        <v>2136.6</v>
      </c>
      <c r="AU83" s="58">
        <v>0</v>
      </c>
      <c r="AV83" s="58">
        <v>0</v>
      </c>
      <c r="AW83" s="58">
        <v>0</v>
      </c>
      <c r="AX83" s="58">
        <v>0</v>
      </c>
      <c r="AY83" s="105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58">
        <f>AS84+AT84+AU84+AV84+AW84+AX84+AY84+AZ84</f>
        <v>0</v>
      </c>
      <c r="AS84" s="58"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83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83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83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1" t="s">
        <v>82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2024-11-19T13:48:47Z</dcterms:modified>
</cp:coreProperties>
</file>