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75" windowWidth="15570" windowHeight="11220"/>
  </bookViews>
  <sheets>
    <sheet name="Лист1" sheetId="1" r:id="rId1"/>
  </sheets>
  <definedNames>
    <definedName name="_xlnm._FilterDatabase" localSheetId="0" hidden="1">Лист1!$A$15:$P$15</definedName>
    <definedName name="_xlnm.Print_Titles" localSheetId="0">Лист1!$A:$C,Лист1!$12:$15</definedName>
    <definedName name="_xlnm.Print_Area" localSheetId="0">Лист1!$A$1:$P$54</definedName>
  </definedNames>
  <calcPr calcId="145621"/>
</workbook>
</file>

<file path=xl/calcChain.xml><?xml version="1.0" encoding="utf-8"?>
<calcChain xmlns="http://schemas.openxmlformats.org/spreadsheetml/2006/main">
  <c r="H40" i="1" l="1"/>
  <c r="N40" i="1" l="1"/>
  <c r="K40" i="1"/>
  <c r="F40" i="1"/>
  <c r="E40" i="1" s="1"/>
  <c r="F30" i="1" l="1"/>
  <c r="D40" i="1"/>
  <c r="R40" i="1"/>
  <c r="H34" i="1"/>
  <c r="F18" i="1" l="1"/>
  <c r="F24" i="1"/>
  <c r="P30" i="1" l="1"/>
  <c r="G30" i="1"/>
  <c r="J30" i="1"/>
  <c r="M30" i="1"/>
  <c r="N39" i="1" l="1"/>
  <c r="K39" i="1"/>
  <c r="H39" i="1"/>
  <c r="E39" i="1"/>
  <c r="R39" i="1" l="1"/>
  <c r="D39" i="1"/>
  <c r="O30" i="1"/>
  <c r="L30" i="1"/>
  <c r="I30" i="1"/>
  <c r="E33" i="1"/>
  <c r="N33" i="1"/>
  <c r="K33" i="1"/>
  <c r="H33" i="1"/>
  <c r="D33" i="1" l="1"/>
  <c r="N34" i="1" l="1"/>
  <c r="N37" i="1"/>
  <c r="N38" i="1"/>
  <c r="N36" i="1"/>
  <c r="N35" i="1"/>
  <c r="K34" i="1"/>
  <c r="K37" i="1"/>
  <c r="K38" i="1"/>
  <c r="K36" i="1"/>
  <c r="K35" i="1"/>
  <c r="H37" i="1"/>
  <c r="H38" i="1"/>
  <c r="H36" i="1"/>
  <c r="H35" i="1"/>
  <c r="E34" i="1"/>
  <c r="E37" i="1"/>
  <c r="E38" i="1"/>
  <c r="E36" i="1"/>
  <c r="E35" i="1"/>
  <c r="D38" i="1" l="1"/>
  <c r="R37" i="1"/>
  <c r="R38" i="1"/>
  <c r="D34" i="1"/>
  <c r="D35" i="1"/>
  <c r="D36" i="1"/>
  <c r="D37" i="1"/>
  <c r="O18" i="1" l="1"/>
  <c r="I18" i="1"/>
  <c r="N22" i="1"/>
  <c r="F21" i="1"/>
  <c r="F43" i="1"/>
  <c r="G43" i="1" l="1"/>
  <c r="I43" i="1"/>
  <c r="J43" i="1"/>
  <c r="L43" i="1"/>
  <c r="M43" i="1"/>
  <c r="O43" i="1"/>
  <c r="P43" i="1"/>
  <c r="N49" i="1" l="1"/>
  <c r="K49" i="1"/>
  <c r="H49" i="1"/>
  <c r="E49" i="1"/>
  <c r="N45" i="1"/>
  <c r="K45" i="1"/>
  <c r="D49" i="1" l="1"/>
  <c r="F51" i="1"/>
  <c r="F19" i="1" s="1"/>
  <c r="G51" i="1"/>
  <c r="G50" i="1" s="1"/>
  <c r="I51" i="1"/>
  <c r="I50" i="1" s="1"/>
  <c r="J51" i="1"/>
  <c r="J50" i="1" s="1"/>
  <c r="L51" i="1"/>
  <c r="L50" i="1" s="1"/>
  <c r="M51" i="1"/>
  <c r="M50" i="1" s="1"/>
  <c r="O51" i="1"/>
  <c r="O50" i="1" s="1"/>
  <c r="P51" i="1"/>
  <c r="P50" i="1" s="1"/>
  <c r="E53" i="1"/>
  <c r="H53" i="1"/>
  <c r="K53" i="1"/>
  <c r="N53" i="1"/>
  <c r="F50" i="1" l="1"/>
  <c r="D53" i="1"/>
  <c r="N28" i="1"/>
  <c r="N32" i="1"/>
  <c r="N41" i="1"/>
  <c r="N31" i="1"/>
  <c r="K32" i="1"/>
  <c r="K41" i="1"/>
  <c r="K31" i="1"/>
  <c r="H32" i="1"/>
  <c r="H31" i="1"/>
  <c r="E32" i="1"/>
  <c r="E31" i="1"/>
  <c r="D31" i="1" l="1"/>
  <c r="E30" i="1"/>
  <c r="H30" i="1"/>
  <c r="K30" i="1"/>
  <c r="N30" i="1"/>
  <c r="R41" i="1"/>
  <c r="H52" i="1"/>
  <c r="H51" i="1" l="1"/>
  <c r="H50" i="1" s="1"/>
  <c r="F29" i="1"/>
  <c r="J29" i="1" l="1"/>
  <c r="M29" i="1"/>
  <c r="N29" i="1"/>
  <c r="P29" i="1"/>
  <c r="K29" i="1"/>
  <c r="E29" i="1"/>
  <c r="N26" i="1"/>
  <c r="N27" i="1"/>
  <c r="K26" i="1"/>
  <c r="K27" i="1"/>
  <c r="K28" i="1"/>
  <c r="H26" i="1"/>
  <c r="H27" i="1"/>
  <c r="H28" i="1"/>
  <c r="E26" i="1"/>
  <c r="E27" i="1"/>
  <c r="E28" i="1"/>
  <c r="N25" i="1"/>
  <c r="K25" i="1"/>
  <c r="H25" i="1"/>
  <c r="E25" i="1"/>
  <c r="F42" i="1"/>
  <c r="G42" i="1"/>
  <c r="I42" i="1"/>
  <c r="J42" i="1"/>
  <c r="L42" i="1"/>
  <c r="M42" i="1"/>
  <c r="O42" i="1"/>
  <c r="P42" i="1"/>
  <c r="E45" i="1"/>
  <c r="H45" i="1"/>
  <c r="E47" i="1"/>
  <c r="H47" i="1"/>
  <c r="K47" i="1"/>
  <c r="N47" i="1"/>
  <c r="E44" i="1"/>
  <c r="H44" i="1"/>
  <c r="K44" i="1"/>
  <c r="N44" i="1"/>
  <c r="D25" i="1" l="1"/>
  <c r="H24" i="1"/>
  <c r="D44" i="1"/>
  <c r="N18" i="1"/>
  <c r="G29" i="1"/>
  <c r="R44" i="1"/>
  <c r="H29" i="1"/>
  <c r="E24" i="1"/>
  <c r="O29" i="1"/>
  <c r="O19" i="1"/>
  <c r="L29" i="1"/>
  <c r="L19" i="1"/>
  <c r="I29" i="1"/>
  <c r="I19" i="1"/>
  <c r="D41" i="1"/>
  <c r="D32" i="1"/>
  <c r="D28" i="1"/>
  <c r="D27" i="1"/>
  <c r="D26" i="1"/>
  <c r="D45" i="1"/>
  <c r="D47" i="1"/>
  <c r="N52" i="1"/>
  <c r="D30" i="1" l="1"/>
  <c r="D24" i="1"/>
  <c r="N51" i="1"/>
  <c r="D18" i="1"/>
  <c r="G24" i="1"/>
  <c r="I24" i="1"/>
  <c r="J24" i="1"/>
  <c r="K24" i="1"/>
  <c r="L24" i="1"/>
  <c r="M24" i="1"/>
  <c r="O24" i="1"/>
  <c r="P24" i="1"/>
  <c r="N50" i="1" l="1"/>
  <c r="D29" i="1"/>
  <c r="B50" i="1"/>
  <c r="G21" i="1"/>
  <c r="I21" i="1"/>
  <c r="J21" i="1"/>
  <c r="L21" i="1"/>
  <c r="M21" i="1"/>
  <c r="O21" i="1"/>
  <c r="P21" i="1"/>
  <c r="E52" i="1"/>
  <c r="K52" i="1"/>
  <c r="E51" i="1" l="1"/>
  <c r="K51" i="1"/>
  <c r="D52" i="1"/>
  <c r="M19" i="1"/>
  <c r="G19" i="1"/>
  <c r="P19" i="1"/>
  <c r="J19" i="1"/>
  <c r="K50" i="1" l="1"/>
  <c r="D51" i="1"/>
  <c r="E50" i="1"/>
  <c r="G18" i="1"/>
  <c r="J18" i="1"/>
  <c r="L18" i="1"/>
  <c r="M18" i="1"/>
  <c r="P18" i="1"/>
  <c r="F20" i="1"/>
  <c r="F17" i="1" s="1"/>
  <c r="G20" i="1"/>
  <c r="G17" i="1" s="1"/>
  <c r="I20" i="1"/>
  <c r="I17" i="1" s="1"/>
  <c r="I16" i="1" s="1"/>
  <c r="J20" i="1"/>
  <c r="J17" i="1" s="1"/>
  <c r="L20" i="1"/>
  <c r="L17" i="1" s="1"/>
  <c r="M20" i="1"/>
  <c r="M17" i="1" s="1"/>
  <c r="O20" i="1"/>
  <c r="P20" i="1"/>
  <c r="P17" i="1" s="1"/>
  <c r="D50" i="1" l="1"/>
  <c r="M16" i="1"/>
  <c r="O17" i="1"/>
  <c r="O16" i="1" s="1"/>
  <c r="P16" i="1"/>
  <c r="L16" i="1"/>
  <c r="G16" i="1"/>
  <c r="J16" i="1"/>
  <c r="F16" i="1"/>
  <c r="N46" i="1"/>
  <c r="K46" i="1"/>
  <c r="H46" i="1"/>
  <c r="E46" i="1"/>
  <c r="N48" i="1"/>
  <c r="K48" i="1"/>
  <c r="H48" i="1"/>
  <c r="E48" i="1"/>
  <c r="F23" i="1"/>
  <c r="G23" i="1"/>
  <c r="I23" i="1"/>
  <c r="J23" i="1"/>
  <c r="L23" i="1"/>
  <c r="M23" i="1"/>
  <c r="O23" i="1"/>
  <c r="P23" i="1"/>
  <c r="K22" i="1"/>
  <c r="H22" i="1"/>
  <c r="E22" i="1"/>
  <c r="E43" i="1" l="1"/>
  <c r="D22" i="1"/>
  <c r="D21" i="1" s="1"/>
  <c r="H43" i="1"/>
  <c r="H42" i="1" s="1"/>
  <c r="N43" i="1"/>
  <c r="N19" i="1" s="1"/>
  <c r="K43" i="1"/>
  <c r="K42" i="1" s="1"/>
  <c r="E18" i="1"/>
  <c r="D48" i="1"/>
  <c r="D46" i="1"/>
  <c r="N24" i="1"/>
  <c r="H20" i="1"/>
  <c r="H21" i="1"/>
  <c r="E23" i="1"/>
  <c r="N20" i="1"/>
  <c r="N21" i="1"/>
  <c r="K20" i="1"/>
  <c r="K17" i="1" s="1"/>
  <c r="K21" i="1"/>
  <c r="E20" i="1"/>
  <c r="E21" i="1"/>
  <c r="K18" i="1"/>
  <c r="H18" i="1"/>
  <c r="N23" i="1"/>
  <c r="K23" i="1"/>
  <c r="H23" i="1"/>
  <c r="D43" i="1" l="1"/>
  <c r="N42" i="1"/>
  <c r="R43" i="1"/>
  <c r="E19" i="1"/>
  <c r="N17" i="1"/>
  <c r="N16" i="1" s="1"/>
  <c r="E42" i="1"/>
  <c r="D20" i="1"/>
  <c r="D17" i="1" s="1"/>
  <c r="D23" i="1"/>
  <c r="H17" i="1"/>
  <c r="H19" i="1"/>
  <c r="E17" i="1"/>
  <c r="K19" i="1"/>
  <c r="K16" i="1" s="1"/>
  <c r="D42" i="1" l="1"/>
  <c r="Q42" i="1" s="1"/>
  <c r="D19" i="1"/>
  <c r="E16" i="1"/>
  <c r="Q43" i="1"/>
  <c r="R42" i="1"/>
  <c r="H16" i="1"/>
  <c r="D16" i="1" l="1"/>
</calcChain>
</file>

<file path=xl/sharedStrings.xml><?xml version="1.0" encoding="utf-8"?>
<sst xmlns="http://schemas.openxmlformats.org/spreadsheetml/2006/main" count="127" uniqueCount="67">
  <si>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</si>
  <si>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</si>
  <si>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</si>
  <si>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</si>
  <si>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</si>
  <si>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</si>
  <si>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</si>
  <si>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</si>
  <si>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</si>
  <si>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</si>
  <si>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 xml:space="preserve">к муниципальной программе </t>
  </si>
  <si>
    <t>Ресурсное обеспечение муниципальной программы "Развитие системы муниципального управления МО МР "Печора"</t>
  </si>
  <si>
    <t>Муниципальная программа "Развитие системы муниципального управления МО МР "Печора"</t>
  </si>
  <si>
    <t>Подпрограмма 4 "Электронный муниципалитет" в т.ч.по основным мероприятиям:</t>
  </si>
  <si>
    <t>Управление финансов МР "Печора"</t>
  </si>
  <si>
    <t>Отдел по работе с информационными технологиями администрации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</si>
  <si>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</si>
  <si>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</si>
  <si>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 xml:space="preserve">Подпрограмма 2 "Управление муниципальным имуществом МО МР "Печора" , в т.ч. по  основным  мероприятиям:  </t>
  </si>
  <si>
    <t>Подпрограмма 5 "Противодействие корупции в МО МР "Печора""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</si>
  <si>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</si>
  <si>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</si>
  <si>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 xml:space="preserve">Подпрограмма 1 "Управление муниципальными финансами и муниципальным долгом МО МР "Печора". в т. ч. по основным мероприятиям: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</si>
  <si>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</si>
  <si>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</si>
  <si>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</si>
  <si>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</si>
  <si>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</si>
  <si>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</si>
  <si>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</si>
  <si>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</si>
  <si>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4.2.3.
Обеспечение функционирования системы «Безопасный город» </t>
  </si>
  <si>
    <t>Сектор организации представления муниципальных услуг,администрации МР "Печора"</t>
  </si>
  <si>
    <t>Подпрограмма 3  «Муниципальное управление МР «Печора»; , в т.ч. по основным мероприятиям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</si>
  <si>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</si>
  <si>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</si>
  <si>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</si>
  <si>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</si>
  <si>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>Бюджетно-финансовый отдел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</si>
  <si>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</si>
  <si>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</si>
  <si>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</si>
  <si>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</si>
  <si>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4.5.4. Обеспечение информационной безопасности в КСПД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</si>
  <si>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</si>
  <si>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3.7.3.                                                                          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</si>
  <si>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</si>
  <si>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</si>
  <si>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</si>
  <si>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</si>
  <si>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>Основное мероприятие 3.7.5.                                                                                                       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</si>
  <si>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</si>
  <si>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</si>
  <si>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Приложение 2</t>
  </si>
  <si>
    <t>«Развития системы муниципального управления МО МР «Печора»</t>
  </si>
  <si>
    <t>«</t>
  </si>
  <si>
    <t>»</t>
  </si>
  <si>
    <t>Комитет по управлению муниципальной собственностью МР "Печора"</t>
  </si>
  <si>
    <t>МКУ "Управление капитального строительства"</t>
  </si>
  <si>
    <t>Основное мероприятие 3.7.10.                                            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и созданию административных комиссий в целях привлечения к административной ответственности, предусмотренной статьями 6, 7 и 8 Закона Республики Коми «Об административной ответственности в Республике Коми»</t>
  </si>
  <si>
    <t xml:space="preserve">Приложение </t>
  </si>
  <si>
    <t>Сектор по кадрам и муниципальной службе администрации МР "Печора"</t>
  </si>
  <si>
    <t>Главный специалист по противодействию коррупции, администрации муниципального района "Печора"</t>
  </si>
  <si>
    <t>Отдел муниципальных программ администрации МР «Печора»</t>
  </si>
  <si>
    <t>в постановление администрации МР «Печора»</t>
  </si>
  <si>
    <t xml:space="preserve"> от "___"__________2015 г. № ______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</si>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</sst>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left" vertical="top"/>
    </xf>
    <xf numFmtId="164" fontId="2" fillId="0" borderId="0" xfId="0" applyNumberFormat="1" applyFont="1"/>
    <xf numFmtId="164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left" vertical="top" wrapText="1"/>
    </xf>
    <xf numFmtId="164" fontId="5" fillId="3" borderId="1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9" fillId="0" borderId="0" xfId="0" applyFont="1"/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 wrapText="1"/>
    </xf>
    <xf numFmtId="164" fontId="9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right" vertical="center" wrapText="1"/>
    </xf>
    <xf numFmtId="164" fontId="8" fillId="3" borderId="1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9" fillId="2" borderId="0" xfId="0" applyFont="1" applyFill="1"/>
    <xf numFmtId="164" fontId="9" fillId="0" borderId="0" xfId="0" applyNumberFormat="1" applyFont="1" applyAlignment="1">
      <alignment horizontal="center"/>
    </xf>
    <xf numFmtId="0" fontId="5" fillId="3" borderId="3" xfId="0" applyFont="1" applyFill="1" applyBorder="1" applyAlignment="1">
      <alignment horizontal="left" vertical="top" wrapText="1"/>
    </xf>
    <xf numFmtId="0" fontId="16" fillId="4" borderId="0" xfId="0" applyFont="1" applyFill="1"/>
    <xf numFmtId="0" fontId="7" fillId="0" borderId="0" xfId="0" applyFont="1" applyAlignment="1">
      <alignment horizontal="right" vertical="top" wrapText="1"/>
    </xf>
    <xf numFmtId="0" fontId="8" fillId="3" borderId="2" xfId="0" applyFont="1" applyFill="1" applyBorder="1" applyAlignment="1">
      <alignment horizontal="left" vertical="top" wrapText="1"/>
    </xf>
    <xf numFmtId="164" fontId="8" fillId="3" borderId="2" xfId="0" applyNumberFormat="1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horizontal="left" vertical="top" wrapText="1"/>
    </xf>
    <xf numFmtId="164" fontId="12" fillId="3" borderId="1" xfId="0" applyNumberFormat="1" applyFont="1" applyFill="1" applyBorder="1" applyAlignment="1">
      <alignment horizontal="right" vertical="center" wrapText="1"/>
    </xf>
    <xf numFmtId="164" fontId="12" fillId="3" borderId="2" xfId="0" applyNumberFormat="1" applyFont="1" applyFill="1" applyBorder="1" applyAlignment="1">
      <alignment horizontal="right" vertical="center" wrapText="1"/>
    </xf>
    <xf numFmtId="0" fontId="12" fillId="3" borderId="2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0" fontId="9" fillId="3" borderId="0" xfId="0" applyFont="1" applyFill="1"/>
    <xf numFmtId="0" fontId="7" fillId="3" borderId="0" xfId="0" applyFont="1" applyFill="1" applyAlignment="1">
      <alignment horizontal="right"/>
    </xf>
    <xf numFmtId="0" fontId="3" fillId="3" borderId="8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164" fontId="11" fillId="0" borderId="9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Alignment="1">
      <alignment vertical="center"/>
    </xf>
    <xf numFmtId="164" fontId="9" fillId="0" borderId="0" xfId="0" applyNumberFormat="1" applyFont="1" applyFill="1"/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horizontal="left" vertical="top"/>
    </xf>
    <xf numFmtId="164" fontId="14" fillId="0" borderId="9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/>
    <xf numFmtId="164" fontId="11" fillId="0" borderId="0" xfId="0" applyNumberFormat="1" applyFont="1" applyFill="1" applyAlignment="1">
      <alignment horizontal="center" vertical="center"/>
    </xf>
    <xf numFmtId="164" fontId="5" fillId="0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4" fontId="12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8" fillId="3" borderId="2" xfId="0" applyFont="1" applyFill="1" applyBorder="1" applyAlignment="1">
      <alignment vertical="top" wrapText="1"/>
    </xf>
    <xf numFmtId="0" fontId="8" fillId="3" borderId="4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vertical="top" wrapText="1"/>
    </xf>
    <xf numFmtId="0" fontId="8" fillId="3" borderId="5" xfId="0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6"/>
  <sheetViews>
    <sheetView tabSelected="1" view="pageBreakPreview" topLeftCell="A20" zoomScale="70" zoomScaleNormal="60" zoomScaleSheetLayoutView="70" workbookViewId="0">
      <selection activeCell="K40" sqref="K40"/>
    </sheetView>
  </sheetViews>
  <sheetFormatPr defaultColWidth="9.140625" defaultRowHeight="12.75" x14ac:dyDescent="0.2"/>
  <cols>
    <col min="1" max="1" width="64.5703125" style="1" customWidth="1"/>
    <col min="2" max="2" width="44.140625" style="1" customWidth="1"/>
    <col min="3" max="3" width="46.28515625" style="1" customWidth="1"/>
    <col min="4" max="5" width="14.7109375" style="13" customWidth="1"/>
    <col min="6" max="7" width="14.7109375" style="1" customWidth="1"/>
    <col min="8" max="8" width="14.7109375" style="13" customWidth="1"/>
    <col min="9" max="10" width="14.7109375" style="1" customWidth="1"/>
    <col min="11" max="11" width="14.7109375" style="13" customWidth="1"/>
    <col min="12" max="13" width="14.7109375" style="1" customWidth="1"/>
    <col min="14" max="14" width="14.7109375" style="13" customWidth="1"/>
    <col min="15" max="16" width="14.7109375" style="1" customWidth="1"/>
    <col min="17" max="17" width="12.5703125" style="23" customWidth="1"/>
    <col min="18" max="18" width="15" style="22" customWidth="1"/>
    <col min="19" max="19" width="11.7109375" style="1" customWidth="1"/>
    <col min="20" max="29" width="9.140625" style="1"/>
    <col min="30" max="43" width="9.140625" style="48"/>
    <col min="44" max="16384" width="9.140625" style="1"/>
  </cols>
  <sheetData>
    <row r="1" spans="1:43" ht="23.25" customHeight="1" x14ac:dyDescent="0.2">
      <c r="L1" s="73" t="s">
        <v>60</v>
      </c>
      <c r="M1" s="73"/>
      <c r="N1" s="73"/>
      <c r="O1" s="73"/>
      <c r="P1" s="73"/>
    </row>
    <row r="2" spans="1:43" ht="23.25" customHeight="1" x14ac:dyDescent="0.2">
      <c r="K2" s="74" t="s">
        <v>64</v>
      </c>
      <c r="L2" s="74"/>
      <c r="M2" s="74"/>
      <c r="N2" s="74"/>
      <c r="O2" s="74"/>
      <c r="P2" s="74"/>
    </row>
    <row r="3" spans="1:43" ht="23.25" customHeight="1" x14ac:dyDescent="0.2">
      <c r="J3" s="74" t="s">
        <v>65</v>
      </c>
      <c r="K3" s="74"/>
      <c r="L3" s="74"/>
      <c r="M3" s="74"/>
      <c r="N3" s="74"/>
      <c r="O3" s="74"/>
      <c r="P3" s="74"/>
    </row>
    <row r="4" spans="1:43" ht="23.25" customHeight="1" x14ac:dyDescent="0.2">
      <c r="J4" s="73"/>
      <c r="K4" s="73"/>
      <c r="L4" s="73"/>
      <c r="M4" s="73"/>
      <c r="N4" s="73"/>
      <c r="O4" s="73"/>
      <c r="P4" s="73"/>
    </row>
    <row r="5" spans="1:43" ht="23.25" customHeight="1" x14ac:dyDescent="0.2">
      <c r="J5" s="73"/>
      <c r="K5" s="73"/>
      <c r="L5" s="73"/>
      <c r="M5" s="73"/>
      <c r="N5" s="73"/>
      <c r="O5" s="73"/>
      <c r="P5" s="73"/>
    </row>
    <row r="6" spans="1:43" ht="23.25" customHeight="1" x14ac:dyDescent="0.2">
      <c r="J6" s="73"/>
      <c r="K6" s="73"/>
      <c r="L6" s="73"/>
      <c r="M6" s="73"/>
      <c r="N6" s="73"/>
      <c r="O6" s="73"/>
      <c r="P6" s="73"/>
    </row>
    <row r="7" spans="1:43" ht="15.75" customHeight="1" x14ac:dyDescent="0.2">
      <c r="J7" s="28"/>
      <c r="K7" s="28"/>
      <c r="L7" s="28"/>
      <c r="M7" s="28"/>
      <c r="N7" s="28"/>
      <c r="O7" s="28"/>
      <c r="P7" s="28"/>
    </row>
    <row r="8" spans="1:43" ht="23.25" x14ac:dyDescent="0.35">
      <c r="A8" s="10" t="s">
        <v>55</v>
      </c>
      <c r="N8" s="21"/>
      <c r="O8" s="10"/>
      <c r="P8" s="12" t="s">
        <v>53</v>
      </c>
    </row>
    <row r="9" spans="1:43" ht="23.25" x14ac:dyDescent="0.35">
      <c r="D9" s="16"/>
      <c r="E9" s="16"/>
      <c r="F9" s="6"/>
      <c r="G9" s="6"/>
      <c r="H9" s="16"/>
      <c r="I9" s="6"/>
      <c r="J9" s="6"/>
      <c r="K9" s="16"/>
      <c r="N9" s="21"/>
      <c r="O9" s="10"/>
      <c r="P9" s="12" t="s">
        <v>10</v>
      </c>
    </row>
    <row r="10" spans="1:43" ht="24" customHeight="1" x14ac:dyDescent="0.35">
      <c r="D10" s="16"/>
      <c r="E10" s="16"/>
      <c r="F10" s="6"/>
      <c r="G10" s="6"/>
      <c r="H10" s="16"/>
      <c r="I10" s="6"/>
      <c r="J10" s="6"/>
      <c r="K10" s="16"/>
      <c r="N10" s="11"/>
      <c r="O10" s="12"/>
      <c r="P10" s="12" t="s">
        <v>54</v>
      </c>
    </row>
    <row r="11" spans="1:43" ht="60" customHeight="1" x14ac:dyDescent="0.2">
      <c r="A11" s="67" t="s">
        <v>11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</row>
    <row r="12" spans="1:43" ht="28.5" customHeight="1" x14ac:dyDescent="0.2">
      <c r="A12" s="62" t="s">
        <v>20</v>
      </c>
      <c r="B12" s="62" t="s">
        <v>23</v>
      </c>
      <c r="C12" s="68" t="s">
        <v>24</v>
      </c>
      <c r="D12" s="71" t="s">
        <v>0</v>
      </c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</row>
    <row r="13" spans="1:43" ht="15.75" x14ac:dyDescent="0.2">
      <c r="A13" s="63"/>
      <c r="B13" s="63"/>
      <c r="C13" s="68"/>
      <c r="D13" s="69" t="s">
        <v>1</v>
      </c>
      <c r="E13" s="70" t="s">
        <v>2</v>
      </c>
      <c r="F13" s="70"/>
      <c r="G13" s="70"/>
      <c r="H13" s="70" t="s">
        <v>3</v>
      </c>
      <c r="I13" s="70"/>
      <c r="J13" s="70"/>
      <c r="K13" s="70" t="s">
        <v>4</v>
      </c>
      <c r="L13" s="70"/>
      <c r="M13" s="70"/>
      <c r="N13" s="70" t="s">
        <v>5</v>
      </c>
      <c r="O13" s="70"/>
      <c r="P13" s="70"/>
    </row>
    <row r="14" spans="1:43" ht="48" customHeight="1" x14ac:dyDescent="0.2">
      <c r="A14" s="64"/>
      <c r="B14" s="64"/>
      <c r="C14" s="68"/>
      <c r="D14" s="69"/>
      <c r="E14" s="17" t="s">
        <v>6</v>
      </c>
      <c r="F14" s="3" t="s">
        <v>25</v>
      </c>
      <c r="G14" s="3" t="s">
        <v>26</v>
      </c>
      <c r="H14" s="17" t="s">
        <v>6</v>
      </c>
      <c r="I14" s="3" t="s">
        <v>25</v>
      </c>
      <c r="J14" s="3" t="s">
        <v>26</v>
      </c>
      <c r="K14" s="17" t="s">
        <v>6</v>
      </c>
      <c r="L14" s="3" t="s">
        <v>25</v>
      </c>
      <c r="M14" s="3" t="s">
        <v>26</v>
      </c>
      <c r="N14" s="17" t="s">
        <v>6</v>
      </c>
      <c r="O14" s="3" t="s">
        <v>25</v>
      </c>
      <c r="P14" s="3" t="s">
        <v>26</v>
      </c>
    </row>
    <row r="15" spans="1:43" x14ac:dyDescent="0.2">
      <c r="A15" s="2">
        <v>1</v>
      </c>
      <c r="B15" s="2">
        <v>2</v>
      </c>
      <c r="C15" s="2">
        <v>3</v>
      </c>
      <c r="D15" s="18">
        <v>4</v>
      </c>
      <c r="E15" s="18">
        <v>5</v>
      </c>
      <c r="F15" s="2">
        <v>6</v>
      </c>
      <c r="G15" s="2">
        <v>7</v>
      </c>
      <c r="H15" s="18">
        <v>8</v>
      </c>
      <c r="I15" s="2">
        <v>9</v>
      </c>
      <c r="J15" s="2">
        <v>10</v>
      </c>
      <c r="K15" s="18">
        <v>11</v>
      </c>
      <c r="L15" s="2">
        <v>12</v>
      </c>
      <c r="M15" s="2">
        <v>13</v>
      </c>
      <c r="N15" s="18">
        <v>14</v>
      </c>
      <c r="O15" s="2">
        <v>15</v>
      </c>
      <c r="P15" s="2">
        <v>16</v>
      </c>
    </row>
    <row r="16" spans="1:43" s="24" customFormat="1" ht="37.5" customHeight="1" x14ac:dyDescent="0.2">
      <c r="A16" s="58" t="s">
        <v>12</v>
      </c>
      <c r="B16" s="60" t="s">
        <v>63</v>
      </c>
      <c r="C16" s="29" t="s">
        <v>8</v>
      </c>
      <c r="D16" s="30">
        <f t="shared" ref="D16:P16" si="0">D17+D18+D19</f>
        <v>634957.50000000012</v>
      </c>
      <c r="E16" s="30">
        <f t="shared" si="0"/>
        <v>160328</v>
      </c>
      <c r="F16" s="30">
        <f t="shared" si="0"/>
        <v>159457.1</v>
      </c>
      <c r="G16" s="30">
        <f t="shared" si="0"/>
        <v>870.9</v>
      </c>
      <c r="H16" s="30">
        <f t="shared" si="0"/>
        <v>164573.4</v>
      </c>
      <c r="I16" s="30">
        <f t="shared" si="0"/>
        <v>163778.9</v>
      </c>
      <c r="J16" s="30">
        <f t="shared" si="0"/>
        <v>794.5</v>
      </c>
      <c r="K16" s="30">
        <f t="shared" si="0"/>
        <v>155580.39999999997</v>
      </c>
      <c r="L16" s="30">
        <f t="shared" si="0"/>
        <v>154781.70000000001</v>
      </c>
      <c r="M16" s="30">
        <f t="shared" si="0"/>
        <v>798.7</v>
      </c>
      <c r="N16" s="30">
        <f>N17+N18+N19</f>
        <v>154475.69999999998</v>
      </c>
      <c r="O16" s="30">
        <f t="shared" si="0"/>
        <v>153677</v>
      </c>
      <c r="P16" s="30">
        <f t="shared" si="0"/>
        <v>798.7</v>
      </c>
      <c r="Q16" s="43"/>
      <c r="R16" s="44"/>
      <c r="S16" s="45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</row>
    <row r="17" spans="1:43" s="13" customFormat="1" ht="24" customHeight="1" x14ac:dyDescent="0.2">
      <c r="A17" s="65"/>
      <c r="B17" s="66"/>
      <c r="C17" s="31" t="s">
        <v>14</v>
      </c>
      <c r="D17" s="32">
        <f>D20</f>
        <v>79011.900000000009</v>
      </c>
      <c r="E17" s="32">
        <f>E20</f>
        <v>18204.7</v>
      </c>
      <c r="F17" s="32">
        <f>F20</f>
        <v>18204.7</v>
      </c>
      <c r="G17" s="32">
        <f t="shared" ref="G17:P17" si="1">G20</f>
        <v>0</v>
      </c>
      <c r="H17" s="32">
        <f t="shared" si="1"/>
        <v>19821.400000000001</v>
      </c>
      <c r="I17" s="32">
        <f t="shared" si="1"/>
        <v>19821.400000000001</v>
      </c>
      <c r="J17" s="32">
        <f t="shared" si="1"/>
        <v>0</v>
      </c>
      <c r="K17" s="32">
        <f t="shared" si="1"/>
        <v>20789.3</v>
      </c>
      <c r="L17" s="32">
        <f t="shared" si="1"/>
        <v>20789.3</v>
      </c>
      <c r="M17" s="32">
        <f t="shared" si="1"/>
        <v>0</v>
      </c>
      <c r="N17" s="32">
        <f t="shared" si="1"/>
        <v>20196.5</v>
      </c>
      <c r="O17" s="32">
        <f>O20</f>
        <v>20196.5</v>
      </c>
      <c r="P17" s="32">
        <f t="shared" si="1"/>
        <v>0</v>
      </c>
      <c r="Q17" s="43"/>
      <c r="R17" s="47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</row>
    <row r="18" spans="1:43" s="13" customFormat="1" ht="57" customHeight="1" x14ac:dyDescent="0.2">
      <c r="A18" s="65"/>
      <c r="B18" s="66"/>
      <c r="C18" s="31" t="s">
        <v>57</v>
      </c>
      <c r="D18" s="33">
        <f>D27+D25+D26+D28</f>
        <v>84970</v>
      </c>
      <c r="E18" s="33">
        <f>E27+E25+E26+E28</f>
        <v>25146.399999999998</v>
      </c>
      <c r="F18" s="33">
        <f t="shared" ref="F18:P18" si="2">F27+F25+F26+F28</f>
        <v>25146.399999999998</v>
      </c>
      <c r="G18" s="33">
        <f t="shared" si="2"/>
        <v>0</v>
      </c>
      <c r="H18" s="33">
        <f t="shared" si="2"/>
        <v>23444</v>
      </c>
      <c r="I18" s="33">
        <f>I27+I25+I26+I28</f>
        <v>23444</v>
      </c>
      <c r="J18" s="33">
        <f t="shared" si="2"/>
        <v>0</v>
      </c>
      <c r="K18" s="33">
        <f t="shared" si="2"/>
        <v>18711.7</v>
      </c>
      <c r="L18" s="33">
        <f t="shared" si="2"/>
        <v>18711.7</v>
      </c>
      <c r="M18" s="33">
        <f t="shared" si="2"/>
        <v>0</v>
      </c>
      <c r="N18" s="33">
        <f>N27+N25+N26+N28</f>
        <v>17667.900000000001</v>
      </c>
      <c r="O18" s="33">
        <f>O27+O25+O26+O28</f>
        <v>17667.900000000001</v>
      </c>
      <c r="P18" s="33">
        <f t="shared" si="2"/>
        <v>0</v>
      </c>
      <c r="Q18" s="43"/>
      <c r="R18" s="44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</row>
    <row r="19" spans="1:43" s="13" customFormat="1" ht="27.75" customHeight="1" x14ac:dyDescent="0.2">
      <c r="A19" s="59"/>
      <c r="B19" s="61"/>
      <c r="C19" s="34" t="s">
        <v>16</v>
      </c>
      <c r="D19" s="33">
        <f t="shared" ref="D19:P19" si="3">D43+D51+D30</f>
        <v>470975.60000000009</v>
      </c>
      <c r="E19" s="33">
        <f t="shared" si="3"/>
        <v>116976.9</v>
      </c>
      <c r="F19" s="33">
        <f t="shared" si="3"/>
        <v>116106</v>
      </c>
      <c r="G19" s="33">
        <f t="shared" si="3"/>
        <v>870.9</v>
      </c>
      <c r="H19" s="33">
        <f t="shared" si="3"/>
        <v>121308</v>
      </c>
      <c r="I19" s="33">
        <f t="shared" si="3"/>
        <v>120513.5</v>
      </c>
      <c r="J19" s="33">
        <f t="shared" si="3"/>
        <v>794.5</v>
      </c>
      <c r="K19" s="33">
        <f t="shared" si="3"/>
        <v>116079.39999999998</v>
      </c>
      <c r="L19" s="33">
        <f t="shared" si="3"/>
        <v>115280.7</v>
      </c>
      <c r="M19" s="33">
        <f t="shared" si="3"/>
        <v>798.7</v>
      </c>
      <c r="N19" s="33">
        <f>N43+N51+N30</f>
        <v>116611.29999999997</v>
      </c>
      <c r="O19" s="33">
        <f t="shared" si="3"/>
        <v>115812.59999999999</v>
      </c>
      <c r="P19" s="33">
        <f t="shared" si="3"/>
        <v>798.7</v>
      </c>
      <c r="Q19" s="43"/>
      <c r="R19" s="47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</row>
    <row r="20" spans="1:43" s="13" customFormat="1" ht="37.5" x14ac:dyDescent="0.2">
      <c r="A20" s="58" t="s">
        <v>22</v>
      </c>
      <c r="B20" s="60" t="s">
        <v>14</v>
      </c>
      <c r="C20" s="35" t="s">
        <v>21</v>
      </c>
      <c r="D20" s="20">
        <f>E20+H20+K20+N20</f>
        <v>79011.900000000009</v>
      </c>
      <c r="E20" s="20">
        <f>E22</f>
        <v>18204.7</v>
      </c>
      <c r="F20" s="20">
        <f t="shared" ref="F20:P20" si="4">F22</f>
        <v>18204.7</v>
      </c>
      <c r="G20" s="20">
        <f t="shared" si="4"/>
        <v>0</v>
      </c>
      <c r="H20" s="20">
        <f t="shared" si="4"/>
        <v>19821.400000000001</v>
      </c>
      <c r="I20" s="20">
        <f t="shared" si="4"/>
        <v>19821.400000000001</v>
      </c>
      <c r="J20" s="20">
        <f t="shared" si="4"/>
        <v>0</v>
      </c>
      <c r="K20" s="20">
        <f t="shared" si="4"/>
        <v>20789.3</v>
      </c>
      <c r="L20" s="20">
        <f t="shared" si="4"/>
        <v>20789.3</v>
      </c>
      <c r="M20" s="20">
        <f t="shared" si="4"/>
        <v>0</v>
      </c>
      <c r="N20" s="20">
        <f t="shared" si="4"/>
        <v>20196.5</v>
      </c>
      <c r="O20" s="20">
        <f t="shared" si="4"/>
        <v>20196.5</v>
      </c>
      <c r="P20" s="20">
        <f t="shared" si="4"/>
        <v>0</v>
      </c>
      <c r="Q20" s="43"/>
      <c r="R20" s="47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</row>
    <row r="21" spans="1:43" s="13" customFormat="1" ht="36" customHeight="1" x14ac:dyDescent="0.2">
      <c r="A21" s="59"/>
      <c r="B21" s="61"/>
      <c r="C21" s="31" t="s">
        <v>14</v>
      </c>
      <c r="D21" s="32">
        <f>D22</f>
        <v>79011.900000000009</v>
      </c>
      <c r="E21" s="32">
        <f t="shared" ref="E21:P21" si="5">E22</f>
        <v>18204.7</v>
      </c>
      <c r="F21" s="32">
        <f>F22</f>
        <v>18204.7</v>
      </c>
      <c r="G21" s="32">
        <f t="shared" si="5"/>
        <v>0</v>
      </c>
      <c r="H21" s="32">
        <f t="shared" si="5"/>
        <v>19821.400000000001</v>
      </c>
      <c r="I21" s="32">
        <f t="shared" si="5"/>
        <v>19821.400000000001</v>
      </c>
      <c r="J21" s="32">
        <f t="shared" si="5"/>
        <v>0</v>
      </c>
      <c r="K21" s="32">
        <f t="shared" si="5"/>
        <v>20789.3</v>
      </c>
      <c r="L21" s="32">
        <f t="shared" si="5"/>
        <v>20789.3</v>
      </c>
      <c r="M21" s="32">
        <f t="shared" si="5"/>
        <v>0</v>
      </c>
      <c r="N21" s="32">
        <f t="shared" si="5"/>
        <v>20196.5</v>
      </c>
      <c r="O21" s="32">
        <f t="shared" si="5"/>
        <v>20196.5</v>
      </c>
      <c r="P21" s="32">
        <f t="shared" si="5"/>
        <v>0</v>
      </c>
      <c r="Q21" s="43"/>
      <c r="R21" s="47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</row>
    <row r="22" spans="1:43" ht="61.5" customHeight="1" x14ac:dyDescent="0.2">
      <c r="A22" s="37" t="s">
        <v>44</v>
      </c>
      <c r="B22" s="8" t="s">
        <v>14</v>
      </c>
      <c r="C22" s="8" t="s">
        <v>14</v>
      </c>
      <c r="D22" s="19">
        <f>E22+H22+K22+N22</f>
        <v>79011.900000000009</v>
      </c>
      <c r="E22" s="19">
        <f>F22+G22</f>
        <v>18204.7</v>
      </c>
      <c r="F22" s="9">
        <v>18204.7</v>
      </c>
      <c r="G22" s="9"/>
      <c r="H22" s="19">
        <f>I22+J22</f>
        <v>19821.400000000001</v>
      </c>
      <c r="I22" s="54">
        <v>19821.400000000001</v>
      </c>
      <c r="J22" s="9"/>
      <c r="K22" s="19">
        <f>L22+M22</f>
        <v>20789.3</v>
      </c>
      <c r="L22" s="9">
        <v>20789.3</v>
      </c>
      <c r="M22" s="9"/>
      <c r="N22" s="19">
        <f>O22+P22</f>
        <v>20196.5</v>
      </c>
      <c r="O22" s="9">
        <v>20196.5</v>
      </c>
      <c r="P22" s="9"/>
      <c r="Q22" s="43"/>
      <c r="R22" s="47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</row>
    <row r="23" spans="1:43" s="13" customFormat="1" ht="37.5" x14ac:dyDescent="0.2">
      <c r="A23" s="58" t="s">
        <v>18</v>
      </c>
      <c r="B23" s="60" t="s">
        <v>7</v>
      </c>
      <c r="C23" s="35" t="s">
        <v>9</v>
      </c>
      <c r="D23" s="20">
        <f>E23+H23+K23+N23</f>
        <v>84970</v>
      </c>
      <c r="E23" s="20">
        <f t="shared" ref="E23:P23" si="6">E27+E25+E26+E28</f>
        <v>25146.399999999998</v>
      </c>
      <c r="F23" s="20">
        <f t="shared" si="6"/>
        <v>25146.399999999998</v>
      </c>
      <c r="G23" s="20">
        <f t="shared" si="6"/>
        <v>0</v>
      </c>
      <c r="H23" s="20">
        <f t="shared" si="6"/>
        <v>23444</v>
      </c>
      <c r="I23" s="55">
        <f t="shared" si="6"/>
        <v>23444</v>
      </c>
      <c r="J23" s="20">
        <f t="shared" si="6"/>
        <v>0</v>
      </c>
      <c r="K23" s="20">
        <f t="shared" si="6"/>
        <v>18711.7</v>
      </c>
      <c r="L23" s="20">
        <f t="shared" si="6"/>
        <v>18711.7</v>
      </c>
      <c r="M23" s="20">
        <f t="shared" si="6"/>
        <v>0</v>
      </c>
      <c r="N23" s="20">
        <f t="shared" si="6"/>
        <v>17667.900000000001</v>
      </c>
      <c r="O23" s="20">
        <f t="shared" si="6"/>
        <v>17667.900000000001</v>
      </c>
      <c r="P23" s="20">
        <f t="shared" si="6"/>
        <v>0</v>
      </c>
      <c r="Q23" s="43"/>
      <c r="R23" s="47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</row>
    <row r="24" spans="1:43" s="13" customFormat="1" ht="62.25" customHeight="1" x14ac:dyDescent="0.2">
      <c r="A24" s="59"/>
      <c r="B24" s="61"/>
      <c r="C24" s="36" t="s">
        <v>57</v>
      </c>
      <c r="D24" s="32">
        <f>SUM(D25:D28)</f>
        <v>84970</v>
      </c>
      <c r="E24" s="32">
        <f>SUM(E25:E28)</f>
        <v>25146.399999999998</v>
      </c>
      <c r="F24" s="32">
        <f>SUM(F25:F28)</f>
        <v>25146.399999999998</v>
      </c>
      <c r="G24" s="32">
        <f t="shared" ref="G24:P24" si="7">SUM(G25:G28)</f>
        <v>0</v>
      </c>
      <c r="H24" s="32">
        <f>SUM(H25:H28)</f>
        <v>23444</v>
      </c>
      <c r="I24" s="56">
        <f t="shared" si="7"/>
        <v>23444</v>
      </c>
      <c r="J24" s="32">
        <f t="shared" si="7"/>
        <v>0</v>
      </c>
      <c r="K24" s="32">
        <f t="shared" si="7"/>
        <v>18711.7</v>
      </c>
      <c r="L24" s="32">
        <f t="shared" si="7"/>
        <v>18711.7</v>
      </c>
      <c r="M24" s="32">
        <f t="shared" si="7"/>
        <v>0</v>
      </c>
      <c r="N24" s="32">
        <f t="shared" si="7"/>
        <v>17667.900000000001</v>
      </c>
      <c r="O24" s="32">
        <f t="shared" si="7"/>
        <v>17667.900000000001</v>
      </c>
      <c r="P24" s="32">
        <f t="shared" si="7"/>
        <v>0</v>
      </c>
      <c r="Q24" s="43"/>
      <c r="R24" s="47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</row>
    <row r="25" spans="1:43" ht="84" customHeight="1" x14ac:dyDescent="0.2">
      <c r="A25" s="15" t="s">
        <v>36</v>
      </c>
      <c r="B25" s="14" t="s">
        <v>7</v>
      </c>
      <c r="C25" s="14" t="s">
        <v>9</v>
      </c>
      <c r="D25" s="19">
        <f>E25+H25+K25+N25</f>
        <v>12312.6</v>
      </c>
      <c r="E25" s="19">
        <f>F25+G25</f>
        <v>5311.7</v>
      </c>
      <c r="F25" s="9">
        <v>5311.7</v>
      </c>
      <c r="G25" s="9"/>
      <c r="H25" s="19">
        <f>I25+J25</f>
        <v>4400</v>
      </c>
      <c r="I25" s="54">
        <v>4400</v>
      </c>
      <c r="J25" s="9"/>
      <c r="K25" s="19">
        <f>L25+M25</f>
        <v>1600</v>
      </c>
      <c r="L25" s="9">
        <v>1600</v>
      </c>
      <c r="M25" s="9"/>
      <c r="N25" s="19">
        <f>O25+P25</f>
        <v>1000.9</v>
      </c>
      <c r="O25" s="9">
        <v>1000.9</v>
      </c>
      <c r="P25" s="9"/>
      <c r="Q25" s="43"/>
      <c r="R25" s="47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</row>
    <row r="26" spans="1:43" ht="63.75" customHeight="1" x14ac:dyDescent="0.2">
      <c r="A26" s="15" t="s">
        <v>35</v>
      </c>
      <c r="B26" s="14" t="s">
        <v>17</v>
      </c>
      <c r="C26" s="14" t="s">
        <v>57</v>
      </c>
      <c r="D26" s="19">
        <f>E26+H26+K26+N26</f>
        <v>600</v>
      </c>
      <c r="E26" s="19">
        <f>F26+G26</f>
        <v>100</v>
      </c>
      <c r="F26" s="9">
        <v>100</v>
      </c>
      <c r="G26" s="9"/>
      <c r="H26" s="19">
        <f>I26+J26</f>
        <v>300</v>
      </c>
      <c r="I26" s="54">
        <v>300</v>
      </c>
      <c r="J26" s="9"/>
      <c r="K26" s="19">
        <f>L26+M26</f>
        <v>100</v>
      </c>
      <c r="L26" s="9">
        <v>100</v>
      </c>
      <c r="M26" s="9"/>
      <c r="N26" s="19">
        <f>O26+P26</f>
        <v>100</v>
      </c>
      <c r="O26" s="9">
        <v>100</v>
      </c>
      <c r="P26" s="9"/>
      <c r="Q26" s="43"/>
      <c r="R26" s="47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</row>
    <row r="27" spans="1:43" ht="66" customHeight="1" x14ac:dyDescent="0.2">
      <c r="A27" s="15" t="s">
        <v>39</v>
      </c>
      <c r="B27" s="14" t="s">
        <v>17</v>
      </c>
      <c r="C27" s="14" t="s">
        <v>57</v>
      </c>
      <c r="D27" s="19">
        <f>E27+H27+K27+N27</f>
        <v>54441</v>
      </c>
      <c r="E27" s="19">
        <f>F27+G27</f>
        <v>13318.9</v>
      </c>
      <c r="F27" s="9">
        <v>13318.9</v>
      </c>
      <c r="G27" s="9"/>
      <c r="H27" s="19">
        <f>I27+J27</f>
        <v>14444.4</v>
      </c>
      <c r="I27" s="54">
        <v>14444.4</v>
      </c>
      <c r="J27" s="9"/>
      <c r="K27" s="19">
        <f>L27+M27</f>
        <v>13360.7</v>
      </c>
      <c r="L27" s="9">
        <v>13360.7</v>
      </c>
      <c r="M27" s="9"/>
      <c r="N27" s="19">
        <f>O27+P27</f>
        <v>13317</v>
      </c>
      <c r="O27" s="9">
        <v>13317</v>
      </c>
      <c r="P27" s="9"/>
      <c r="Q27" s="43"/>
      <c r="R27" s="47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</row>
    <row r="28" spans="1:43" ht="63" customHeight="1" x14ac:dyDescent="0.2">
      <c r="A28" s="15" t="s">
        <v>34</v>
      </c>
      <c r="B28" s="14" t="s">
        <v>17</v>
      </c>
      <c r="C28" s="14" t="s">
        <v>57</v>
      </c>
      <c r="D28" s="19">
        <f>E28+H28+K28+N28</f>
        <v>17616.400000000001</v>
      </c>
      <c r="E28" s="19">
        <f>F28+G28</f>
        <v>6415.8</v>
      </c>
      <c r="F28" s="9">
        <v>6415.8</v>
      </c>
      <c r="G28" s="9"/>
      <c r="H28" s="19">
        <f>I28+J28</f>
        <v>4299.6000000000004</v>
      </c>
      <c r="I28" s="54">
        <v>4299.6000000000004</v>
      </c>
      <c r="J28" s="9"/>
      <c r="K28" s="19">
        <f>L28+M28</f>
        <v>3651</v>
      </c>
      <c r="L28" s="9">
        <v>3651</v>
      </c>
      <c r="M28" s="9"/>
      <c r="N28" s="19">
        <f>O28+P28</f>
        <v>3250</v>
      </c>
      <c r="O28" s="9">
        <v>3250</v>
      </c>
      <c r="P28" s="9"/>
      <c r="Q28" s="43"/>
      <c r="R28" s="47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</row>
    <row r="29" spans="1:43" s="13" customFormat="1" ht="37.5" x14ac:dyDescent="0.2">
      <c r="A29" s="58" t="s">
        <v>33</v>
      </c>
      <c r="B29" s="60" t="s">
        <v>61</v>
      </c>
      <c r="C29" s="35" t="s">
        <v>9</v>
      </c>
      <c r="D29" s="20">
        <f>D30</f>
        <v>438195.20000000007</v>
      </c>
      <c r="E29" s="20">
        <f t="shared" ref="E29:P29" si="8">E30</f>
        <v>106882</v>
      </c>
      <c r="F29" s="20">
        <f t="shared" si="8"/>
        <v>106011.1</v>
      </c>
      <c r="G29" s="20">
        <f t="shared" si="8"/>
        <v>870.9</v>
      </c>
      <c r="H29" s="20">
        <f t="shared" si="8"/>
        <v>113522.5</v>
      </c>
      <c r="I29" s="55">
        <f t="shared" si="8"/>
        <v>112728</v>
      </c>
      <c r="J29" s="20">
        <f t="shared" si="8"/>
        <v>794.5</v>
      </c>
      <c r="K29" s="20">
        <f t="shared" si="8"/>
        <v>108657.39999999998</v>
      </c>
      <c r="L29" s="20">
        <f t="shared" si="8"/>
        <v>107858.7</v>
      </c>
      <c r="M29" s="20">
        <f t="shared" si="8"/>
        <v>798.7</v>
      </c>
      <c r="N29" s="20">
        <f t="shared" si="8"/>
        <v>109133.29999999997</v>
      </c>
      <c r="O29" s="20">
        <f t="shared" si="8"/>
        <v>108334.59999999999</v>
      </c>
      <c r="P29" s="20">
        <f t="shared" si="8"/>
        <v>798.7</v>
      </c>
      <c r="Q29" s="43"/>
      <c r="R29" s="47"/>
      <c r="S29" s="45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</row>
    <row r="30" spans="1:43" s="13" customFormat="1" ht="29.25" customHeight="1" x14ac:dyDescent="0.2">
      <c r="A30" s="59"/>
      <c r="B30" s="61"/>
      <c r="C30" s="31" t="s">
        <v>16</v>
      </c>
      <c r="D30" s="32">
        <f>SUM(D31:D41)</f>
        <v>438195.20000000007</v>
      </c>
      <c r="E30" s="32">
        <f t="shared" ref="E30:P30" si="9">SUM(E31:E41)</f>
        <v>106882</v>
      </c>
      <c r="F30" s="32">
        <f>F31+F32+F33+F34+F35+F36+F37+F38+F39+F40+F41</f>
        <v>106011.1</v>
      </c>
      <c r="G30" s="32">
        <f t="shared" si="9"/>
        <v>870.9</v>
      </c>
      <c r="H30" s="32">
        <f t="shared" si="9"/>
        <v>113522.5</v>
      </c>
      <c r="I30" s="56">
        <f t="shared" si="9"/>
        <v>112728</v>
      </c>
      <c r="J30" s="32">
        <f t="shared" si="9"/>
        <v>794.5</v>
      </c>
      <c r="K30" s="32">
        <f t="shared" si="9"/>
        <v>108657.39999999998</v>
      </c>
      <c r="L30" s="32">
        <f t="shared" si="9"/>
        <v>107858.7</v>
      </c>
      <c r="M30" s="32">
        <f t="shared" si="9"/>
        <v>798.7</v>
      </c>
      <c r="N30" s="32">
        <f t="shared" si="9"/>
        <v>109133.29999999997</v>
      </c>
      <c r="O30" s="32">
        <f t="shared" si="9"/>
        <v>108334.59999999999</v>
      </c>
      <c r="P30" s="32">
        <f t="shared" si="9"/>
        <v>798.7</v>
      </c>
      <c r="Q30" s="43"/>
      <c r="R30" s="47"/>
      <c r="S30" s="45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</row>
    <row r="31" spans="1:43" ht="62.25" customHeight="1" x14ac:dyDescent="0.2">
      <c r="A31" s="15" t="s">
        <v>37</v>
      </c>
      <c r="B31" s="14" t="s">
        <v>61</v>
      </c>
      <c r="C31" s="14" t="s">
        <v>16</v>
      </c>
      <c r="D31" s="19">
        <f t="shared" ref="D31:D37" si="10">E31+H31+K31+N31</f>
        <v>830</v>
      </c>
      <c r="E31" s="19">
        <f t="shared" ref="E31:E37" si="11">F31+G31</f>
        <v>230</v>
      </c>
      <c r="F31" s="9">
        <v>230</v>
      </c>
      <c r="G31" s="9"/>
      <c r="H31" s="19">
        <f t="shared" ref="H31:H37" si="12">I31+J31</f>
        <v>200</v>
      </c>
      <c r="I31" s="54">
        <v>200</v>
      </c>
      <c r="J31" s="9"/>
      <c r="K31" s="19">
        <f t="shared" ref="K31:K37" si="13">L31+M31</f>
        <v>200</v>
      </c>
      <c r="L31" s="9">
        <v>200</v>
      </c>
      <c r="M31" s="9"/>
      <c r="N31" s="19">
        <f t="shared" ref="N31:N37" si="14">O31+P31</f>
        <v>200</v>
      </c>
      <c r="O31" s="9">
        <v>200</v>
      </c>
      <c r="P31" s="9"/>
      <c r="Q31" s="43"/>
      <c r="R31" s="47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</row>
    <row r="32" spans="1:43" ht="64.5" customHeight="1" x14ac:dyDescent="0.2">
      <c r="A32" s="15" t="s">
        <v>40</v>
      </c>
      <c r="B32" s="14" t="s">
        <v>66</v>
      </c>
      <c r="C32" s="14" t="s">
        <v>16</v>
      </c>
      <c r="D32" s="19">
        <f t="shared" si="10"/>
        <v>383304.2</v>
      </c>
      <c r="E32" s="19">
        <f t="shared" si="11"/>
        <v>91048</v>
      </c>
      <c r="F32" s="9">
        <v>91048</v>
      </c>
      <c r="G32" s="9"/>
      <c r="H32" s="19">
        <f t="shared" si="12"/>
        <v>98777.600000000006</v>
      </c>
      <c r="I32" s="54">
        <v>98777.600000000006</v>
      </c>
      <c r="J32" s="9"/>
      <c r="K32" s="19">
        <f t="shared" si="13"/>
        <v>96537.4</v>
      </c>
      <c r="L32" s="9">
        <v>96537.4</v>
      </c>
      <c r="M32" s="9"/>
      <c r="N32" s="19">
        <f t="shared" si="14"/>
        <v>96941.2</v>
      </c>
      <c r="O32" s="9">
        <v>96941.2</v>
      </c>
      <c r="P32" s="9"/>
      <c r="Q32" s="43"/>
      <c r="R32" s="47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</row>
    <row r="33" spans="1:43" ht="65.25" customHeight="1" x14ac:dyDescent="0.2">
      <c r="A33" s="15" t="s">
        <v>46</v>
      </c>
      <c r="B33" s="14" t="s">
        <v>58</v>
      </c>
      <c r="C33" s="14" t="s">
        <v>16</v>
      </c>
      <c r="D33" s="19">
        <f t="shared" si="10"/>
        <v>43698.299999999996</v>
      </c>
      <c r="E33" s="19">
        <f t="shared" si="11"/>
        <v>11825.6</v>
      </c>
      <c r="F33" s="9">
        <v>11825.6</v>
      </c>
      <c r="G33" s="9"/>
      <c r="H33" s="19">
        <f t="shared" si="12"/>
        <v>11958</v>
      </c>
      <c r="I33" s="54">
        <v>11958</v>
      </c>
      <c r="J33" s="9"/>
      <c r="K33" s="19">
        <f t="shared" si="13"/>
        <v>9921.2999999999993</v>
      </c>
      <c r="L33" s="9">
        <v>9921.2999999999993</v>
      </c>
      <c r="M33" s="9"/>
      <c r="N33" s="19">
        <f t="shared" si="14"/>
        <v>9993.4</v>
      </c>
      <c r="O33" s="9">
        <v>9993.4</v>
      </c>
      <c r="P33" s="9"/>
      <c r="Q33" s="43"/>
      <c r="R33" s="47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</row>
    <row r="34" spans="1:43" s="4" customFormat="1" ht="178.5" customHeight="1" x14ac:dyDescent="0.2">
      <c r="A34" s="15" t="s">
        <v>45</v>
      </c>
      <c r="B34" s="14" t="s">
        <v>38</v>
      </c>
      <c r="C34" s="14" t="s">
        <v>16</v>
      </c>
      <c r="D34" s="19">
        <f t="shared" si="10"/>
        <v>49.400000000000006</v>
      </c>
      <c r="E34" s="19">
        <f t="shared" si="11"/>
        <v>6.8</v>
      </c>
      <c r="F34" s="9"/>
      <c r="G34" s="9">
        <v>6.8</v>
      </c>
      <c r="H34" s="19">
        <f t="shared" si="12"/>
        <v>14.2</v>
      </c>
      <c r="I34" s="54"/>
      <c r="J34" s="9">
        <v>14.2</v>
      </c>
      <c r="K34" s="19">
        <f t="shared" si="13"/>
        <v>14.2</v>
      </c>
      <c r="L34" s="9"/>
      <c r="M34" s="9">
        <v>14.2</v>
      </c>
      <c r="N34" s="19">
        <f t="shared" si="14"/>
        <v>14.2</v>
      </c>
      <c r="O34" s="9"/>
      <c r="P34" s="9">
        <v>14.2</v>
      </c>
      <c r="Q34" s="43"/>
      <c r="R34" s="47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</row>
    <row r="35" spans="1:43" ht="183.75" customHeight="1" x14ac:dyDescent="0.2">
      <c r="A35" s="15" t="s">
        <v>49</v>
      </c>
      <c r="B35" s="14" t="s">
        <v>38</v>
      </c>
      <c r="C35" s="14" t="s">
        <v>16</v>
      </c>
      <c r="D35" s="19">
        <f t="shared" si="10"/>
        <v>181.5</v>
      </c>
      <c r="E35" s="19">
        <f t="shared" si="11"/>
        <v>43.8</v>
      </c>
      <c r="F35" s="9"/>
      <c r="G35" s="9">
        <v>43.8</v>
      </c>
      <c r="H35" s="19">
        <f t="shared" si="12"/>
        <v>45.9</v>
      </c>
      <c r="I35" s="9"/>
      <c r="J35" s="9">
        <v>45.9</v>
      </c>
      <c r="K35" s="19">
        <f t="shared" si="13"/>
        <v>45.9</v>
      </c>
      <c r="L35" s="9"/>
      <c r="M35" s="9">
        <v>45.9</v>
      </c>
      <c r="N35" s="19">
        <f t="shared" si="14"/>
        <v>45.9</v>
      </c>
      <c r="O35" s="9"/>
      <c r="P35" s="9">
        <v>45.9</v>
      </c>
      <c r="Q35" s="43"/>
      <c r="R35" s="47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</row>
    <row r="36" spans="1:43" ht="157.5" customHeight="1" x14ac:dyDescent="0.2">
      <c r="A36" s="15" t="s">
        <v>50</v>
      </c>
      <c r="B36" s="14" t="s">
        <v>38</v>
      </c>
      <c r="C36" s="14" t="s">
        <v>16</v>
      </c>
      <c r="D36" s="19">
        <f t="shared" si="10"/>
        <v>113.5</v>
      </c>
      <c r="E36" s="19">
        <f t="shared" si="11"/>
        <v>27.4</v>
      </c>
      <c r="F36" s="9"/>
      <c r="G36" s="9">
        <v>27.4</v>
      </c>
      <c r="H36" s="19">
        <f t="shared" si="12"/>
        <v>28.7</v>
      </c>
      <c r="I36" s="9"/>
      <c r="J36" s="9">
        <v>28.7</v>
      </c>
      <c r="K36" s="19">
        <f t="shared" si="13"/>
        <v>28.7</v>
      </c>
      <c r="L36" s="9"/>
      <c r="M36" s="9">
        <v>28.7</v>
      </c>
      <c r="N36" s="19">
        <f t="shared" si="14"/>
        <v>28.7</v>
      </c>
      <c r="O36" s="9"/>
      <c r="P36" s="9">
        <v>28.7</v>
      </c>
      <c r="Q36" s="43"/>
      <c r="R36" s="47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</row>
    <row r="37" spans="1:43" ht="126" customHeight="1" x14ac:dyDescent="0.2">
      <c r="A37" s="15" t="s">
        <v>51</v>
      </c>
      <c r="B37" s="14" t="s">
        <v>38</v>
      </c>
      <c r="C37" s="14" t="s">
        <v>16</v>
      </c>
      <c r="D37" s="19">
        <f t="shared" si="10"/>
        <v>239.89999999999998</v>
      </c>
      <c r="E37" s="19">
        <f t="shared" si="11"/>
        <v>56.9</v>
      </c>
      <c r="F37" s="9"/>
      <c r="G37" s="9">
        <v>56.9</v>
      </c>
      <c r="H37" s="19">
        <f t="shared" si="12"/>
        <v>59.6</v>
      </c>
      <c r="I37" s="9"/>
      <c r="J37" s="9">
        <v>59.6</v>
      </c>
      <c r="K37" s="19">
        <f t="shared" si="13"/>
        <v>61.7</v>
      </c>
      <c r="L37" s="9"/>
      <c r="M37" s="9">
        <v>61.7</v>
      </c>
      <c r="N37" s="19">
        <f t="shared" si="14"/>
        <v>61.7</v>
      </c>
      <c r="O37" s="9"/>
      <c r="P37" s="9">
        <v>61.7</v>
      </c>
      <c r="Q37" s="43"/>
      <c r="R37" s="47" t="b">
        <f>IF(F37+G37+I37+J37+L37+M37+O37+P37=N37+K37+H37+E37,TRUE,"ЛОЖ")</f>
        <v>1</v>
      </c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</row>
    <row r="38" spans="1:43" ht="246.75" customHeight="1" x14ac:dyDescent="0.2">
      <c r="A38" s="15" t="s">
        <v>52</v>
      </c>
      <c r="B38" s="14" t="s">
        <v>38</v>
      </c>
      <c r="C38" s="14" t="s">
        <v>16</v>
      </c>
      <c r="D38" s="19">
        <f t="shared" ref="D38:D39" si="15">E38+H38+K38+N38</f>
        <v>2396</v>
      </c>
      <c r="E38" s="19">
        <f t="shared" ref="E38:E39" si="16">F38+G38</f>
        <v>679.1</v>
      </c>
      <c r="F38" s="9"/>
      <c r="G38" s="9">
        <v>679.1</v>
      </c>
      <c r="H38" s="19">
        <f t="shared" ref="H38:H40" si="17">I38+J38</f>
        <v>572.29999999999995</v>
      </c>
      <c r="I38" s="9"/>
      <c r="J38" s="9">
        <v>572.29999999999995</v>
      </c>
      <c r="K38" s="19">
        <f t="shared" ref="K38:K39" si="18">L38+M38</f>
        <v>572.29999999999995</v>
      </c>
      <c r="L38" s="9"/>
      <c r="M38" s="9">
        <v>572.29999999999995</v>
      </c>
      <c r="N38" s="19">
        <f t="shared" ref="N38:N39" si="19">O38+P38</f>
        <v>572.29999999999995</v>
      </c>
      <c r="O38" s="9"/>
      <c r="P38" s="9">
        <v>572.29999999999995</v>
      </c>
      <c r="Q38" s="43"/>
      <c r="R38" s="47" t="b">
        <f t="shared" ref="R38:R44" si="20">IF(F38+G38+I38+J38+L38+M38+O38+P38=N38+K38+H38+E38,TRUE,"ЛОЖ")</f>
        <v>1</v>
      </c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</row>
    <row r="39" spans="1:43" ht="78" customHeight="1" x14ac:dyDescent="0.2">
      <c r="A39" s="15" t="s">
        <v>48</v>
      </c>
      <c r="B39" s="14" t="s">
        <v>38</v>
      </c>
      <c r="C39" s="14" t="s">
        <v>16</v>
      </c>
      <c r="D39" s="19">
        <f t="shared" si="15"/>
        <v>239.89999999999998</v>
      </c>
      <c r="E39" s="19">
        <f t="shared" si="16"/>
        <v>56.9</v>
      </c>
      <c r="F39" s="9"/>
      <c r="G39" s="9">
        <v>56.9</v>
      </c>
      <c r="H39" s="19">
        <f t="shared" si="17"/>
        <v>59.6</v>
      </c>
      <c r="I39" s="9"/>
      <c r="J39" s="9">
        <v>59.6</v>
      </c>
      <c r="K39" s="19">
        <f t="shared" si="18"/>
        <v>61.7</v>
      </c>
      <c r="L39" s="9"/>
      <c r="M39" s="9">
        <v>61.7</v>
      </c>
      <c r="N39" s="19">
        <f t="shared" si="19"/>
        <v>61.7</v>
      </c>
      <c r="O39" s="9"/>
      <c r="P39" s="9">
        <v>61.7</v>
      </c>
      <c r="Q39" s="43"/>
      <c r="R39" s="47" t="b">
        <f t="shared" si="20"/>
        <v>1</v>
      </c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</row>
    <row r="40" spans="1:43" ht="62.25" customHeight="1" x14ac:dyDescent="0.2">
      <c r="A40" s="15" t="s">
        <v>47</v>
      </c>
      <c r="B40" s="14" t="s">
        <v>38</v>
      </c>
      <c r="C40" s="14" t="s">
        <v>16</v>
      </c>
      <c r="D40" s="19">
        <f>E40+H40+K40+N40</f>
        <v>7099.9</v>
      </c>
      <c r="E40" s="19">
        <f>F40+G40</f>
        <v>2907.5</v>
      </c>
      <c r="F40" s="9">
        <f>2732.6+174.9</f>
        <v>2907.5</v>
      </c>
      <c r="G40" s="9">
        <v>0</v>
      </c>
      <c r="H40" s="19">
        <f t="shared" si="17"/>
        <v>1792.4</v>
      </c>
      <c r="I40" s="9">
        <v>1792.4</v>
      </c>
      <c r="J40" s="9">
        <v>0</v>
      </c>
      <c r="K40" s="19">
        <f>L40+M40</f>
        <v>1200</v>
      </c>
      <c r="L40" s="9">
        <v>1200</v>
      </c>
      <c r="M40" s="9">
        <v>0</v>
      </c>
      <c r="N40" s="19">
        <f>O40+P40</f>
        <v>1200</v>
      </c>
      <c r="O40" s="9">
        <v>1200</v>
      </c>
      <c r="P40" s="9">
        <v>0</v>
      </c>
      <c r="Q40" s="43"/>
      <c r="R40" s="47" t="b">
        <f t="shared" ref="R40" si="21">IF(F40+G40+I40+J40+L40+M40+O40+P40=N40+K40+H40+E40,TRUE,"ЛОЖ")</f>
        <v>1</v>
      </c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</row>
    <row r="41" spans="1:43" ht="206.25" x14ac:dyDescent="0.2">
      <c r="A41" s="15" t="s">
        <v>59</v>
      </c>
      <c r="B41" s="14" t="s">
        <v>38</v>
      </c>
      <c r="C41" s="14" t="s">
        <v>16</v>
      </c>
      <c r="D41" s="19">
        <f>E41+H41+K41+N41</f>
        <v>42.599999999999994</v>
      </c>
      <c r="E41" s="19">
        <v>0</v>
      </c>
      <c r="F41" s="9">
        <v>0</v>
      </c>
      <c r="G41" s="9">
        <v>0</v>
      </c>
      <c r="H41" s="19">
        <v>14.2</v>
      </c>
      <c r="I41" s="9">
        <v>0</v>
      </c>
      <c r="J41" s="9">
        <v>14.2</v>
      </c>
      <c r="K41" s="19">
        <f>L41+M41</f>
        <v>14.2</v>
      </c>
      <c r="L41" s="9">
        <v>0</v>
      </c>
      <c r="M41" s="9">
        <v>14.2</v>
      </c>
      <c r="N41" s="19">
        <f>O41+P41</f>
        <v>14.2</v>
      </c>
      <c r="O41" s="9">
        <v>0</v>
      </c>
      <c r="P41" s="9">
        <v>14.2</v>
      </c>
      <c r="Q41" s="43"/>
      <c r="R41" s="47" t="b">
        <f t="shared" si="20"/>
        <v>1</v>
      </c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</row>
    <row r="42" spans="1:43" s="13" customFormat="1" ht="37.5" x14ac:dyDescent="0.2">
      <c r="A42" s="58" t="s">
        <v>13</v>
      </c>
      <c r="B42" s="60" t="s">
        <v>15</v>
      </c>
      <c r="C42" s="35" t="s">
        <v>9</v>
      </c>
      <c r="D42" s="20">
        <f>D43</f>
        <v>32553.4</v>
      </c>
      <c r="E42" s="20">
        <f t="shared" ref="E42:P42" si="22">E43</f>
        <v>10024.9</v>
      </c>
      <c r="F42" s="20">
        <f t="shared" si="22"/>
        <v>10024.9</v>
      </c>
      <c r="G42" s="20">
        <f t="shared" si="22"/>
        <v>0</v>
      </c>
      <c r="H42" s="20">
        <f t="shared" si="22"/>
        <v>7780.5</v>
      </c>
      <c r="I42" s="20">
        <f t="shared" si="22"/>
        <v>7780.5</v>
      </c>
      <c r="J42" s="20">
        <f t="shared" si="22"/>
        <v>0</v>
      </c>
      <c r="K42" s="20">
        <f>K43</f>
        <v>7346</v>
      </c>
      <c r="L42" s="20">
        <f t="shared" si="22"/>
        <v>7346</v>
      </c>
      <c r="M42" s="20">
        <f t="shared" si="22"/>
        <v>0</v>
      </c>
      <c r="N42" s="20">
        <f t="shared" si="22"/>
        <v>7402</v>
      </c>
      <c r="O42" s="20">
        <f t="shared" si="22"/>
        <v>7402</v>
      </c>
      <c r="P42" s="20">
        <f t="shared" si="22"/>
        <v>0</v>
      </c>
      <c r="Q42" s="43" t="b">
        <f>IF(E42+H42+K42+N42=D42,TRUE,"ЛОЖ")</f>
        <v>1</v>
      </c>
      <c r="R42" s="47" t="b">
        <f t="shared" si="20"/>
        <v>1</v>
      </c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</row>
    <row r="43" spans="1:43" s="13" customFormat="1" ht="35.25" customHeight="1" x14ac:dyDescent="0.2">
      <c r="A43" s="59"/>
      <c r="B43" s="61"/>
      <c r="C43" s="35" t="s">
        <v>16</v>
      </c>
      <c r="D43" s="20">
        <f>SUM(D44:D49)</f>
        <v>32553.4</v>
      </c>
      <c r="E43" s="20">
        <f>SUM(E44:E49)</f>
        <v>10024.9</v>
      </c>
      <c r="F43" s="20">
        <f>SUM(F44:F49)</f>
        <v>10024.9</v>
      </c>
      <c r="G43" s="20">
        <f>SUM(G44:G49)</f>
        <v>0</v>
      </c>
      <c r="H43" s="20">
        <f>SUM(H44:H49)</f>
        <v>7780.5</v>
      </c>
      <c r="I43" s="20">
        <f t="shared" ref="I43:P43" si="23">SUM(I44:I49)</f>
        <v>7780.5</v>
      </c>
      <c r="J43" s="20">
        <f t="shared" si="23"/>
        <v>0</v>
      </c>
      <c r="K43" s="20">
        <f>SUM(K44:K49)</f>
        <v>7346</v>
      </c>
      <c r="L43" s="20">
        <f t="shared" si="23"/>
        <v>7346</v>
      </c>
      <c r="M43" s="20">
        <f t="shared" si="23"/>
        <v>0</v>
      </c>
      <c r="N43" s="20">
        <f t="shared" si="23"/>
        <v>7402</v>
      </c>
      <c r="O43" s="20">
        <f t="shared" si="23"/>
        <v>7402</v>
      </c>
      <c r="P43" s="20">
        <f t="shared" si="23"/>
        <v>0</v>
      </c>
      <c r="Q43" s="43" t="b">
        <f>IF(E43+H43+K43+N43=D43,TRUE,"ЛОЖ")</f>
        <v>1</v>
      </c>
      <c r="R43" s="47" t="b">
        <f t="shared" si="20"/>
        <v>1</v>
      </c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</row>
    <row r="44" spans="1:43" s="5" customFormat="1" ht="84" customHeight="1" x14ac:dyDescent="0.25">
      <c r="A44" s="40" t="s">
        <v>28</v>
      </c>
      <c r="B44" s="8" t="s">
        <v>15</v>
      </c>
      <c r="C44" s="8" t="s">
        <v>16</v>
      </c>
      <c r="D44" s="20">
        <f t="shared" ref="D44:D49" si="24">E44+H44+K44+N44</f>
        <v>120</v>
      </c>
      <c r="E44" s="20">
        <f t="shared" ref="E44:E49" si="25">F44+G44</f>
        <v>30</v>
      </c>
      <c r="F44" s="7">
        <v>30</v>
      </c>
      <c r="G44" s="7">
        <v>0</v>
      </c>
      <c r="H44" s="20">
        <f t="shared" ref="H44:H49" si="26">I44+J44</f>
        <v>30</v>
      </c>
      <c r="I44" s="7">
        <v>30</v>
      </c>
      <c r="J44" s="7">
        <v>0</v>
      </c>
      <c r="K44" s="20">
        <f>L44+M44</f>
        <v>30</v>
      </c>
      <c r="L44" s="7">
        <v>30</v>
      </c>
      <c r="M44" s="7">
        <v>0</v>
      </c>
      <c r="N44" s="20">
        <f t="shared" ref="N44:N49" si="27">O44+P44</f>
        <v>30</v>
      </c>
      <c r="O44" s="7">
        <v>30</v>
      </c>
      <c r="P44" s="7">
        <v>0</v>
      </c>
      <c r="Q44" s="43"/>
      <c r="R44" s="47" t="b">
        <f t="shared" si="20"/>
        <v>1</v>
      </c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</row>
    <row r="45" spans="1:43" s="5" customFormat="1" ht="61.5" customHeight="1" x14ac:dyDescent="0.25">
      <c r="A45" s="37" t="s">
        <v>31</v>
      </c>
      <c r="B45" s="8" t="s">
        <v>15</v>
      </c>
      <c r="C45" s="8" t="s">
        <v>16</v>
      </c>
      <c r="D45" s="20">
        <f t="shared" si="24"/>
        <v>3238</v>
      </c>
      <c r="E45" s="20">
        <f t="shared" si="25"/>
        <v>0</v>
      </c>
      <c r="F45" s="7">
        <v>0</v>
      </c>
      <c r="G45" s="7">
        <v>0</v>
      </c>
      <c r="H45" s="20">
        <f t="shared" si="26"/>
        <v>550</v>
      </c>
      <c r="I45" s="57">
        <v>550</v>
      </c>
      <c r="J45" s="7">
        <v>0</v>
      </c>
      <c r="K45" s="20">
        <f>L45</f>
        <v>1316</v>
      </c>
      <c r="L45" s="7">
        <v>1316</v>
      </c>
      <c r="M45" s="7">
        <v>0</v>
      </c>
      <c r="N45" s="20">
        <f t="shared" si="27"/>
        <v>1372</v>
      </c>
      <c r="O45" s="7">
        <v>1372</v>
      </c>
      <c r="P45" s="7">
        <v>0</v>
      </c>
      <c r="Q45" s="43"/>
      <c r="R45" s="47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</row>
    <row r="46" spans="1:43" s="27" customFormat="1" ht="108" customHeight="1" x14ac:dyDescent="0.2">
      <c r="A46" s="15" t="s">
        <v>27</v>
      </c>
      <c r="B46" s="26" t="s">
        <v>32</v>
      </c>
      <c r="C46" s="14" t="s">
        <v>16</v>
      </c>
      <c r="D46" s="19">
        <f t="shared" si="24"/>
        <v>24842.400000000001</v>
      </c>
      <c r="E46" s="19">
        <f t="shared" si="25"/>
        <v>8642.4</v>
      </c>
      <c r="F46" s="9">
        <v>8642.4</v>
      </c>
      <c r="G46" s="9">
        <v>0</v>
      </c>
      <c r="H46" s="19">
        <f t="shared" si="26"/>
        <v>5400</v>
      </c>
      <c r="I46" s="9">
        <v>5400</v>
      </c>
      <c r="J46" s="9">
        <v>0</v>
      </c>
      <c r="K46" s="19">
        <f>L46+M46</f>
        <v>5400</v>
      </c>
      <c r="L46" s="9">
        <v>5400</v>
      </c>
      <c r="M46" s="9">
        <v>0</v>
      </c>
      <c r="N46" s="19">
        <f t="shared" si="27"/>
        <v>5400</v>
      </c>
      <c r="O46" s="9">
        <v>5400</v>
      </c>
      <c r="P46" s="9">
        <v>0</v>
      </c>
      <c r="Q46" s="50"/>
      <c r="R46" s="51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</row>
    <row r="47" spans="1:43" s="4" customFormat="1" ht="82.5" customHeight="1" x14ac:dyDescent="0.2">
      <c r="A47" s="40" t="s">
        <v>30</v>
      </c>
      <c r="B47" s="8" t="s">
        <v>15</v>
      </c>
      <c r="C47" s="8" t="s">
        <v>16</v>
      </c>
      <c r="D47" s="20">
        <f t="shared" si="24"/>
        <v>234</v>
      </c>
      <c r="E47" s="20">
        <f t="shared" si="25"/>
        <v>0</v>
      </c>
      <c r="F47" s="7">
        <v>0</v>
      </c>
      <c r="G47" s="7">
        <v>0</v>
      </c>
      <c r="H47" s="20">
        <f t="shared" si="26"/>
        <v>234</v>
      </c>
      <c r="I47" s="7">
        <v>234</v>
      </c>
      <c r="J47" s="7">
        <v>0</v>
      </c>
      <c r="K47" s="20">
        <f>L47+M47</f>
        <v>0</v>
      </c>
      <c r="L47" s="7">
        <v>0</v>
      </c>
      <c r="M47" s="7">
        <v>0</v>
      </c>
      <c r="N47" s="20">
        <f t="shared" si="27"/>
        <v>0</v>
      </c>
      <c r="O47" s="7">
        <v>0</v>
      </c>
      <c r="P47" s="7">
        <v>0</v>
      </c>
      <c r="Q47" s="43"/>
      <c r="R47" s="47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</row>
    <row r="48" spans="1:43" s="4" customFormat="1" ht="118.5" customHeight="1" x14ac:dyDescent="0.2">
      <c r="A48" s="37" t="s">
        <v>29</v>
      </c>
      <c r="B48" s="8" t="s">
        <v>15</v>
      </c>
      <c r="C48" s="8" t="s">
        <v>16</v>
      </c>
      <c r="D48" s="20">
        <f t="shared" si="24"/>
        <v>3819</v>
      </c>
      <c r="E48" s="20">
        <f t="shared" si="25"/>
        <v>1352.5</v>
      </c>
      <c r="F48" s="7">
        <v>1352.5</v>
      </c>
      <c r="G48" s="7">
        <v>0</v>
      </c>
      <c r="H48" s="20">
        <f t="shared" si="26"/>
        <v>1466.5</v>
      </c>
      <c r="I48" s="7">
        <v>1466.5</v>
      </c>
      <c r="J48" s="7">
        <v>0</v>
      </c>
      <c r="K48" s="20">
        <f>L48+M48</f>
        <v>500</v>
      </c>
      <c r="L48" s="7">
        <v>500</v>
      </c>
      <c r="M48" s="7">
        <v>0</v>
      </c>
      <c r="N48" s="20">
        <f t="shared" si="27"/>
        <v>500</v>
      </c>
      <c r="O48" s="7">
        <v>500</v>
      </c>
      <c r="P48" s="7">
        <v>0</v>
      </c>
      <c r="Q48" s="43"/>
      <c r="R48" s="47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</row>
    <row r="49" spans="1:43" s="4" customFormat="1" ht="58.5" customHeight="1" x14ac:dyDescent="0.2">
      <c r="A49" s="41" t="s">
        <v>43</v>
      </c>
      <c r="B49" s="8" t="s">
        <v>15</v>
      </c>
      <c r="C49" s="8" t="s">
        <v>16</v>
      </c>
      <c r="D49" s="20">
        <f t="shared" si="24"/>
        <v>300</v>
      </c>
      <c r="E49" s="20">
        <f t="shared" si="25"/>
        <v>0</v>
      </c>
      <c r="F49" s="7">
        <v>0</v>
      </c>
      <c r="G49" s="7">
        <v>0</v>
      </c>
      <c r="H49" s="20">
        <f t="shared" si="26"/>
        <v>100</v>
      </c>
      <c r="I49" s="7">
        <v>100</v>
      </c>
      <c r="J49" s="7">
        <v>0</v>
      </c>
      <c r="K49" s="20">
        <f>L49+M49</f>
        <v>100</v>
      </c>
      <c r="L49" s="7">
        <v>100</v>
      </c>
      <c r="M49" s="7">
        <v>0</v>
      </c>
      <c r="N49" s="20">
        <f t="shared" si="27"/>
        <v>100</v>
      </c>
      <c r="O49" s="7">
        <v>100</v>
      </c>
      <c r="P49" s="7">
        <v>0</v>
      </c>
      <c r="Q49" s="43"/>
      <c r="R49" s="47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</row>
    <row r="50" spans="1:43" s="13" customFormat="1" ht="51.75" customHeight="1" x14ac:dyDescent="0.2">
      <c r="A50" s="58" t="s">
        <v>19</v>
      </c>
      <c r="B50" s="60" t="str">
        <f>B52</f>
        <v>Главный специалист по противодействию коррупции, администрации муниципального района "Печора"</v>
      </c>
      <c r="C50" s="35" t="s">
        <v>9</v>
      </c>
      <c r="D50" s="20">
        <f>D51</f>
        <v>227</v>
      </c>
      <c r="E50" s="20">
        <f t="shared" ref="E50:P50" si="28">E51</f>
        <v>70</v>
      </c>
      <c r="F50" s="20">
        <f t="shared" si="28"/>
        <v>70</v>
      </c>
      <c r="G50" s="20">
        <f t="shared" si="28"/>
        <v>0</v>
      </c>
      <c r="H50" s="20">
        <f t="shared" si="28"/>
        <v>5</v>
      </c>
      <c r="I50" s="20">
        <f t="shared" si="28"/>
        <v>5</v>
      </c>
      <c r="J50" s="20">
        <f t="shared" si="28"/>
        <v>0</v>
      </c>
      <c r="K50" s="20">
        <f t="shared" si="28"/>
        <v>76</v>
      </c>
      <c r="L50" s="20">
        <f t="shared" si="28"/>
        <v>76</v>
      </c>
      <c r="M50" s="20">
        <f t="shared" si="28"/>
        <v>0</v>
      </c>
      <c r="N50" s="20">
        <f t="shared" si="28"/>
        <v>76</v>
      </c>
      <c r="O50" s="20">
        <f t="shared" si="28"/>
        <v>76</v>
      </c>
      <c r="P50" s="20">
        <f t="shared" si="28"/>
        <v>0</v>
      </c>
      <c r="Q50" s="43"/>
      <c r="R50" s="47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</row>
    <row r="51" spans="1:43" s="13" customFormat="1" ht="26.25" customHeight="1" x14ac:dyDescent="0.2">
      <c r="A51" s="59"/>
      <c r="B51" s="61"/>
      <c r="C51" s="31" t="s">
        <v>16</v>
      </c>
      <c r="D51" s="32">
        <f>D52+D53</f>
        <v>227</v>
      </c>
      <c r="E51" s="32">
        <f t="shared" ref="E51:P51" si="29">E52+E53</f>
        <v>70</v>
      </c>
      <c r="F51" s="32">
        <f t="shared" si="29"/>
        <v>70</v>
      </c>
      <c r="G51" s="32">
        <f t="shared" si="29"/>
        <v>0</v>
      </c>
      <c r="H51" s="32">
        <f t="shared" si="29"/>
        <v>5</v>
      </c>
      <c r="I51" s="32">
        <f t="shared" si="29"/>
        <v>5</v>
      </c>
      <c r="J51" s="32">
        <f t="shared" si="29"/>
        <v>0</v>
      </c>
      <c r="K51" s="32">
        <f t="shared" si="29"/>
        <v>76</v>
      </c>
      <c r="L51" s="32">
        <f t="shared" si="29"/>
        <v>76</v>
      </c>
      <c r="M51" s="32">
        <f t="shared" si="29"/>
        <v>0</v>
      </c>
      <c r="N51" s="32">
        <f t="shared" si="29"/>
        <v>76</v>
      </c>
      <c r="O51" s="32">
        <f t="shared" si="29"/>
        <v>76</v>
      </c>
      <c r="P51" s="32">
        <f t="shared" si="29"/>
        <v>0</v>
      </c>
      <c r="Q51" s="43"/>
      <c r="R51" s="47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</row>
    <row r="52" spans="1:43" ht="90" customHeight="1" x14ac:dyDescent="0.2">
      <c r="A52" s="42" t="s">
        <v>41</v>
      </c>
      <c r="B52" s="8" t="s">
        <v>62</v>
      </c>
      <c r="C52" s="37" t="s">
        <v>16</v>
      </c>
      <c r="D52" s="20">
        <f>E52+H52+K52+N52</f>
        <v>207</v>
      </c>
      <c r="E52" s="20">
        <f>F52</f>
        <v>65</v>
      </c>
      <c r="F52" s="7">
        <v>65</v>
      </c>
      <c r="G52" s="7">
        <v>0</v>
      </c>
      <c r="H52" s="20">
        <f>I52+J52</f>
        <v>0</v>
      </c>
      <c r="I52" s="57">
        <v>0</v>
      </c>
      <c r="J52" s="7">
        <v>0</v>
      </c>
      <c r="K52" s="20">
        <f>L52+M52</f>
        <v>71</v>
      </c>
      <c r="L52" s="7">
        <v>71</v>
      </c>
      <c r="M52" s="7">
        <v>0</v>
      </c>
      <c r="N52" s="20">
        <f>O52+P52</f>
        <v>71</v>
      </c>
      <c r="O52" s="7">
        <v>71</v>
      </c>
      <c r="P52" s="7">
        <v>0</v>
      </c>
      <c r="Q52" s="43"/>
      <c r="R52" s="47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</row>
    <row r="53" spans="1:43" ht="81.75" customHeight="1" x14ac:dyDescent="0.2">
      <c r="A53" s="37" t="s">
        <v>42</v>
      </c>
      <c r="B53" s="8" t="s">
        <v>62</v>
      </c>
      <c r="C53" s="37" t="s">
        <v>16</v>
      </c>
      <c r="D53" s="20">
        <f>E53+H53+K53+N53</f>
        <v>20</v>
      </c>
      <c r="E53" s="20">
        <f>F53</f>
        <v>5</v>
      </c>
      <c r="F53" s="7">
        <v>5</v>
      </c>
      <c r="G53" s="7">
        <v>0</v>
      </c>
      <c r="H53" s="20">
        <f>I53+J53</f>
        <v>5</v>
      </c>
      <c r="I53" s="7">
        <v>5</v>
      </c>
      <c r="J53" s="7">
        <v>0</v>
      </c>
      <c r="K53" s="20">
        <f>L53+M53</f>
        <v>5</v>
      </c>
      <c r="L53" s="7">
        <v>5</v>
      </c>
      <c r="M53" s="7">
        <v>0</v>
      </c>
      <c r="N53" s="20">
        <f>O53+P53</f>
        <v>5</v>
      </c>
      <c r="O53" s="7">
        <v>5</v>
      </c>
      <c r="P53" s="7">
        <v>0</v>
      </c>
      <c r="Q53" s="43"/>
      <c r="R53" s="47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</row>
    <row r="54" spans="1:43" ht="23.25" x14ac:dyDescent="0.35">
      <c r="B54" s="4"/>
      <c r="C54" s="4"/>
      <c r="D54" s="38"/>
      <c r="E54" s="38"/>
      <c r="F54" s="4"/>
      <c r="G54" s="4"/>
      <c r="H54" s="38"/>
      <c r="I54" s="4"/>
      <c r="J54" s="4"/>
      <c r="K54" s="38"/>
      <c r="L54" s="4"/>
      <c r="M54" s="4"/>
      <c r="N54" s="38"/>
      <c r="O54" s="4"/>
      <c r="P54" s="39" t="s">
        <v>56</v>
      </c>
      <c r="Q54" s="53"/>
      <c r="R54" s="47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</row>
    <row r="55" spans="1:43" ht="15.75" x14ac:dyDescent="0.2">
      <c r="Q55" s="53"/>
      <c r="R55" s="47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</row>
    <row r="56" spans="1:43" ht="15.75" x14ac:dyDescent="0.2"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53"/>
      <c r="R56" s="47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</row>
  </sheetData>
  <autoFilter ref="A15:P15"/>
  <mergeCells count="28">
    <mergeCell ref="L1:P1"/>
    <mergeCell ref="J4:P4"/>
    <mergeCell ref="J6:P6"/>
    <mergeCell ref="K2:P2"/>
    <mergeCell ref="J5:P5"/>
    <mergeCell ref="J3:P3"/>
    <mergeCell ref="A11:P11"/>
    <mergeCell ref="B29:B30"/>
    <mergeCell ref="A29:A30"/>
    <mergeCell ref="A42:A43"/>
    <mergeCell ref="B42:B43"/>
    <mergeCell ref="C12:C14"/>
    <mergeCell ref="D13:D14"/>
    <mergeCell ref="N13:P13"/>
    <mergeCell ref="D12:P12"/>
    <mergeCell ref="E13:G13"/>
    <mergeCell ref="H13:J13"/>
    <mergeCell ref="K13:M13"/>
    <mergeCell ref="A50:A51"/>
    <mergeCell ref="B50:B51"/>
    <mergeCell ref="B12:B14"/>
    <mergeCell ref="A12:A14"/>
    <mergeCell ref="B20:B21"/>
    <mergeCell ref="A20:A21"/>
    <mergeCell ref="A23:A24"/>
    <mergeCell ref="B23:B24"/>
    <mergeCell ref="A16:A19"/>
    <mergeCell ref="B16:B19"/>
  </mergeCells>
  <printOptions horizontalCentered="1"/>
  <pageMargins left="0.39370078740157483" right="0.39370078740157483" top="0.94488188976377963" bottom="0.59055118110236227" header="0" footer="0"/>
  <pageSetup paperSize="9" scale="4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Федорова</cp:lastModifiedBy>
  <cp:lastPrinted>2015-10-07T14:26:17Z</cp:lastPrinted>
  <dcterms:created xsi:type="dcterms:W3CDTF">2013-10-25T08:40:08Z</dcterms:created>
  <dcterms:modified xsi:type="dcterms:W3CDTF">2015-10-07T14:26:50Z</dcterms:modified>
</cp:coreProperties>
</file>