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44525"/>
</workbook>
</file>

<file path=xl/calcChain.xml><?xml version="1.0" encoding="utf-8"?>
<calcChain xmlns="http://schemas.openxmlformats.org/spreadsheetml/2006/main">
  <c r="AY39" i="1" l="1"/>
  <c r="AY38" i="1"/>
  <c r="BF39" i="1"/>
  <c r="AY82" i="1"/>
  <c r="V83" i="1" l="1"/>
  <c r="R83" i="1" s="1"/>
  <c r="D83" i="1" s="1"/>
  <c r="BB83" i="1"/>
  <c r="BD83" i="1"/>
  <c r="BE83" i="1"/>
  <c r="BE80" i="1" s="1"/>
  <c r="BF83" i="1"/>
  <c r="BJ83" i="1"/>
  <c r="BK83" i="1"/>
  <c r="BL83" i="1"/>
  <c r="BM83" i="1"/>
  <c r="BN83" i="1"/>
  <c r="BN80" i="1" s="1"/>
  <c r="BR83" i="1"/>
  <c r="BS83" i="1"/>
  <c r="BT83" i="1"/>
  <c r="BU83" i="1"/>
  <c r="BU80" i="1" s="1"/>
  <c r="BV83" i="1"/>
  <c r="BV80" i="1"/>
  <c r="BS80" i="1"/>
  <c r="BM80" i="1"/>
  <c r="BK80" i="1"/>
  <c r="BF80" i="1"/>
  <c r="BC80" i="1"/>
  <c r="BS45" i="1"/>
  <c r="BT45" i="1"/>
  <c r="BU45" i="1"/>
  <c r="BV45" i="1"/>
  <c r="BR45" i="1"/>
  <c r="BO45" i="1" s="1"/>
  <c r="BK45" i="1"/>
  <c r="BL45" i="1"/>
  <c r="BM45" i="1"/>
  <c r="BN45" i="1"/>
  <c r="BJ45" i="1"/>
  <c r="BC45" i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O25" i="1" s="1"/>
  <c r="BK25" i="1"/>
  <c r="BL25" i="1"/>
  <c r="BM25" i="1"/>
  <c r="BN25" i="1"/>
  <c r="BJ25" i="1"/>
  <c r="BC25" i="1"/>
  <c r="BD25" i="1"/>
  <c r="BE25" i="1"/>
  <c r="BF25" i="1"/>
  <c r="BB25" i="1"/>
  <c r="AY25" i="1" s="1"/>
  <c r="AU25" i="1"/>
  <c r="AV25" i="1"/>
  <c r="AW25" i="1"/>
  <c r="AX25" i="1"/>
  <c r="AT25" i="1"/>
  <c r="V80" i="1" l="1"/>
  <c r="AR25" i="1"/>
  <c r="BG25" i="1"/>
  <c r="AR45" i="1"/>
  <c r="BG45" i="1"/>
  <c r="BF45" i="1"/>
  <c r="AY45" i="1" s="1"/>
  <c r="BF38" i="1" l="1"/>
  <c r="BC22" i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B19" i="1"/>
  <c r="BO82" i="1" l="1"/>
  <c r="BG82" i="1"/>
  <c r="BJ80" i="1"/>
  <c r="AY20" i="1"/>
  <c r="BB17" i="1"/>
  <c r="AY18" i="1"/>
  <c r="BC19" i="1"/>
  <c r="BD19" i="1"/>
  <c r="BD15" i="1" s="1"/>
  <c r="BE19" i="1"/>
  <c r="BE15" i="1" s="1"/>
  <c r="BF19" i="1"/>
  <c r="BF15" i="1" s="1"/>
  <c r="AV19" i="1"/>
  <c r="AW19" i="1"/>
  <c r="AX19" i="1"/>
  <c r="AT19" i="1"/>
  <c r="BO28" i="1"/>
  <c r="BG28" i="1"/>
  <c r="AY28" i="1"/>
  <c r="AR28" i="1"/>
  <c r="D28" i="1" s="1"/>
  <c r="BD17" i="1" l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7" i="1" l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T38" i="1" s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L39" i="1"/>
  <c r="BL38" i="1" s="1"/>
  <c r="BK39" i="1"/>
  <c r="BJ39" i="1"/>
  <c r="BM38" i="1"/>
  <c r="BC41" i="1"/>
  <c r="BC15" i="1" s="1"/>
  <c r="BB41" i="1"/>
  <c r="BF40" i="1"/>
  <c r="BE40" i="1"/>
  <c r="BD40" i="1"/>
  <c r="BC40" i="1"/>
  <c r="BB40" i="1"/>
  <c r="BE39" i="1"/>
  <c r="BD38" i="1"/>
  <c r="BC39" i="1"/>
  <c r="BB39" i="1"/>
  <c r="BE38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AY41" i="1" l="1"/>
  <c r="BB15" i="1"/>
  <c r="BK38" i="1"/>
  <c r="BS38" i="1"/>
  <c r="BA56" i="1"/>
  <c r="AY57" i="1"/>
  <c r="BR38" i="1"/>
  <c r="BG56" i="1"/>
  <c r="BB56" i="1"/>
  <c r="BB38" i="1"/>
  <c r="BC38" i="1"/>
  <c r="BJ38" i="1"/>
  <c r="AY56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BT80" i="1" l="1"/>
  <c r="BO80" i="1" s="1"/>
  <c r="BU12" i="1"/>
  <c r="D76" i="1"/>
  <c r="BU17" i="1"/>
  <c r="BO84" i="1"/>
  <c r="BP13" i="1"/>
  <c r="BQ38" i="1"/>
  <c r="BQ12" i="1"/>
  <c r="BS14" i="1"/>
  <c r="BR13" i="1"/>
  <c r="BO18" i="1"/>
  <c r="BO21" i="1"/>
  <c r="BT17" i="1"/>
  <c r="BO17" i="1" s="1"/>
  <c r="BP12" i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T38" i="1" l="1"/>
  <c r="AV15" i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H13" i="1" s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L80" i="1" l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D89" i="1" s="1"/>
  <c r="AE39" i="1" l="1"/>
  <c r="AD39" i="1"/>
  <c r="AA50" i="1"/>
  <c r="AA85" i="1" l="1"/>
  <c r="AD80" i="1"/>
  <c r="AA90" i="1"/>
  <c r="D90" i="1" s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AY88" i="1"/>
  <c r="AR88" i="1"/>
  <c r="AI88" i="1"/>
  <c r="AA88" i="1"/>
  <c r="R88" i="1"/>
  <c r="D88" i="1" l="1"/>
  <c r="K81" i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R86" i="1" s="1"/>
  <c r="AI86" i="1"/>
  <c r="AA86" i="1" s="1"/>
  <c r="R86" i="1"/>
  <c r="K86" i="1"/>
  <c r="D86" i="1" l="1"/>
  <c r="R50" i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BE12" i="1" s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D13" i="1" l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D84" i="1" s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AR38" i="1" s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<sst xmlns="http://schemas.openxmlformats.org/spreadsheetml/2006/main" count="277" uniqueCount="85">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</sst>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80" zoomScaleNormal="54" zoomScaleSheetLayoutView="80" workbookViewId="0">
      <pane xSplit="3" ySplit="11" topLeftCell="D37" activePane="bottomRight" state="frozen"/>
      <selection pane="topRight" activeCell="D1" sqref="D1"/>
      <selection pane="bottomLeft" activeCell="A13" sqref="A13"/>
      <selection pane="bottomRight" activeCell="BC38" sqref="BC38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9.85546875" style="4" bestFit="1" customWidth="1"/>
    <col min="45" max="45" width="6.28515625" style="4" hidden="1" customWidth="1"/>
    <col min="46" max="46" width="10" style="4" customWidth="1"/>
    <col min="47" max="47" width="10.28515625" style="4" customWidth="1"/>
    <col min="48" max="48" width="7.7109375" style="4" bestFit="1" customWidth="1"/>
    <col min="49" max="49" width="6" style="4" customWidth="1"/>
    <col min="50" max="50" width="6.28515625" style="4" bestFit="1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45" t="s">
        <v>84</v>
      </c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</row>
    <row r="2" spans="1:74" s="4" customFormat="1" ht="41.25" customHeight="1" x14ac:dyDescent="0.2">
      <c r="A2" s="15" t="s">
        <v>79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</row>
    <row r="3" spans="1:74" s="4" customFormat="1" ht="24.75" hidden="1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</row>
    <row r="4" spans="1:74" s="4" customFormat="1" ht="31.5" hidden="1" customHeight="1" x14ac:dyDescent="0.2">
      <c r="A4" s="15"/>
      <c r="B4" s="4" t="s">
        <v>79</v>
      </c>
      <c r="D4" s="4" t="s">
        <v>63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79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</row>
    <row r="6" spans="1:74" ht="22.5" customHeight="1" x14ac:dyDescent="0.35">
      <c r="A6" s="152" t="s">
        <v>50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25" t="s">
        <v>4</v>
      </c>
      <c r="B8" s="105" t="s">
        <v>5</v>
      </c>
      <c r="C8" s="105" t="s">
        <v>0</v>
      </c>
      <c r="D8" s="146" t="s">
        <v>1</v>
      </c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8"/>
    </row>
    <row r="9" spans="1:74" ht="25.15" customHeight="1" x14ac:dyDescent="0.2">
      <c r="A9" s="126"/>
      <c r="B9" s="128"/>
      <c r="C9" s="105"/>
      <c r="D9" s="105" t="s">
        <v>2</v>
      </c>
      <c r="E9" s="105"/>
      <c r="F9" s="105"/>
      <c r="G9" s="105"/>
      <c r="H9" s="105"/>
      <c r="I9" s="105"/>
      <c r="J9" s="105"/>
      <c r="K9" s="105" t="s">
        <v>28</v>
      </c>
      <c r="L9" s="105"/>
      <c r="M9" s="105"/>
      <c r="N9" s="105"/>
      <c r="O9" s="105"/>
      <c r="P9" s="105"/>
      <c r="Q9" s="105"/>
      <c r="R9" s="105" t="s">
        <v>27</v>
      </c>
      <c r="S9" s="105"/>
      <c r="T9" s="105"/>
      <c r="U9" s="105"/>
      <c r="V9" s="105"/>
      <c r="W9" s="105"/>
      <c r="X9" s="105"/>
      <c r="Y9" s="105"/>
      <c r="Z9" s="105"/>
      <c r="AA9" s="105" t="s">
        <v>26</v>
      </c>
      <c r="AB9" s="134"/>
      <c r="AC9" s="134"/>
      <c r="AD9" s="134"/>
      <c r="AE9" s="134"/>
      <c r="AF9" s="134"/>
      <c r="AG9" s="134"/>
      <c r="AH9" s="134"/>
      <c r="AI9" s="122" t="s">
        <v>25</v>
      </c>
      <c r="AJ9" s="123"/>
      <c r="AK9" s="123"/>
      <c r="AL9" s="123"/>
      <c r="AM9" s="123"/>
      <c r="AN9" s="123"/>
      <c r="AO9" s="123"/>
      <c r="AP9" s="123"/>
      <c r="AQ9" s="124"/>
      <c r="AR9" s="140" t="s">
        <v>24</v>
      </c>
      <c r="AS9" s="141"/>
      <c r="AT9" s="141"/>
      <c r="AU9" s="141"/>
      <c r="AV9" s="141"/>
      <c r="AW9" s="141"/>
      <c r="AX9" s="142"/>
      <c r="AY9" s="122" t="s">
        <v>23</v>
      </c>
      <c r="AZ9" s="123"/>
      <c r="BA9" s="123"/>
      <c r="BB9" s="123"/>
      <c r="BC9" s="123"/>
      <c r="BD9" s="123"/>
      <c r="BE9" s="123"/>
      <c r="BF9" s="123"/>
      <c r="BG9" s="122" t="s">
        <v>78</v>
      </c>
      <c r="BH9" s="123"/>
      <c r="BI9" s="123"/>
      <c r="BJ9" s="123"/>
      <c r="BK9" s="123"/>
      <c r="BL9" s="123"/>
      <c r="BM9" s="123"/>
      <c r="BN9" s="123"/>
      <c r="BO9" s="149" t="s">
        <v>82</v>
      </c>
      <c r="BP9" s="150"/>
      <c r="BQ9" s="150"/>
      <c r="BR9" s="150"/>
      <c r="BS9" s="150"/>
      <c r="BT9" s="150"/>
      <c r="BU9" s="150"/>
      <c r="BV9" s="151"/>
    </row>
    <row r="10" spans="1:74" ht="138" customHeight="1" x14ac:dyDescent="0.2">
      <c r="A10" s="127"/>
      <c r="B10" s="128"/>
      <c r="C10" s="105"/>
      <c r="D10" s="105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60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60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60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19" t="s">
        <v>51</v>
      </c>
      <c r="B12" s="31"/>
      <c r="C12" s="29" t="s">
        <v>6</v>
      </c>
      <c r="D12" s="39">
        <f>K12+R12+AA12+AI12+AR12+AY12+BG12+BO12</f>
        <v>2422356.5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257950.89999999997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106075.79999999999</v>
      </c>
      <c r="BC12" s="39">
        <f>BC13+BC14+BC15+BC16</f>
        <v>146326.39999999999</v>
      </c>
      <c r="BD12" s="39">
        <f t="shared" ref="BD12:BF12" si="7">BD13+BD14+BD15+BD16</f>
        <v>5299.9000000000005</v>
      </c>
      <c r="BE12" s="39">
        <f t="shared" si="7"/>
        <v>6.9</v>
      </c>
      <c r="BF12" s="39">
        <f t="shared" si="7"/>
        <v>241.9</v>
      </c>
      <c r="BG12" s="39">
        <f>BH12+BI12+BJ12+BK12+BL12+BM12+BN12</f>
        <v>145532.9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44703.200000000004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6.9</v>
      </c>
      <c r="BN12" s="51">
        <f t="shared" si="9"/>
        <v>201.9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0"/>
      <c r="B13" s="31" t="s">
        <v>7</v>
      </c>
      <c r="C13" s="31" t="s">
        <v>7</v>
      </c>
      <c r="D13" s="48">
        <f t="shared" ref="D13:D20" si="12">K13+R13+AA13+AI13+AR13+AY13+BG13+BO13</f>
        <v>1303904.3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48">
        <f t="shared" ref="AY13:AY16" si="15">AZ13+BA13+BB13+BC13+BD13+BE13+BF13</f>
        <v>109186.59999999998</v>
      </c>
      <c r="AZ13" s="48">
        <f>AZ18+AZ39+AZ56+AZ72</f>
        <v>0</v>
      </c>
      <c r="BA13" s="48">
        <f>BA18+BA39+BA56+BA72</f>
        <v>0</v>
      </c>
      <c r="BB13" s="48">
        <f>BB18+BB39+BB56+BB72+BB80</f>
        <v>47527.7</v>
      </c>
      <c r="BC13" s="48">
        <f>BC18+BC39+BC56+BC72+BC80</f>
        <v>56110.2</v>
      </c>
      <c r="BD13" s="48">
        <f>BD18+BD39+BD56+BD72+BD80</f>
        <v>5299.9000000000005</v>
      </c>
      <c r="BE13" s="48">
        <f>BE18+BE39+BE56+BE72</f>
        <v>6.9</v>
      </c>
      <c r="BF13" s="48">
        <f>BF18+BF39+BF56+BF72</f>
        <v>241.9</v>
      </c>
      <c r="BG13" s="48">
        <f t="shared" ref="BG13:BG16" si="16">BH13+BI13+BJ13+BK13+BL13+BM13+BN13</f>
        <v>93107.999999999985</v>
      </c>
      <c r="BH13" s="48">
        <f>BH18+BH39+BH56+BH72</f>
        <v>0</v>
      </c>
      <c r="BI13" s="48">
        <f>BI18+BI39+BI56+BI72</f>
        <v>0</v>
      </c>
      <c r="BJ13" s="48">
        <f>BJ18+BJ39+BJ56+BJ72+BJ80</f>
        <v>44505.200000000004</v>
      </c>
      <c r="BK13" s="48">
        <f>BK18+BK39+BK56+BK72+BK80</f>
        <v>43537.2</v>
      </c>
      <c r="BL13" s="48">
        <f>BL18+BL39+BL56+BL72+BL80</f>
        <v>4856.8</v>
      </c>
      <c r="BM13" s="48">
        <f>BM18+BM39+BM56+BM72</f>
        <v>6.9</v>
      </c>
      <c r="BN13" s="50">
        <f>BN18+BN39+BN56+BN72</f>
        <v>201.9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20"/>
      <c r="B14" s="31" t="s">
        <v>10</v>
      </c>
      <c r="C14" s="31" t="s">
        <v>10</v>
      </c>
      <c r="D14" s="48">
        <f t="shared" si="12"/>
        <v>783772.5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107599.5</v>
      </c>
      <c r="AZ14" s="48">
        <f t="shared" si="18"/>
        <v>0</v>
      </c>
      <c r="BA14" s="48">
        <f t="shared" si="18"/>
        <v>0</v>
      </c>
      <c r="BB14" s="48">
        <f t="shared" si="18"/>
        <v>57485.700000000004</v>
      </c>
      <c r="BC14" s="48">
        <f t="shared" si="18"/>
        <v>50113.8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0"/>
      <c r="B15" s="31" t="s">
        <v>17</v>
      </c>
      <c r="C15" s="31" t="s">
        <v>17</v>
      </c>
      <c r="D15" s="48">
        <f t="shared" si="12"/>
        <v>299232.59999999998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48">
        <f t="shared" si="15"/>
        <v>41164.799999999996</v>
      </c>
      <c r="AZ15" s="48">
        <f t="shared" si="22"/>
        <v>0</v>
      </c>
      <c r="BA15" s="48">
        <f t="shared" si="22"/>
        <v>0</v>
      </c>
      <c r="BB15" s="48">
        <f>BB19+BB41</f>
        <v>1062.4000000000001</v>
      </c>
      <c r="BC15" s="48">
        <f>BC19+BC41</f>
        <v>40102.399999999994</v>
      </c>
      <c r="BD15" s="94">
        <f>BD19+BD41</f>
        <v>0</v>
      </c>
      <c r="BE15" s="94">
        <f>BE19+BE41</f>
        <v>0</v>
      </c>
      <c r="BF15" s="94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29"/>
      <c r="B16" s="31" t="s">
        <v>49</v>
      </c>
      <c r="C16" s="31" t="s">
        <v>49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19" t="s">
        <v>29</v>
      </c>
      <c r="B17" s="29"/>
      <c r="C17" s="41" t="s">
        <v>6</v>
      </c>
      <c r="D17" s="39">
        <f t="shared" si="12"/>
        <v>696521.4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83544.7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59556.7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0"/>
      <c r="B18" s="29" t="s">
        <v>18</v>
      </c>
      <c r="C18" s="29" t="s">
        <v>7</v>
      </c>
      <c r="D18" s="39">
        <f t="shared" si="12"/>
        <v>377964.4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43619.600000000006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20694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20"/>
      <c r="B19" s="29" t="s">
        <v>17</v>
      </c>
      <c r="C19" s="29" t="s">
        <v>17</v>
      </c>
      <c r="D19" s="39">
        <f t="shared" si="12"/>
        <v>283902.49999999994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39925.1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38862.699999999997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29"/>
      <c r="B20" s="29" t="s">
        <v>49</v>
      </c>
      <c r="C20" s="29" t="s">
        <v>49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30" t="s">
        <v>36</v>
      </c>
      <c r="B21" s="55" t="s">
        <v>21</v>
      </c>
      <c r="C21" s="55"/>
      <c r="D21" s="56">
        <f>K21+R21+AA21+AI21+AR21+AY21+BG21+BO21</f>
        <v>179807.6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6">BD22+BD23</f>
        <v>150.30000000000001</v>
      </c>
      <c r="BE21" s="56">
        <f t="shared" si="56"/>
        <v>0</v>
      </c>
      <c r="BF21" s="56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30"/>
      <c r="B22" s="31" t="s">
        <v>18</v>
      </c>
      <c r="C22" s="31" t="s">
        <v>7</v>
      </c>
      <c r="D22" s="14">
        <f>K22+R22+AA22+AI22+AR22+AY22+BG22+BO22</f>
        <v>118539.3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16784.7</v>
      </c>
      <c r="AZ22" s="48">
        <v>0</v>
      </c>
      <c r="BA22" s="48">
        <v>0</v>
      </c>
      <c r="BB22" s="48">
        <v>0</v>
      </c>
      <c r="BC22" s="48">
        <f>16625.9+8.5</f>
        <v>16634.400000000001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30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6" si="66">AZ23+BC23+BD23+BF23+BL23</f>
        <v>3226</v>
      </c>
      <c r="AZ23" s="48">
        <v>0</v>
      </c>
      <c r="BA23" s="48">
        <v>0</v>
      </c>
      <c r="BB23" s="48">
        <v>0</v>
      </c>
      <c r="BC23" s="48">
        <f>3234.5-8.5</f>
        <v>3226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72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6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6" t="s">
        <v>37</v>
      </c>
      <c r="B25" s="96" t="s">
        <v>21</v>
      </c>
      <c r="C25" s="96"/>
      <c r="D25" s="99">
        <f>K25+R25+AA25+AI25+AR25+AY25+BG25+BO25</f>
        <v>165214.9</v>
      </c>
      <c r="E25" s="99"/>
      <c r="F25" s="99"/>
      <c r="G25" s="99"/>
      <c r="H25" s="99"/>
      <c r="I25" s="99"/>
      <c r="J25" s="99"/>
      <c r="K25" s="99">
        <f>K26+K27</f>
        <v>10198.099999999999</v>
      </c>
      <c r="L25" s="99"/>
      <c r="M25" s="99"/>
      <c r="N25" s="99"/>
      <c r="O25" s="99"/>
      <c r="P25" s="99"/>
      <c r="Q25" s="99"/>
      <c r="R25" s="99">
        <f>R26+R27</f>
        <v>26969.7</v>
      </c>
      <c r="S25" s="99"/>
      <c r="T25" s="99"/>
      <c r="U25" s="99"/>
      <c r="V25" s="99"/>
      <c r="W25" s="99"/>
      <c r="X25" s="99"/>
      <c r="Y25" s="99"/>
      <c r="Z25" s="99"/>
      <c r="AA25" s="99">
        <f>AA26+AA27</f>
        <v>23210.9</v>
      </c>
      <c r="AB25" s="99"/>
      <c r="AC25" s="97"/>
      <c r="AD25" s="97"/>
      <c r="AE25" s="99"/>
      <c r="AF25" s="99"/>
      <c r="AG25" s="99"/>
      <c r="AH25" s="99"/>
      <c r="AI25" s="99">
        <f>AI26+AI27</f>
        <v>37114.6</v>
      </c>
      <c r="AJ25" s="99"/>
      <c r="AK25" s="99"/>
      <c r="AL25" s="99"/>
      <c r="AM25" s="99"/>
      <c r="AN25" s="99"/>
      <c r="AO25" s="99"/>
      <c r="AP25" s="99"/>
      <c r="AQ25" s="99"/>
      <c r="AR25" s="97">
        <f>AT25+AU25+AV25+AW25+AX25</f>
        <v>23963.1</v>
      </c>
      <c r="AS25" s="97"/>
      <c r="AT25" s="97">
        <f>AT26+AT27</f>
        <v>0</v>
      </c>
      <c r="AU25" s="97">
        <f t="shared" ref="AU25:AX25" si="67">AU26+AU27</f>
        <v>23963.1</v>
      </c>
      <c r="AV25" s="97">
        <f t="shared" si="67"/>
        <v>0</v>
      </c>
      <c r="AW25" s="97">
        <f t="shared" si="67"/>
        <v>0</v>
      </c>
      <c r="AX25" s="97">
        <f t="shared" si="67"/>
        <v>0</v>
      </c>
      <c r="AY25" s="99">
        <f>BB25+BC25+BD25+BE25+BF25</f>
        <v>36462.6</v>
      </c>
      <c r="AZ25" s="99"/>
      <c r="BA25" s="99"/>
      <c r="BB25" s="99">
        <f>BB26+BB27</f>
        <v>0</v>
      </c>
      <c r="BC25" s="99">
        <f t="shared" ref="BC25:BF25" si="68">BC26+BC27</f>
        <v>36462.6</v>
      </c>
      <c r="BD25" s="99">
        <f t="shared" si="68"/>
        <v>0</v>
      </c>
      <c r="BE25" s="99">
        <f t="shared" si="68"/>
        <v>0</v>
      </c>
      <c r="BF25" s="99">
        <f t="shared" si="68"/>
        <v>0</v>
      </c>
      <c r="BG25" s="99">
        <f>BJ25+BK25+BL25+BM25+BN25</f>
        <v>3259.1</v>
      </c>
      <c r="BH25" s="99"/>
      <c r="BI25" s="99"/>
      <c r="BJ25" s="99">
        <f>BJ26+BJ27</f>
        <v>0</v>
      </c>
      <c r="BK25" s="99">
        <f t="shared" ref="BK25:BN25" si="69">BK26+BK27</f>
        <v>3259.1</v>
      </c>
      <c r="BL25" s="99">
        <f t="shared" si="69"/>
        <v>0</v>
      </c>
      <c r="BM25" s="99">
        <f t="shared" si="69"/>
        <v>0</v>
      </c>
      <c r="BN25" s="99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17"/>
      <c r="B26" s="59" t="s">
        <v>67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56">
        <f t="shared" si="66"/>
        <v>4059.6</v>
      </c>
      <c r="AZ26" s="56">
        <v>0</v>
      </c>
      <c r="BA26" s="56">
        <v>0</v>
      </c>
      <c r="BB26" s="56">
        <v>0</v>
      </c>
      <c r="BC26" s="56">
        <v>4059.6</v>
      </c>
      <c r="BD26" s="56">
        <v>0</v>
      </c>
      <c r="BE26" s="56">
        <v>0</v>
      </c>
      <c r="BF26" s="56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8"/>
      <c r="B27" s="59" t="s">
        <v>17</v>
      </c>
      <c r="C27" s="59" t="s">
        <v>17</v>
      </c>
      <c r="D27" s="56">
        <f>K27+R27+AA27+AI27+AR27+AY27+BG27+BO27</f>
        <v>139429.5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56">
        <f>AZ27+BB27+BC27+BD27+BE27+BF27</f>
        <v>32403</v>
      </c>
      <c r="AZ27" s="56">
        <v>0</v>
      </c>
      <c r="BA27" s="56">
        <v>0</v>
      </c>
      <c r="BB27" s="56">
        <v>0</v>
      </c>
      <c r="BC27" s="56">
        <v>32403</v>
      </c>
      <c r="BD27" s="56">
        <v>0</v>
      </c>
      <c r="BE27" s="56">
        <v>0</v>
      </c>
      <c r="BF27" s="56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83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56">
        <f>BB28+BC28+BD28+BE28+BF28</f>
        <v>1427</v>
      </c>
      <c r="AZ28" s="56"/>
      <c r="BA28" s="56"/>
      <c r="BB28" s="56">
        <v>0</v>
      </c>
      <c r="BC28" s="56">
        <v>1427</v>
      </c>
      <c r="BD28" s="56">
        <v>0</v>
      </c>
      <c r="BE28" s="56">
        <v>0</v>
      </c>
      <c r="BF28" s="56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55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56">
        <f>BB29</f>
        <v>22775.3</v>
      </c>
      <c r="AZ29" s="56">
        <v>0</v>
      </c>
      <c r="BA29" s="56">
        <v>0</v>
      </c>
      <c r="BB29" s="56">
        <v>22775.3</v>
      </c>
      <c r="BC29" s="56">
        <v>0</v>
      </c>
      <c r="BD29" s="56">
        <v>0</v>
      </c>
      <c r="BE29" s="56">
        <v>0</v>
      </c>
      <c r="BF29" s="56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73</v>
      </c>
      <c r="B30" s="96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56">
        <f>BB30+BC30+BD30+BE30+BF30</f>
        <v>1232</v>
      </c>
      <c r="AZ30" s="56">
        <v>0</v>
      </c>
      <c r="BA30" s="56">
        <v>0</v>
      </c>
      <c r="BB30" s="56">
        <v>1062.4000000000001</v>
      </c>
      <c r="BC30" s="56">
        <v>169.6</v>
      </c>
      <c r="BD30" s="56">
        <v>0</v>
      </c>
      <c r="BE30" s="56">
        <v>0</v>
      </c>
      <c r="BF30" s="56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61</v>
      </c>
      <c r="B31" s="96" t="s">
        <v>17</v>
      </c>
      <c r="C31" s="59" t="s">
        <v>17</v>
      </c>
      <c r="D31" s="56">
        <f t="shared" si="65"/>
        <v>10794.5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95">
        <f t="shared" ref="AY31:AY37" si="71">BB31+BC31+BD31+BE31+BF31</f>
        <v>1087.0999999999999</v>
      </c>
      <c r="AZ31" s="56"/>
      <c r="BA31" s="56">
        <v>0</v>
      </c>
      <c r="BB31" s="56">
        <v>0</v>
      </c>
      <c r="BC31" s="56">
        <v>1087.0999999999999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62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 t="shared" si="71"/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65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95">
        <f>BB33+BC33+BD33+BE33+BF33</f>
        <v>0</v>
      </c>
      <c r="AZ33" s="56"/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33" t="s">
        <v>54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95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13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12" t="s">
        <v>77</v>
      </c>
      <c r="B36" s="59" t="s">
        <v>49</v>
      </c>
      <c r="C36" s="59" t="s">
        <v>49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95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13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95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14" t="s">
        <v>40</v>
      </c>
      <c r="B38" s="29"/>
      <c r="C38" s="29" t="s">
        <v>6</v>
      </c>
      <c r="D38" s="39">
        <f>K38+R38+AA38+AI38+AR38+AY38+BG38+BO38</f>
        <v>1085719.3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AS38+AT38+AU38+AV38+BF38+AW38+AX38</f>
        <v>277433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112922</v>
      </c>
      <c r="AZ38" s="39">
        <f t="shared" ref="AY38:BE38" si="83">AZ39+AZ40+AZ41</f>
        <v>0</v>
      </c>
      <c r="BA38" s="39">
        <f t="shared" si="83"/>
        <v>0</v>
      </c>
      <c r="BB38" s="39">
        <f t="shared" si="83"/>
        <v>59546.400000000001</v>
      </c>
      <c r="BC38" s="39">
        <f t="shared" si="83"/>
        <v>52656.6</v>
      </c>
      <c r="BD38" s="39">
        <f t="shared" si="83"/>
        <v>689</v>
      </c>
      <c r="BE38" s="39">
        <f t="shared" si="83"/>
        <v>0</v>
      </c>
      <c r="BF38" s="39">
        <f>BF39</f>
        <v>30</v>
      </c>
      <c r="BG38" s="39">
        <f>BG39+BG40+BG41</f>
        <v>45835.3</v>
      </c>
      <c r="BH38" s="39">
        <f>BH39+BH40+BH41</f>
        <v>0</v>
      </c>
      <c r="BI38" s="39">
        <f>BI39+BI40+BI41</f>
        <v>0</v>
      </c>
      <c r="BJ38" s="39">
        <f>BJ39+BJ40+BJ41</f>
        <v>198</v>
      </c>
      <c r="BK38" s="39">
        <f>BK39+BK40+BK41</f>
        <v>45637.3</v>
      </c>
      <c r="BL38" s="39">
        <f t="shared" ref="BL38:BN38" si="84">BL39+BL40+BL41</f>
        <v>0</v>
      </c>
      <c r="BM38" s="39">
        <f t="shared" si="84"/>
        <v>0</v>
      </c>
      <c r="BN38" s="39">
        <f t="shared" si="84"/>
        <v>0</v>
      </c>
      <c r="BO38" s="35">
        <f>BO39+BO40+BO41</f>
        <v>46348.2</v>
      </c>
      <c r="BP38" s="35">
        <f>BP39+BP40+BP41</f>
        <v>0</v>
      </c>
      <c r="BQ38" s="35">
        <f>BQ39+BQ40+BQ41</f>
        <v>0</v>
      </c>
      <c r="BR38" s="35">
        <f>BR39+BR40+BR41</f>
        <v>618.70000000000005</v>
      </c>
      <c r="BS38" s="35">
        <f>BS39+BS40+BS41</f>
        <v>45729.5</v>
      </c>
      <c r="BT38" s="35">
        <f t="shared" ref="BT38:BV38" si="85">BT39+BT40+BT41</f>
        <v>0</v>
      </c>
      <c r="BU38" s="35">
        <f t="shared" si="85"/>
        <v>0</v>
      </c>
      <c r="BV38" s="35">
        <f t="shared" si="85"/>
        <v>0</v>
      </c>
    </row>
    <row r="39" spans="1:74" s="79" customFormat="1" ht="53.25" customHeight="1" x14ac:dyDescent="0.2">
      <c r="A39" s="114"/>
      <c r="B39" s="29" t="s">
        <v>7</v>
      </c>
      <c r="C39" s="29" t="s">
        <v>7</v>
      </c>
      <c r="D39" s="39">
        <f t="shared" ref="D39:D41" si="86">K39+R39+AA39+AI39+AR39+AY39+BG39+BO39</f>
        <v>287981.40000000002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7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8">O42+O49+O50+O51</f>
        <v>100</v>
      </c>
      <c r="P39" s="39">
        <f t="shared" si="88"/>
        <v>0</v>
      </c>
      <c r="Q39" s="39">
        <f t="shared" si="88"/>
        <v>0</v>
      </c>
      <c r="R39" s="39">
        <f t="shared" si="37"/>
        <v>112416.90000000001</v>
      </c>
      <c r="S39" s="39">
        <f t="shared" ref="S39:Z39" si="89">S42+S49+S50+S51</f>
        <v>77906.3</v>
      </c>
      <c r="T39" s="39">
        <f t="shared" si="89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89"/>
        <v>0</v>
      </c>
      <c r="Y39" s="39">
        <f>Y50</f>
        <v>17.3</v>
      </c>
      <c r="Z39" s="39">
        <f t="shared" si="89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0">AF42+AF49+AF50+AF51</f>
        <v>17.3</v>
      </c>
      <c r="AG39" s="39">
        <f t="shared" si="90"/>
        <v>0</v>
      </c>
      <c r="AH39" s="39">
        <f t="shared" si="90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32591.699999999997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4082.7999999999997</v>
      </c>
      <c r="AZ39" s="39">
        <v>0</v>
      </c>
      <c r="BA39" s="39">
        <v>0</v>
      </c>
      <c r="BB39" s="39">
        <f>BB50+BB48</f>
        <v>2060.6999999999998</v>
      </c>
      <c r="BC39" s="39">
        <f>BC42+BC48+BC49+BC50+BC52+BC53+BC54</f>
        <v>1303.0999999999999</v>
      </c>
      <c r="BD39" s="39">
        <f>BD53+BD50</f>
        <v>689</v>
      </c>
      <c r="BE39" s="39">
        <f>BE50</f>
        <v>0</v>
      </c>
      <c r="BF39" s="39">
        <f>BF50</f>
        <v>30</v>
      </c>
      <c r="BG39" s="39">
        <f>BH39+BI39+BJ39+BL39+BK39+BM39+BN39</f>
        <v>0</v>
      </c>
      <c r="BH39" s="39">
        <v>0</v>
      </c>
      <c r="BI39" s="39">
        <v>0</v>
      </c>
      <c r="BJ39" s="39">
        <f>BJ50+BJ48</f>
        <v>0</v>
      </c>
      <c r="BK39" s="39">
        <f>BK42+BK48+BK49+BK50+BK52+BK53+BK54</f>
        <v>0</v>
      </c>
      <c r="BL39" s="39">
        <f>BL53</f>
        <v>0</v>
      </c>
      <c r="BM39" s="39">
        <f>BM50</f>
        <v>0</v>
      </c>
      <c r="BN39" s="39">
        <v>0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15"/>
      <c r="B40" s="29" t="s">
        <v>10</v>
      </c>
      <c r="C40" s="29" t="s">
        <v>10</v>
      </c>
      <c r="D40" s="39">
        <f t="shared" si="86"/>
        <v>783622.5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1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2">O43</f>
        <v>0</v>
      </c>
      <c r="P40" s="39">
        <f t="shared" si="92"/>
        <v>0</v>
      </c>
      <c r="Q40" s="39">
        <f t="shared" si="92"/>
        <v>0</v>
      </c>
      <c r="R40" s="39">
        <f t="shared" si="37"/>
        <v>143591.09999999998</v>
      </c>
      <c r="S40" s="39">
        <f t="shared" ref="S40:Z40" si="93">S43</f>
        <v>135392.79999999999</v>
      </c>
      <c r="T40" s="39">
        <f t="shared" si="93"/>
        <v>0</v>
      </c>
      <c r="U40" s="39">
        <f>U43+U55</f>
        <v>6390.9000000000005</v>
      </c>
      <c r="V40" s="39">
        <f>V43+V47+V55</f>
        <v>1807.3999999999999</v>
      </c>
      <c r="W40" s="39">
        <f t="shared" si="93"/>
        <v>0</v>
      </c>
      <c r="X40" s="39">
        <f t="shared" si="93"/>
        <v>0</v>
      </c>
      <c r="Y40" s="39">
        <f t="shared" si="93"/>
        <v>0</v>
      </c>
      <c r="Z40" s="39">
        <f t="shared" si="93"/>
        <v>0</v>
      </c>
      <c r="AA40" s="39">
        <f t="shared" si="63"/>
        <v>58887.1</v>
      </c>
      <c r="AB40" s="39">
        <f t="shared" ref="AB40:AH40" si="94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4"/>
        <v>0</v>
      </c>
      <c r="AF40" s="39">
        <f t="shared" si="94"/>
        <v>0</v>
      </c>
      <c r="AG40" s="39">
        <f t="shared" si="94"/>
        <v>0</v>
      </c>
      <c r="AH40" s="39">
        <f t="shared" si="94"/>
        <v>0</v>
      </c>
      <c r="AI40" s="39">
        <f>AJ40+AK40+AL40+AM40+AQ40</f>
        <v>106474.90000000001</v>
      </c>
      <c r="AJ40" s="39">
        <f t="shared" ref="AJ40:AQ40" si="95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5"/>
        <v>0</v>
      </c>
      <c r="AN40" s="39">
        <f t="shared" si="95"/>
        <v>0</v>
      </c>
      <c r="AO40" s="39">
        <f t="shared" si="95"/>
        <v>0</v>
      </c>
      <c r="AP40" s="39">
        <f t="shared" si="95"/>
        <v>0</v>
      </c>
      <c r="AQ40" s="39">
        <f t="shared" si="95"/>
        <v>0</v>
      </c>
      <c r="AR40" s="39">
        <f>AS40+AT40+AU40+AV40+BF40</f>
        <v>238789.9</v>
      </c>
      <c r="AS40" s="39">
        <f t="shared" ref="AS40:AX40" si="96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6"/>
        <v>0</v>
      </c>
      <c r="AW40" s="40">
        <f t="shared" si="96"/>
        <v>0</v>
      </c>
      <c r="AX40" s="40">
        <f t="shared" si="96"/>
        <v>0</v>
      </c>
      <c r="AY40" s="39">
        <f>AZ40+BA40+BB40+BC40+BD40+BE40+BF40</f>
        <v>107599.5</v>
      </c>
      <c r="AZ40" s="39">
        <f t="shared" ref="AZ40" si="97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50113.8</v>
      </c>
      <c r="BD40" s="39">
        <f t="shared" ref="BD40:BF40" si="98">BD43</f>
        <v>0</v>
      </c>
      <c r="BE40" s="39">
        <f t="shared" si="98"/>
        <v>0</v>
      </c>
      <c r="BF40" s="39">
        <f t="shared" si="98"/>
        <v>0</v>
      </c>
      <c r="BG40" s="39">
        <f>BH40+BI40+BJ40+BK40+BL40+BM40+BN40</f>
        <v>45835.3</v>
      </c>
      <c r="BH40" s="39">
        <f t="shared" ref="BH40" si="99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0">BL43</f>
        <v>0</v>
      </c>
      <c r="BM40" s="39">
        <f t="shared" si="100"/>
        <v>0</v>
      </c>
      <c r="BN40" s="39">
        <f t="shared" si="100"/>
        <v>0</v>
      </c>
      <c r="BO40" s="35">
        <f>BP40+BQ40+BR40+BS40+BT40+BU40+BV40</f>
        <v>46348.2</v>
      </c>
      <c r="BP40" s="35">
        <f t="shared" ref="BP40" si="101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2">BT43</f>
        <v>0</v>
      </c>
      <c r="BU40" s="35">
        <f t="shared" si="102"/>
        <v>0</v>
      </c>
      <c r="BV40" s="35">
        <f t="shared" si="102"/>
        <v>0</v>
      </c>
    </row>
    <row r="41" spans="1:74" s="79" customFormat="1" ht="69" customHeight="1" x14ac:dyDescent="0.2">
      <c r="A41" s="115"/>
      <c r="B41" s="29" t="s">
        <v>17</v>
      </c>
      <c r="C41" s="29" t="s">
        <v>17</v>
      </c>
      <c r="D41" s="39">
        <f t="shared" si="86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30" t="s">
        <v>71</v>
      </c>
      <c r="B42" s="96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56">
        <f>BB42</f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39"/>
      <c r="B43" s="105" t="s">
        <v>10</v>
      </c>
      <c r="C43" s="105" t="s">
        <v>10</v>
      </c>
      <c r="D43" s="110">
        <f>K43+R43+AA43+AI43+AR43+AY43+BG43+BO43</f>
        <v>192393.39999999997</v>
      </c>
      <c r="E43" s="56"/>
      <c r="F43" s="56"/>
      <c r="G43" s="56"/>
      <c r="H43" s="75"/>
      <c r="I43" s="75"/>
      <c r="J43" s="75"/>
      <c r="K43" s="110">
        <f>M43+N43+L43</f>
        <v>20816.099999999999</v>
      </c>
      <c r="L43" s="110">
        <v>19280.599999999999</v>
      </c>
      <c r="M43" s="110">
        <v>865.3</v>
      </c>
      <c r="N43" s="110">
        <v>670.2</v>
      </c>
      <c r="O43" s="108">
        <v>0</v>
      </c>
      <c r="P43" s="108">
        <v>0</v>
      </c>
      <c r="Q43" s="108">
        <v>0</v>
      </c>
      <c r="R43" s="110">
        <f>S43+U43+V43</f>
        <v>142723.69999999998</v>
      </c>
      <c r="S43" s="110">
        <v>135392.79999999999</v>
      </c>
      <c r="T43" s="110">
        <v>0</v>
      </c>
      <c r="U43" s="110">
        <v>5567.6</v>
      </c>
      <c r="V43" s="110">
        <v>1763.3</v>
      </c>
      <c r="W43" s="110">
        <v>0</v>
      </c>
      <c r="X43" s="110">
        <v>0</v>
      </c>
      <c r="Y43" s="110">
        <v>0</v>
      </c>
      <c r="Z43" s="110">
        <v>0</v>
      </c>
      <c r="AA43" s="110">
        <f>AD43+AC43+AB43</f>
        <v>27896.3</v>
      </c>
      <c r="AB43" s="110">
        <v>24168.3</v>
      </c>
      <c r="AC43" s="106">
        <v>1017.6</v>
      </c>
      <c r="AD43" s="106">
        <v>2710.4</v>
      </c>
      <c r="AE43" s="110">
        <v>0</v>
      </c>
      <c r="AF43" s="110">
        <v>0</v>
      </c>
      <c r="AG43" s="110">
        <v>0</v>
      </c>
      <c r="AH43" s="110">
        <v>0</v>
      </c>
      <c r="AI43" s="110">
        <f>AJ43+AK43+AL43</f>
        <v>957.3</v>
      </c>
      <c r="AJ43" s="110">
        <v>0</v>
      </c>
      <c r="AK43" s="110">
        <v>0</v>
      </c>
      <c r="AL43" s="110">
        <v>957.3</v>
      </c>
      <c r="AM43" s="110">
        <v>0</v>
      </c>
      <c r="AN43" s="110">
        <v>0</v>
      </c>
      <c r="AO43" s="110">
        <v>0</v>
      </c>
      <c r="AP43" s="110">
        <v>0</v>
      </c>
      <c r="AQ43" s="110">
        <v>0</v>
      </c>
      <c r="AR43" s="106">
        <f>AT43</f>
        <v>0</v>
      </c>
      <c r="AS43" s="106">
        <v>0</v>
      </c>
      <c r="AT43" s="106">
        <v>0</v>
      </c>
      <c r="AU43" s="106">
        <v>0</v>
      </c>
      <c r="AV43" s="106">
        <v>0</v>
      </c>
      <c r="AW43" s="106">
        <v>0</v>
      </c>
      <c r="AX43" s="106">
        <v>0</v>
      </c>
      <c r="AY43" s="110">
        <f>BB43</f>
        <v>0</v>
      </c>
      <c r="AZ43" s="110">
        <v>0</v>
      </c>
      <c r="BA43" s="110">
        <v>0</v>
      </c>
      <c r="BB43" s="110">
        <v>0</v>
      </c>
      <c r="BC43" s="110">
        <v>0</v>
      </c>
      <c r="BD43" s="110">
        <v>0</v>
      </c>
      <c r="BE43" s="110">
        <v>0</v>
      </c>
      <c r="BF43" s="110">
        <v>0</v>
      </c>
      <c r="BG43" s="110">
        <f>BJ43</f>
        <v>0</v>
      </c>
      <c r="BH43" s="110">
        <v>0</v>
      </c>
      <c r="BI43" s="110">
        <v>0</v>
      </c>
      <c r="BJ43" s="110">
        <v>0</v>
      </c>
      <c r="BK43" s="110">
        <v>0</v>
      </c>
      <c r="BL43" s="110">
        <v>0</v>
      </c>
      <c r="BM43" s="110">
        <v>0</v>
      </c>
      <c r="BN43" s="110">
        <v>0</v>
      </c>
      <c r="BO43" s="143">
        <f>BR43</f>
        <v>0</v>
      </c>
      <c r="BP43" s="143">
        <v>0</v>
      </c>
      <c r="BQ43" s="143">
        <v>0</v>
      </c>
      <c r="BR43" s="143">
        <v>0</v>
      </c>
      <c r="BS43" s="143">
        <v>0</v>
      </c>
      <c r="BT43" s="143">
        <v>0</v>
      </c>
      <c r="BU43" s="143">
        <v>0</v>
      </c>
      <c r="BV43" s="143">
        <v>0</v>
      </c>
    </row>
    <row r="44" spans="1:74" ht="53.25" customHeight="1" x14ac:dyDescent="0.2">
      <c r="A44" s="139"/>
      <c r="B44" s="111"/>
      <c r="C44" s="111"/>
      <c r="D44" s="111">
        <f t="shared" ref="D44" si="103">K44+R44+AA44+AI44+AR44+AY44</f>
        <v>0</v>
      </c>
      <c r="E44" s="56"/>
      <c r="F44" s="56"/>
      <c r="G44" s="56"/>
      <c r="H44" s="75"/>
      <c r="I44" s="75"/>
      <c r="J44" s="75"/>
      <c r="K44" s="111"/>
      <c r="L44" s="111"/>
      <c r="M44" s="111"/>
      <c r="N44" s="111"/>
      <c r="O44" s="109"/>
      <c r="P44" s="109"/>
      <c r="Q44" s="109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07"/>
      <c r="AD44" s="107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07"/>
      <c r="AS44" s="107"/>
      <c r="AT44" s="107"/>
      <c r="AU44" s="107"/>
      <c r="AV44" s="107"/>
      <c r="AW44" s="107"/>
      <c r="AX44" s="107"/>
      <c r="AY44" s="111"/>
      <c r="AZ44" s="111"/>
      <c r="BA44" s="110"/>
      <c r="BB44" s="111"/>
      <c r="BC44" s="111"/>
      <c r="BD44" s="111"/>
      <c r="BE44" s="111"/>
      <c r="BF44" s="111"/>
      <c r="BG44" s="111"/>
      <c r="BH44" s="111"/>
      <c r="BI44" s="110"/>
      <c r="BJ44" s="111"/>
      <c r="BK44" s="111"/>
      <c r="BL44" s="111"/>
      <c r="BM44" s="111"/>
      <c r="BN44" s="111"/>
      <c r="BO44" s="144"/>
      <c r="BP44" s="144"/>
      <c r="BQ44" s="144"/>
      <c r="BR44" s="144"/>
      <c r="BS44" s="144"/>
      <c r="BT44" s="144"/>
      <c r="BU44" s="144"/>
      <c r="BV44" s="144"/>
    </row>
    <row r="45" spans="1:74" ht="37.5" customHeight="1" x14ac:dyDescent="0.2">
      <c r="A45" s="102" t="s">
        <v>70</v>
      </c>
      <c r="B45" s="96" t="s">
        <v>21</v>
      </c>
      <c r="C45" s="100"/>
      <c r="D45" s="99">
        <f>K45+R45+AA45+AI45+AR45+AY45+BG45+BO45</f>
        <v>567767.69999999995</v>
      </c>
      <c r="E45" s="99"/>
      <c r="F45" s="99"/>
      <c r="G45" s="99"/>
      <c r="H45" s="75"/>
      <c r="I45" s="75"/>
      <c r="J45" s="75"/>
      <c r="K45" s="99">
        <f>K46+K47+K48</f>
        <v>3227.2000000000003</v>
      </c>
      <c r="L45" s="99"/>
      <c r="M45" s="99"/>
      <c r="N45" s="99"/>
      <c r="O45" s="98"/>
      <c r="P45" s="98"/>
      <c r="Q45" s="98"/>
      <c r="R45" s="99">
        <f>R46+R47+R48</f>
        <v>2507.2000000000003</v>
      </c>
      <c r="S45" s="99"/>
      <c r="T45" s="99"/>
      <c r="U45" s="99"/>
      <c r="V45" s="99"/>
      <c r="W45" s="99"/>
      <c r="X45" s="99"/>
      <c r="Y45" s="99"/>
      <c r="Z45" s="99"/>
      <c r="AA45" s="99">
        <f>AA46+AA47+AA48</f>
        <v>3597.2000000000003</v>
      </c>
      <c r="AB45" s="99"/>
      <c r="AC45" s="97"/>
      <c r="AD45" s="97"/>
      <c r="AE45" s="99"/>
      <c r="AF45" s="99"/>
      <c r="AG45" s="99"/>
      <c r="AH45" s="99"/>
      <c r="AI45" s="99">
        <f>AI46+AI47+AI48</f>
        <v>82404.899999999994</v>
      </c>
      <c r="AJ45" s="99"/>
      <c r="AK45" s="99"/>
      <c r="AL45" s="99"/>
      <c r="AM45" s="99"/>
      <c r="AN45" s="99"/>
      <c r="AO45" s="99"/>
      <c r="AP45" s="99"/>
      <c r="AQ45" s="99"/>
      <c r="AR45" s="97">
        <f>AT45+AU45+AV45+AW45+AX45</f>
        <v>275450.19999999995</v>
      </c>
      <c r="AS45" s="97"/>
      <c r="AT45" s="97">
        <f>AT46+AT47+AT48</f>
        <v>215857.19999999998</v>
      </c>
      <c r="AU45" s="97">
        <f t="shared" ref="AU45:AX45" si="104">AU46+AU47+AU48</f>
        <v>59593</v>
      </c>
      <c r="AV45" s="97">
        <f t="shared" si="104"/>
        <v>0</v>
      </c>
      <c r="AW45" s="97">
        <f t="shared" si="104"/>
        <v>0</v>
      </c>
      <c r="AX45" s="97">
        <f t="shared" si="104"/>
        <v>0</v>
      </c>
      <c r="AY45" s="99">
        <f>BB45+BC45+BD45+BE45+BF45</f>
        <v>109222.5</v>
      </c>
      <c r="AZ45" s="99"/>
      <c r="BA45" s="99"/>
      <c r="BB45" s="99">
        <f>BB46+BB47+BB48</f>
        <v>58153.8</v>
      </c>
      <c r="BC45" s="99">
        <f t="shared" ref="BC45:BF45" si="105">BC46+BC47+BC48</f>
        <v>51068.7</v>
      </c>
      <c r="BD45" s="99">
        <f t="shared" si="105"/>
        <v>0</v>
      </c>
      <c r="BE45" s="99">
        <f t="shared" si="105"/>
        <v>0</v>
      </c>
      <c r="BF45" s="99">
        <f t="shared" si="105"/>
        <v>0</v>
      </c>
      <c r="BG45" s="99">
        <f>BJ45+BK45+BL45+BM45+BN45</f>
        <v>45635.3</v>
      </c>
      <c r="BH45" s="99"/>
      <c r="BI45" s="99"/>
      <c r="BJ45" s="99">
        <f>BJ46+BJ47+BJ48</f>
        <v>0</v>
      </c>
      <c r="BK45" s="99">
        <f t="shared" ref="BK45:BN45" si="106">BK46+BK47+BK48</f>
        <v>45635.3</v>
      </c>
      <c r="BL45" s="99">
        <f t="shared" si="106"/>
        <v>0</v>
      </c>
      <c r="BM45" s="99">
        <f t="shared" si="106"/>
        <v>0</v>
      </c>
      <c r="BN45" s="99">
        <f t="shared" si="106"/>
        <v>0</v>
      </c>
      <c r="BO45" s="101">
        <f>BR45+BS45+BT45+BU45+BV45</f>
        <v>45723.199999999997</v>
      </c>
      <c r="BP45" s="101"/>
      <c r="BQ45" s="101"/>
      <c r="BR45" s="101">
        <f>BR46+BR47+BR48</f>
        <v>0</v>
      </c>
      <c r="BS45" s="101">
        <f t="shared" ref="BS45:BV45" si="107">BS46+BS47+BS48</f>
        <v>45723.199999999997</v>
      </c>
      <c r="BT45" s="101">
        <f t="shared" si="107"/>
        <v>0</v>
      </c>
      <c r="BU45" s="101">
        <f t="shared" si="107"/>
        <v>0</v>
      </c>
      <c r="BV45" s="101">
        <f t="shared" si="107"/>
        <v>0</v>
      </c>
    </row>
    <row r="46" spans="1:74" ht="75.75" customHeight="1" x14ac:dyDescent="0.2">
      <c r="A46" s="103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56">
        <f>BA46+BB46+BC46+BD46+BE46+BF46</f>
        <v>1239.7</v>
      </c>
      <c r="AZ46" s="56">
        <v>0</v>
      </c>
      <c r="BA46" s="56">
        <v>0</v>
      </c>
      <c r="BB46" s="56">
        <v>0</v>
      </c>
      <c r="BC46" s="56">
        <v>1239.7</v>
      </c>
      <c r="BD46" s="56">
        <v>0</v>
      </c>
      <c r="BE46" s="56">
        <v>0</v>
      </c>
      <c r="BF46" s="56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03"/>
      <c r="B47" s="59" t="s">
        <v>10</v>
      </c>
      <c r="C47" s="59" t="s">
        <v>10</v>
      </c>
      <c r="D47" s="56">
        <f t="shared" ref="D47:D55" si="108">K47+R47+AA47+AI47+AR47+AY47+BG47+BO47</f>
        <v>517550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56">
        <f t="shared" ref="AY47:AY55" si="109">BA47+BB47+BC47+BD47+BE47+BF47</f>
        <v>107219.8</v>
      </c>
      <c r="AZ47" s="56">
        <v>0</v>
      </c>
      <c r="BA47" s="56">
        <v>0</v>
      </c>
      <c r="BB47" s="56">
        <v>57390.8</v>
      </c>
      <c r="BC47" s="56">
        <v>49829</v>
      </c>
      <c r="BD47" s="56">
        <v>0</v>
      </c>
      <c r="BE47" s="56">
        <v>0</v>
      </c>
      <c r="BF47" s="56">
        <v>0</v>
      </c>
      <c r="BG47" s="56">
        <f t="shared" ref="BG47:BG55" si="110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1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04"/>
      <c r="B48" s="59" t="s">
        <v>7</v>
      </c>
      <c r="C48" s="59" t="s">
        <v>7</v>
      </c>
      <c r="D48" s="56">
        <f t="shared" si="108"/>
        <v>32875.1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56">
        <f t="shared" si="109"/>
        <v>763</v>
      </c>
      <c r="AZ48" s="56"/>
      <c r="BA48" s="56">
        <v>0</v>
      </c>
      <c r="BB48" s="56">
        <v>763</v>
      </c>
      <c r="BC48" s="56">
        <v>0</v>
      </c>
      <c r="BD48" s="56">
        <v>0</v>
      </c>
      <c r="BE48" s="56">
        <v>0</v>
      </c>
      <c r="BF48" s="56">
        <v>0</v>
      </c>
      <c r="BG48" s="56">
        <f t="shared" si="110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1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38</v>
      </c>
      <c r="B49" s="59" t="s">
        <v>10</v>
      </c>
      <c r="C49" s="59" t="s">
        <v>7</v>
      </c>
      <c r="D49" s="56">
        <f t="shared" si="108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1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2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3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4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56">
        <f t="shared" si="109"/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f t="shared" si="110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48</v>
      </c>
      <c r="B50" s="59" t="s">
        <v>53</v>
      </c>
      <c r="C50" s="59" t="s">
        <v>7</v>
      </c>
      <c r="D50" s="56">
        <f t="shared" si="108"/>
        <v>6913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56">
        <f t="shared" si="109"/>
        <v>2644.8</v>
      </c>
      <c r="AZ50" s="56">
        <v>0</v>
      </c>
      <c r="BA50" s="56">
        <v>0</v>
      </c>
      <c r="BB50" s="56">
        <v>1297.7</v>
      </c>
      <c r="BC50" s="56">
        <v>1303.0999999999999</v>
      </c>
      <c r="BD50" s="56">
        <v>14</v>
      </c>
      <c r="BE50" s="56">
        <v>0</v>
      </c>
      <c r="BF50" s="56">
        <v>30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39</v>
      </c>
      <c r="B51" s="59" t="s">
        <v>10</v>
      </c>
      <c r="C51" s="59" t="s">
        <v>10</v>
      </c>
      <c r="D51" s="56">
        <f t="shared" si="108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56">
        <f t="shared" si="109"/>
        <v>379.70000000000005</v>
      </c>
      <c r="AZ51" s="77"/>
      <c r="BA51" s="56">
        <v>0</v>
      </c>
      <c r="BB51" s="56">
        <v>94.9</v>
      </c>
      <c r="BC51" s="56">
        <v>284.8</v>
      </c>
      <c r="BD51" s="56">
        <v>0</v>
      </c>
      <c r="BE51" s="56">
        <v>0</v>
      </c>
      <c r="BF51" s="56">
        <v>0</v>
      </c>
      <c r="BG51" s="56">
        <f t="shared" si="110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1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68</v>
      </c>
      <c r="B52" s="59" t="s">
        <v>10</v>
      </c>
      <c r="C52" s="59" t="s">
        <v>7</v>
      </c>
      <c r="D52" s="56">
        <f t="shared" si="108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09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10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1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69</v>
      </c>
      <c r="B53" s="59" t="s">
        <v>53</v>
      </c>
      <c r="C53" s="59" t="s">
        <v>7</v>
      </c>
      <c r="D53" s="56">
        <f t="shared" si="108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56">
        <f t="shared" si="109"/>
        <v>675</v>
      </c>
      <c r="AZ53" s="56">
        <v>0</v>
      </c>
      <c r="BA53" s="56">
        <v>0</v>
      </c>
      <c r="BB53" s="56">
        <v>0</v>
      </c>
      <c r="BC53" s="56">
        <v>0</v>
      </c>
      <c r="BD53" s="56">
        <v>675</v>
      </c>
      <c r="BE53" s="56">
        <v>0</v>
      </c>
      <c r="BF53" s="56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30" t="s">
        <v>41</v>
      </c>
      <c r="B54" s="59" t="s">
        <v>10</v>
      </c>
      <c r="C54" s="59" t="s">
        <v>7</v>
      </c>
      <c r="D54" s="56">
        <f t="shared" si="108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56">
        <f t="shared" si="109"/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39"/>
      <c r="B55" s="59" t="s">
        <v>10</v>
      </c>
      <c r="C55" s="59" t="s">
        <v>10</v>
      </c>
      <c r="D55" s="56">
        <f t="shared" si="108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56">
        <f t="shared" si="109"/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19" t="s">
        <v>30</v>
      </c>
      <c r="B56" s="29"/>
      <c r="C56" s="29" t="s">
        <v>6</v>
      </c>
      <c r="D56" s="39">
        <f>K56+R56+AA56+AI56+AR56+AY56+BG56+BO56</f>
        <v>607071.99999999988</v>
      </c>
      <c r="E56" s="39">
        <f t="shared" ref="E56:J56" si="115">SUM(E59:E64)</f>
        <v>0</v>
      </c>
      <c r="F56" s="39">
        <f t="shared" si="115"/>
        <v>59064.11</v>
      </c>
      <c r="G56" s="39">
        <f t="shared" si="115"/>
        <v>2681.6</v>
      </c>
      <c r="H56" s="39">
        <f t="shared" si="115"/>
        <v>261.42900000000003</v>
      </c>
      <c r="I56" s="39">
        <f t="shared" si="115"/>
        <v>76.899999999999991</v>
      </c>
      <c r="J56" s="39">
        <f t="shared" si="115"/>
        <v>6.3</v>
      </c>
      <c r="K56" s="39">
        <f>L56+M56+N56+O56+P56+Q56</f>
        <v>69656.899999999994</v>
      </c>
      <c r="L56" s="39">
        <f t="shared" ref="L56:M56" si="116">L59+L60+L61+L63+L64</f>
        <v>0</v>
      </c>
      <c r="M56" s="39">
        <f t="shared" si="116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7">S59+S60+S61+S63+S64</f>
        <v>0</v>
      </c>
      <c r="T56" s="39">
        <f t="shared" si="117"/>
        <v>0</v>
      </c>
      <c r="U56" s="39">
        <f t="shared" si="117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7"/>
        <v>0</v>
      </c>
      <c r="Y56" s="39">
        <f t="shared" si="117"/>
        <v>81.2</v>
      </c>
      <c r="Z56" s="39">
        <f t="shared" si="117"/>
        <v>162.9</v>
      </c>
      <c r="AA56" s="39">
        <f>AB56+AC56+AD56+AE56+AF56+AH56</f>
        <v>136123.99999999997</v>
      </c>
      <c r="AB56" s="39">
        <f t="shared" ref="AB56" si="118">AB59+AB60+AB61+AB63+AB64</f>
        <v>0</v>
      </c>
      <c r="AC56" s="40">
        <f t="shared" ref="AC56:AH56" si="119">AC57+AC58</f>
        <v>109232.7</v>
      </c>
      <c r="AD56" s="40">
        <f>AD57+AD58</f>
        <v>22798.6</v>
      </c>
      <c r="AE56" s="39">
        <f t="shared" si="119"/>
        <v>3812.9</v>
      </c>
      <c r="AF56" s="39">
        <f t="shared" si="119"/>
        <v>97.9</v>
      </c>
      <c r="AG56" s="39">
        <f t="shared" si="119"/>
        <v>0</v>
      </c>
      <c r="AH56" s="39">
        <f t="shared" si="119"/>
        <v>181.9</v>
      </c>
      <c r="AI56" s="39">
        <f>AJ56+AK56+AL56+AM56+AN56+AQ56</f>
        <v>51812.100000000006</v>
      </c>
      <c r="AJ56" s="39">
        <f t="shared" ref="AJ56:AQ56" si="120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0"/>
        <v>5891</v>
      </c>
      <c r="AN56" s="39">
        <f t="shared" si="120"/>
        <v>97.9</v>
      </c>
      <c r="AO56" s="39">
        <f t="shared" si="120"/>
        <v>0</v>
      </c>
      <c r="AP56" s="39">
        <f t="shared" si="120"/>
        <v>0</v>
      </c>
      <c r="AQ56" s="39">
        <f t="shared" si="120"/>
        <v>191.9</v>
      </c>
      <c r="AR56" s="40">
        <f>AS56+AT56+AU56+AV56+AW56+AX56</f>
        <v>100705.79999999999</v>
      </c>
      <c r="AS56" s="40">
        <f t="shared" ref="AS56:AX56" si="121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1"/>
        <v>3930.9</v>
      </c>
      <c r="AW56" s="40">
        <f t="shared" si="121"/>
        <v>6.9</v>
      </c>
      <c r="AX56" s="40">
        <f t="shared" si="121"/>
        <v>160.4</v>
      </c>
      <c r="AY56" s="39">
        <f>BA56+BB56+BC56+BD56+BE56+BF56</f>
        <v>56886</v>
      </c>
      <c r="AZ56" s="39">
        <f t="shared" ref="AZ56:BF56" si="122">AZ57+AZ58</f>
        <v>0</v>
      </c>
      <c r="BA56" s="39">
        <f t="shared" si="122"/>
        <v>0</v>
      </c>
      <c r="BB56" s="39">
        <f t="shared" si="122"/>
        <v>19038.099999999999</v>
      </c>
      <c r="BC56" s="39">
        <f t="shared" si="122"/>
        <v>33168.5</v>
      </c>
      <c r="BD56" s="39">
        <f t="shared" si="122"/>
        <v>4460.6000000000004</v>
      </c>
      <c r="BE56" s="39">
        <f t="shared" si="122"/>
        <v>6.9</v>
      </c>
      <c r="BF56" s="39">
        <f t="shared" si="122"/>
        <v>211.9</v>
      </c>
      <c r="BG56" s="39">
        <f>BI56+BJ56+BK56+BL56+BM56+BN56</f>
        <v>54427.3</v>
      </c>
      <c r="BH56" s="39">
        <f t="shared" ref="BH56" si="123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4">BL59+BL60+BL61+BL63+BL64</f>
        <v>4661.2</v>
      </c>
      <c r="BM56" s="39">
        <f t="shared" si="124"/>
        <v>6.9</v>
      </c>
      <c r="BN56" s="39">
        <f t="shared" si="124"/>
        <v>201.9</v>
      </c>
      <c r="BO56" s="35">
        <f>BQ56+BR56+BS56+BT56+BU56+BV56</f>
        <v>54488.700000000004</v>
      </c>
      <c r="BP56" s="35">
        <f t="shared" ref="BP56" si="125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6">BT59+BT60+BT61+BT63+BT64</f>
        <v>4661.2</v>
      </c>
      <c r="BU56" s="35">
        <f t="shared" si="126"/>
        <v>6.9</v>
      </c>
      <c r="BV56" s="35">
        <f t="shared" si="126"/>
        <v>201.9</v>
      </c>
    </row>
    <row r="57" spans="1:74" s="82" customFormat="1" ht="91.5" customHeight="1" x14ac:dyDescent="0.2">
      <c r="A57" s="131"/>
      <c r="B57" s="29" t="s">
        <v>81</v>
      </c>
      <c r="C57" s="29" t="s">
        <v>7</v>
      </c>
      <c r="D57" s="39">
        <f t="shared" ref="D57:D58" si="127">K57+R57+AA57+AI57+AR57+AY57+BG57+BO57</f>
        <v>606407.39999999991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8">N59+N60+N61+N63+N64+N65+N66</f>
        <v>21487.600000000002</v>
      </c>
      <c r="O57" s="39">
        <f t="shared" si="128"/>
        <v>30292.2</v>
      </c>
      <c r="P57" s="39">
        <f t="shared" si="128"/>
        <v>65.900000000000006</v>
      </c>
      <c r="Q57" s="39">
        <f t="shared" si="128"/>
        <v>167</v>
      </c>
      <c r="R57" s="39">
        <f>S57+T57+U57+V57+W57+X57+Y57+Z57</f>
        <v>82971.199999999997</v>
      </c>
      <c r="S57" s="39">
        <f t="shared" ref="S57:Z57" si="129">S59+S60+S61+S63+S64+S65+S66</f>
        <v>0</v>
      </c>
      <c r="T57" s="39">
        <f t="shared" si="129"/>
        <v>0</v>
      </c>
      <c r="U57" s="39">
        <f t="shared" si="129"/>
        <v>19068</v>
      </c>
      <c r="V57" s="39">
        <f t="shared" si="129"/>
        <v>23246.799999999999</v>
      </c>
      <c r="W57" s="39">
        <f t="shared" si="129"/>
        <v>40412.300000000003</v>
      </c>
      <c r="X57" s="39">
        <f t="shared" si="129"/>
        <v>0</v>
      </c>
      <c r="Y57" s="39">
        <f t="shared" si="129"/>
        <v>81.2</v>
      </c>
      <c r="Z57" s="39">
        <f t="shared" si="129"/>
        <v>162.9</v>
      </c>
      <c r="AA57" s="39">
        <f>AB57+AC57+AD57+AE57+AF57+AG57+AH57</f>
        <v>135519.4</v>
      </c>
      <c r="AB57" s="39">
        <f t="shared" ref="AB57:AH57" si="130">AB59+AB60+AB61+AB63+AB64+AB65+AB66</f>
        <v>0</v>
      </c>
      <c r="AC57" s="39">
        <f t="shared" si="130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0"/>
        <v>97.9</v>
      </c>
      <c r="AG57" s="39">
        <f t="shared" si="130"/>
        <v>0</v>
      </c>
      <c r="AH57" s="39">
        <f t="shared" si="130"/>
        <v>181.9</v>
      </c>
      <c r="AI57" s="39">
        <f>AJ57+AK57+AL57+AM57+AN57+AO57+AP57+AQ57</f>
        <v>51812.100000000006</v>
      </c>
      <c r="AJ57" s="39">
        <f t="shared" ref="AJ57:AQ57" si="131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1"/>
        <v>5891</v>
      </c>
      <c r="AN57" s="39">
        <f t="shared" si="131"/>
        <v>97.9</v>
      </c>
      <c r="AO57" s="39">
        <f t="shared" si="131"/>
        <v>0</v>
      </c>
      <c r="AP57" s="39">
        <f t="shared" si="131"/>
        <v>0</v>
      </c>
      <c r="AQ57" s="39">
        <f t="shared" si="131"/>
        <v>191.9</v>
      </c>
      <c r="AR57" s="40">
        <f>AS57+AT57+AU57+AV57+AW57+AX57</f>
        <v>100645.79999999999</v>
      </c>
      <c r="AS57" s="40">
        <f t="shared" ref="AS57:AX57" si="132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2"/>
        <v>3930.9</v>
      </c>
      <c r="AW57" s="40">
        <f t="shared" si="132"/>
        <v>6.9</v>
      </c>
      <c r="AX57" s="40">
        <f t="shared" si="132"/>
        <v>160.4</v>
      </c>
      <c r="AY57" s="39">
        <f>BA57+BB57+BC57+BD57+BE57+BF57</f>
        <v>56886</v>
      </c>
      <c r="AZ57" s="39">
        <f t="shared" ref="AZ57:BA57" si="133">AZ59+AZ60+AZ61+AZ63+AZ64+AZ65+AZ66+AZ68</f>
        <v>0</v>
      </c>
      <c r="BA57" s="39">
        <f t="shared" si="133"/>
        <v>0</v>
      </c>
      <c r="BB57" s="39">
        <f>BB59+BB60+BB61+BB63+BB64+BB65+BB66+BB68</f>
        <v>19038.099999999999</v>
      </c>
      <c r="BC57" s="39">
        <f>BC59+BC60+BC61+BC63+BC64+BC65+BC66+BC68+BC69</f>
        <v>33168.5</v>
      </c>
      <c r="BD57" s="39">
        <f t="shared" ref="BD57:BF57" si="134">BD59+BD60+BD61+BD63+BD64+BD65+BD66+BD68+BD69</f>
        <v>4460.6000000000004</v>
      </c>
      <c r="BE57" s="39">
        <f t="shared" si="134"/>
        <v>6.9</v>
      </c>
      <c r="BF57" s="39">
        <f t="shared" si="134"/>
        <v>211.9</v>
      </c>
      <c r="BG57" s="39">
        <f>BI57+BJ57+BK57+BL57+BM57+BN57</f>
        <v>54427.3</v>
      </c>
      <c r="BH57" s="39">
        <f t="shared" ref="BH57" si="135">BH59+BH60+BH61+BH63+BH64+BH65+BH66</f>
        <v>0</v>
      </c>
      <c r="BI57" s="39">
        <f t="shared" ref="BI57:BN57" si="136">BI59+BI60+BI61+BI63+BI64+BI65+BI66+BI68</f>
        <v>0</v>
      </c>
      <c r="BJ57" s="39">
        <f t="shared" si="136"/>
        <v>18418.600000000002</v>
      </c>
      <c r="BK57" s="39">
        <f t="shared" si="136"/>
        <v>31138.7</v>
      </c>
      <c r="BL57" s="39">
        <f t="shared" si="136"/>
        <v>4661.2</v>
      </c>
      <c r="BM57" s="39">
        <f t="shared" si="136"/>
        <v>6.9</v>
      </c>
      <c r="BN57" s="39">
        <f t="shared" si="136"/>
        <v>201.9</v>
      </c>
      <c r="BO57" s="39">
        <f>BQ57+BR57+BS57+BT57+BU57+BV57</f>
        <v>54488.700000000004</v>
      </c>
      <c r="BP57" s="35">
        <f t="shared" ref="BP57" si="137">BP59+BP60+BP61+BP63+BP64+BP65+BP66</f>
        <v>0</v>
      </c>
      <c r="BQ57" s="35">
        <f t="shared" ref="BQ57:BV57" si="138">BQ59+BQ60+BQ61+BQ63+BQ64+BQ65+BQ66+BQ68</f>
        <v>0</v>
      </c>
      <c r="BR57" s="35">
        <f t="shared" si="138"/>
        <v>18480.500000000004</v>
      </c>
      <c r="BS57" s="35">
        <f t="shared" si="138"/>
        <v>31138.2</v>
      </c>
      <c r="BT57" s="35">
        <f t="shared" si="138"/>
        <v>4661.2</v>
      </c>
      <c r="BU57" s="35">
        <f t="shared" si="138"/>
        <v>6.9</v>
      </c>
      <c r="BV57" s="35">
        <f t="shared" si="138"/>
        <v>201.9</v>
      </c>
    </row>
    <row r="58" spans="1:74" s="82" customFormat="1" ht="54" customHeight="1" x14ac:dyDescent="0.2">
      <c r="A58" s="132"/>
      <c r="B58" s="29" t="s">
        <v>17</v>
      </c>
      <c r="C58" s="29" t="s">
        <v>17</v>
      </c>
      <c r="D58" s="39">
        <f t="shared" si="127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39">M67</f>
        <v>0</v>
      </c>
      <c r="N58" s="39">
        <f t="shared" si="139"/>
        <v>0</v>
      </c>
      <c r="O58" s="39">
        <f t="shared" si="139"/>
        <v>0</v>
      </c>
      <c r="P58" s="39">
        <f t="shared" si="139"/>
        <v>0</v>
      </c>
      <c r="Q58" s="39">
        <f t="shared" si="139"/>
        <v>0</v>
      </c>
      <c r="R58" s="39">
        <f>S58+T58+U58+V58+W58+X58+Y58+Z58</f>
        <v>0</v>
      </c>
      <c r="S58" s="39">
        <f t="shared" ref="S58:Z58" si="140">S67</f>
        <v>0</v>
      </c>
      <c r="T58" s="39">
        <f t="shared" si="140"/>
        <v>0</v>
      </c>
      <c r="U58" s="39">
        <f t="shared" si="140"/>
        <v>0</v>
      </c>
      <c r="V58" s="39">
        <f t="shared" si="140"/>
        <v>0</v>
      </c>
      <c r="W58" s="39">
        <f t="shared" si="140"/>
        <v>0</v>
      </c>
      <c r="X58" s="39">
        <f t="shared" si="140"/>
        <v>0</v>
      </c>
      <c r="Y58" s="39">
        <f t="shared" si="140"/>
        <v>0</v>
      </c>
      <c r="Z58" s="39">
        <f t="shared" si="140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1">AC67</f>
        <v>0</v>
      </c>
      <c r="AD58" s="39">
        <f t="shared" si="141"/>
        <v>604.6</v>
      </c>
      <c r="AE58" s="39">
        <f t="shared" si="141"/>
        <v>0</v>
      </c>
      <c r="AF58" s="39">
        <f t="shared" si="141"/>
        <v>0</v>
      </c>
      <c r="AG58" s="39">
        <f t="shared" si="141"/>
        <v>0</v>
      </c>
      <c r="AH58" s="39">
        <f t="shared" si="141"/>
        <v>0</v>
      </c>
      <c r="AI58" s="39">
        <f>AJ58+AK58+AL58+AM58+AN58+AO58+AP58+AQ58</f>
        <v>0</v>
      </c>
      <c r="AJ58" s="39">
        <f t="shared" ref="AJ58:AQ58" si="142">AJ67</f>
        <v>0</v>
      </c>
      <c r="AK58" s="39">
        <f t="shared" si="142"/>
        <v>0</v>
      </c>
      <c r="AL58" s="39">
        <f t="shared" si="142"/>
        <v>0</v>
      </c>
      <c r="AM58" s="39">
        <f t="shared" si="142"/>
        <v>0</v>
      </c>
      <c r="AN58" s="39">
        <f t="shared" si="142"/>
        <v>0</v>
      </c>
      <c r="AO58" s="39">
        <f t="shared" si="142"/>
        <v>0</v>
      </c>
      <c r="AP58" s="39">
        <f t="shared" si="142"/>
        <v>0</v>
      </c>
      <c r="AQ58" s="39">
        <f t="shared" si="142"/>
        <v>0</v>
      </c>
      <c r="AR58" s="40">
        <f>AS58+AT58+AU58+AV58+AW58+AX58</f>
        <v>60</v>
      </c>
      <c r="AS58" s="40">
        <f t="shared" ref="AS58:AX58" si="143">AS67</f>
        <v>0</v>
      </c>
      <c r="AT58" s="40">
        <f t="shared" si="143"/>
        <v>0</v>
      </c>
      <c r="AU58" s="40">
        <f>AU62</f>
        <v>60</v>
      </c>
      <c r="AV58" s="40">
        <f t="shared" si="143"/>
        <v>0</v>
      </c>
      <c r="AW58" s="40">
        <f t="shared" si="143"/>
        <v>0</v>
      </c>
      <c r="AX58" s="40">
        <f t="shared" si="143"/>
        <v>0</v>
      </c>
      <c r="AY58" s="39">
        <f>AZ58+BB58+BC58+BD58+BE58+BF58</f>
        <v>0</v>
      </c>
      <c r="AZ58" s="39">
        <f t="shared" ref="AZ58" si="144">AZ67</f>
        <v>0</v>
      </c>
      <c r="BA58" s="39">
        <v>0</v>
      </c>
      <c r="BB58" s="39">
        <f t="shared" ref="BB58" si="145">BB67</f>
        <v>0</v>
      </c>
      <c r="BC58" s="39">
        <f>BC62</f>
        <v>0</v>
      </c>
      <c r="BD58" s="39">
        <f t="shared" ref="BD58:BF58" si="146">BD67</f>
        <v>0</v>
      </c>
      <c r="BE58" s="39">
        <f t="shared" si="146"/>
        <v>0</v>
      </c>
      <c r="BF58" s="39">
        <f t="shared" si="146"/>
        <v>0</v>
      </c>
      <c r="BG58" s="39">
        <f>BH58+BJ58+BK58+BL58+BM58+BN58</f>
        <v>0</v>
      </c>
      <c r="BH58" s="39">
        <f t="shared" ref="BH58" si="147">BH67</f>
        <v>0</v>
      </c>
      <c r="BI58" s="39">
        <v>0</v>
      </c>
      <c r="BJ58" s="39">
        <f t="shared" ref="BJ58" si="148">BJ67</f>
        <v>0</v>
      </c>
      <c r="BK58" s="39">
        <f>BK62</f>
        <v>0</v>
      </c>
      <c r="BL58" s="39">
        <f t="shared" ref="BL58:BN58" si="149">BL67</f>
        <v>0</v>
      </c>
      <c r="BM58" s="39">
        <f t="shared" si="149"/>
        <v>0</v>
      </c>
      <c r="BN58" s="39">
        <f t="shared" si="149"/>
        <v>0</v>
      </c>
      <c r="BO58" s="35">
        <f>BP58+BR58+BS58+BT58+BU58+BV58</f>
        <v>0</v>
      </c>
      <c r="BP58" s="35">
        <f t="shared" ref="BP58" si="150">BP67</f>
        <v>0</v>
      </c>
      <c r="BQ58" s="35">
        <v>0</v>
      </c>
      <c r="BR58" s="35">
        <f t="shared" ref="BR58" si="151">BR67</f>
        <v>0</v>
      </c>
      <c r="BS58" s="35">
        <f>BS62</f>
        <v>0</v>
      </c>
      <c r="BT58" s="35">
        <f t="shared" ref="BT58:BV58" si="152">BT67</f>
        <v>0</v>
      </c>
      <c r="BU58" s="35">
        <f t="shared" si="152"/>
        <v>0</v>
      </c>
      <c r="BV58" s="35">
        <f t="shared" si="152"/>
        <v>0</v>
      </c>
    </row>
    <row r="59" spans="1:74" ht="87.75" customHeight="1" x14ac:dyDescent="0.2">
      <c r="A59" s="58" t="s">
        <v>42</v>
      </c>
      <c r="B59" s="59" t="s">
        <v>81</v>
      </c>
      <c r="C59" s="59" t="s">
        <v>7</v>
      </c>
      <c r="D59" s="56">
        <f>K59+R59+AA59+AI59+AR59+AY59+BG59+BO59</f>
        <v>68423.099999999991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1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2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3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56">
        <f>BB59+BC59</f>
        <v>11235.5</v>
      </c>
      <c r="AZ59" s="56">
        <v>0</v>
      </c>
      <c r="BA59" s="56">
        <v>0</v>
      </c>
      <c r="BB59" s="56">
        <v>1820.3</v>
      </c>
      <c r="BC59" s="56">
        <v>9415.2000000000007</v>
      </c>
      <c r="BD59" s="56">
        <v>0</v>
      </c>
      <c r="BE59" s="56">
        <v>0</v>
      </c>
      <c r="BF59" s="56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43</v>
      </c>
      <c r="B60" s="59" t="s">
        <v>81</v>
      </c>
      <c r="C60" s="59" t="s">
        <v>7</v>
      </c>
      <c r="D60" s="56">
        <f t="shared" ref="D60:D69" si="153">K60+R60+AA60+AI60+AR60+AY60+BG60+BO60</f>
        <v>240849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1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2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56">
        <f>AZ60+BB60+BC60+BD60+BE60+BF60</f>
        <v>32105.700000000004</v>
      </c>
      <c r="AZ60" s="56">
        <v>0</v>
      </c>
      <c r="BA60" s="56">
        <v>0</v>
      </c>
      <c r="BB60" s="56">
        <v>13628.7</v>
      </c>
      <c r="BC60" s="56">
        <v>14397.6</v>
      </c>
      <c r="BD60" s="56">
        <v>3860.6</v>
      </c>
      <c r="BE60" s="56">
        <v>6.9</v>
      </c>
      <c r="BF60" s="56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33" t="s">
        <v>44</v>
      </c>
      <c r="B61" s="59" t="s">
        <v>81</v>
      </c>
      <c r="C61" s="59" t="s">
        <v>7</v>
      </c>
      <c r="D61" s="56">
        <f t="shared" si="153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1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2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3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56">
        <f>AZ61+BC61+BD61+BF61+BL61</f>
        <v>5000</v>
      </c>
      <c r="AZ61" s="56">
        <v>0</v>
      </c>
      <c r="BA61" s="56">
        <v>0</v>
      </c>
      <c r="BB61" s="56">
        <v>0</v>
      </c>
      <c r="BC61" s="56">
        <v>5000</v>
      </c>
      <c r="BD61" s="56">
        <v>0</v>
      </c>
      <c r="BE61" s="56">
        <v>0</v>
      </c>
      <c r="BF61" s="56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53"/>
      <c r="B62" s="59" t="s">
        <v>17</v>
      </c>
      <c r="C62" s="59" t="s">
        <v>17</v>
      </c>
      <c r="D62" s="56">
        <f t="shared" si="153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56">
        <f>BA62+BB62+BC62+BD62+BE62+BF62</f>
        <v>0</v>
      </c>
      <c r="AZ62" s="56"/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45</v>
      </c>
      <c r="B63" s="59" t="s">
        <v>81</v>
      </c>
      <c r="C63" s="59" t="s">
        <v>7</v>
      </c>
      <c r="D63" s="56">
        <f t="shared" si="153"/>
        <v>22976.1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1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2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3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56">
        <f>AZ63+BB63+BC63+BD63+BE63+BF63</f>
        <v>4037.1000000000004</v>
      </c>
      <c r="AZ63" s="56">
        <v>0</v>
      </c>
      <c r="BA63" s="56">
        <v>0</v>
      </c>
      <c r="BB63" s="56">
        <v>921.8</v>
      </c>
      <c r="BC63" s="56">
        <v>2515.3000000000002</v>
      </c>
      <c r="BD63" s="56">
        <v>600</v>
      </c>
      <c r="BE63" s="56">
        <v>0</v>
      </c>
      <c r="BF63" s="56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46</v>
      </c>
      <c r="B64" s="59" t="s">
        <v>81</v>
      </c>
      <c r="C64" s="59" t="s">
        <v>7</v>
      </c>
      <c r="D64" s="56">
        <f t="shared" si="153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1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2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3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56">
        <f>AZ64+BB64+BC64+BD64+BE64+BF64</f>
        <v>3307.7000000000003</v>
      </c>
      <c r="AZ64" s="56">
        <v>0</v>
      </c>
      <c r="BA64" s="56">
        <v>0</v>
      </c>
      <c r="BB64" s="56">
        <v>2667.3</v>
      </c>
      <c r="BC64" s="56">
        <v>640.4</v>
      </c>
      <c r="BD64" s="56">
        <v>0</v>
      </c>
      <c r="BE64" s="56">
        <v>0</v>
      </c>
      <c r="BF64" s="56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56</v>
      </c>
      <c r="B65" s="59" t="s">
        <v>81</v>
      </c>
      <c r="C65" s="59" t="s">
        <v>7</v>
      </c>
      <c r="D65" s="56">
        <f t="shared" si="153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59</v>
      </c>
      <c r="B66" s="59" t="s">
        <v>81</v>
      </c>
      <c r="C66" s="59" t="s">
        <v>7</v>
      </c>
      <c r="D66" s="56">
        <f t="shared" si="153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56">
        <v>0</v>
      </c>
      <c r="AZ66" s="56"/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57</v>
      </c>
      <c r="B67" s="59" t="s">
        <v>17</v>
      </c>
      <c r="C67" s="59" t="s">
        <v>17</v>
      </c>
      <c r="D67" s="56">
        <f t="shared" si="153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56"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64</v>
      </c>
      <c r="B68" s="59" t="s">
        <v>81</v>
      </c>
      <c r="C68" s="59" t="s">
        <v>7</v>
      </c>
      <c r="D68" s="56">
        <f t="shared" si="153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56">
        <f>BA68+BB68+BC68+BD68+BE68+BF68</f>
        <v>1200</v>
      </c>
      <c r="AZ68" s="56"/>
      <c r="BA68" s="56">
        <v>0</v>
      </c>
      <c r="BB68" s="56">
        <v>0</v>
      </c>
      <c r="BC68" s="56">
        <v>1200</v>
      </c>
      <c r="BD68" s="56">
        <v>0</v>
      </c>
      <c r="BE68" s="56">
        <v>0</v>
      </c>
      <c r="BF68" s="56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66</v>
      </c>
      <c r="B69" s="59" t="s">
        <v>81</v>
      </c>
      <c r="C69" s="59" t="s">
        <v>7</v>
      </c>
      <c r="D69" s="56">
        <f t="shared" si="153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56">
        <f>BA69+BB69+BC69+BD69+BE69+BF69</f>
        <v>0</v>
      </c>
      <c r="AZ69" s="56"/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1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2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3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4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5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19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6">L72</f>
        <v>0</v>
      </c>
      <c r="M71" s="39">
        <f t="shared" si="156"/>
        <v>0</v>
      </c>
      <c r="N71" s="39">
        <f>N72+N73</f>
        <v>875.5</v>
      </c>
      <c r="O71" s="39">
        <f t="shared" si="156"/>
        <v>0</v>
      </c>
      <c r="P71" s="39">
        <f t="shared" si="156"/>
        <v>0</v>
      </c>
      <c r="Q71" s="39">
        <f t="shared" si="156"/>
        <v>0</v>
      </c>
      <c r="R71" s="39">
        <f>V71+W71</f>
        <v>378.2</v>
      </c>
      <c r="S71" s="39">
        <f t="shared" si="156"/>
        <v>0</v>
      </c>
      <c r="T71" s="39">
        <f t="shared" si="156"/>
        <v>0</v>
      </c>
      <c r="U71" s="39">
        <f t="shared" si="156"/>
        <v>0</v>
      </c>
      <c r="V71" s="39">
        <f>V72+V74</f>
        <v>348.2</v>
      </c>
      <c r="W71" s="39">
        <f t="shared" si="156"/>
        <v>30</v>
      </c>
      <c r="X71" s="39">
        <f t="shared" si="156"/>
        <v>0</v>
      </c>
      <c r="Y71" s="39">
        <f t="shared" si="156"/>
        <v>0</v>
      </c>
      <c r="Z71" s="39">
        <f t="shared" si="156"/>
        <v>0</v>
      </c>
      <c r="AA71" s="39">
        <f>AD71</f>
        <v>260.7</v>
      </c>
      <c r="AB71" s="39">
        <f t="shared" si="156"/>
        <v>0</v>
      </c>
      <c r="AC71" s="40">
        <f t="shared" si="156"/>
        <v>0</v>
      </c>
      <c r="AD71" s="40">
        <f>AD72+AD74</f>
        <v>260.7</v>
      </c>
      <c r="AE71" s="39">
        <f t="shared" si="156"/>
        <v>0</v>
      </c>
      <c r="AF71" s="39">
        <f t="shared" si="156"/>
        <v>0</v>
      </c>
      <c r="AG71" s="39">
        <f t="shared" si="156"/>
        <v>0</v>
      </c>
      <c r="AH71" s="39">
        <f t="shared" si="156"/>
        <v>0</v>
      </c>
      <c r="AI71" s="39">
        <f>AL71+AM71</f>
        <v>261.60000000000002</v>
      </c>
      <c r="AJ71" s="39">
        <f t="shared" si="156"/>
        <v>0</v>
      </c>
      <c r="AK71" s="39">
        <f t="shared" si="156"/>
        <v>0</v>
      </c>
      <c r="AL71" s="39">
        <f>AL72+AL74</f>
        <v>257</v>
      </c>
      <c r="AM71" s="39">
        <f t="shared" si="156"/>
        <v>4.5999999999999996</v>
      </c>
      <c r="AN71" s="39">
        <f t="shared" si="156"/>
        <v>0</v>
      </c>
      <c r="AO71" s="39">
        <f t="shared" si="156"/>
        <v>0</v>
      </c>
      <c r="AP71" s="39">
        <f t="shared" si="156"/>
        <v>0</v>
      </c>
      <c r="AQ71" s="39">
        <f t="shared" si="156"/>
        <v>0</v>
      </c>
      <c r="AR71" s="40">
        <f t="shared" si="156"/>
        <v>257</v>
      </c>
      <c r="AS71" s="40">
        <f t="shared" si="156"/>
        <v>0</v>
      </c>
      <c r="AT71" s="40">
        <f t="shared" si="156"/>
        <v>0</v>
      </c>
      <c r="AU71" s="40">
        <f t="shared" si="156"/>
        <v>257</v>
      </c>
      <c r="AV71" s="40">
        <f t="shared" si="156"/>
        <v>0</v>
      </c>
      <c r="AW71" s="40">
        <f t="shared" si="156"/>
        <v>0</v>
      </c>
      <c r="AX71" s="40">
        <f t="shared" si="156"/>
        <v>0</v>
      </c>
      <c r="AY71" s="39">
        <f t="shared" si="156"/>
        <v>372</v>
      </c>
      <c r="AZ71" s="39">
        <f t="shared" si="156"/>
        <v>0</v>
      </c>
      <c r="BA71" s="39">
        <v>0</v>
      </c>
      <c r="BB71" s="39">
        <f t="shared" si="156"/>
        <v>0</v>
      </c>
      <c r="BC71" s="39">
        <f t="shared" si="156"/>
        <v>372</v>
      </c>
      <c r="BD71" s="39">
        <f t="shared" si="156"/>
        <v>0</v>
      </c>
      <c r="BE71" s="39">
        <f t="shared" si="156"/>
        <v>0</v>
      </c>
      <c r="BF71" s="39">
        <f t="shared" si="156"/>
        <v>0</v>
      </c>
      <c r="BG71" s="39">
        <f t="shared" si="156"/>
        <v>422</v>
      </c>
      <c r="BH71" s="39">
        <f t="shared" si="156"/>
        <v>0</v>
      </c>
      <c r="BI71" s="39">
        <v>0</v>
      </c>
      <c r="BJ71" s="39">
        <f t="shared" si="156"/>
        <v>0</v>
      </c>
      <c r="BK71" s="39">
        <f t="shared" si="156"/>
        <v>422</v>
      </c>
      <c r="BL71" s="39">
        <f t="shared" si="156"/>
        <v>0</v>
      </c>
      <c r="BM71" s="39">
        <f t="shared" si="156"/>
        <v>0</v>
      </c>
      <c r="BN71" s="39">
        <f t="shared" si="156"/>
        <v>0</v>
      </c>
      <c r="BO71" s="35">
        <f t="shared" si="156"/>
        <v>442</v>
      </c>
      <c r="BP71" s="35">
        <f t="shared" si="156"/>
        <v>0</v>
      </c>
      <c r="BQ71" s="35">
        <v>0</v>
      </c>
      <c r="BR71" s="35">
        <f t="shared" si="156"/>
        <v>0</v>
      </c>
      <c r="BS71" s="35">
        <f t="shared" si="156"/>
        <v>442</v>
      </c>
      <c r="BT71" s="35">
        <f t="shared" si="156"/>
        <v>0</v>
      </c>
      <c r="BU71" s="35">
        <f t="shared" si="156"/>
        <v>0</v>
      </c>
      <c r="BV71" s="35">
        <f t="shared" si="156"/>
        <v>0</v>
      </c>
      <c r="BW71" s="9"/>
    </row>
    <row r="72" spans="1:75" s="79" customFormat="1" ht="44.25" customHeight="1" x14ac:dyDescent="0.2">
      <c r="A72" s="120"/>
      <c r="B72" s="29" t="s">
        <v>11</v>
      </c>
      <c r="C72" s="29" t="s">
        <v>11</v>
      </c>
      <c r="D72" s="39">
        <f t="shared" ref="D72:D74" si="157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1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2"/>
        <v>228.2</v>
      </c>
      <c r="S72" s="35">
        <f t="shared" ref="S72:Z72" si="158">S75+S76</f>
        <v>0</v>
      </c>
      <c r="T72" s="35">
        <f t="shared" si="158"/>
        <v>0</v>
      </c>
      <c r="U72" s="35">
        <f t="shared" si="158"/>
        <v>0</v>
      </c>
      <c r="V72" s="35">
        <f t="shared" si="158"/>
        <v>198.2</v>
      </c>
      <c r="W72" s="35">
        <f t="shared" si="158"/>
        <v>30</v>
      </c>
      <c r="X72" s="35">
        <f t="shared" si="158"/>
        <v>0</v>
      </c>
      <c r="Y72" s="35">
        <f t="shared" si="158"/>
        <v>0</v>
      </c>
      <c r="Z72" s="35">
        <f t="shared" si="158"/>
        <v>0</v>
      </c>
      <c r="AA72" s="39">
        <f t="shared" si="113"/>
        <v>260.7</v>
      </c>
      <c r="AB72" s="35">
        <f t="shared" ref="AB72:AH72" si="159">AB75+AB76</f>
        <v>0</v>
      </c>
      <c r="AC72" s="85">
        <f t="shared" si="159"/>
        <v>0</v>
      </c>
      <c r="AD72" s="85">
        <f t="shared" si="159"/>
        <v>260.7</v>
      </c>
      <c r="AE72" s="35">
        <f t="shared" si="159"/>
        <v>0</v>
      </c>
      <c r="AF72" s="35">
        <f t="shared" si="159"/>
        <v>0</v>
      </c>
      <c r="AG72" s="35">
        <f t="shared" si="159"/>
        <v>0</v>
      </c>
      <c r="AH72" s="35">
        <f t="shared" si="159"/>
        <v>0</v>
      </c>
      <c r="AI72" s="39">
        <f t="shared" si="154"/>
        <v>261.60000000000002</v>
      </c>
      <c r="AJ72" s="35">
        <f t="shared" ref="AJ72:AQ72" si="160">AJ75+AJ76</f>
        <v>0</v>
      </c>
      <c r="AK72" s="35">
        <f t="shared" si="160"/>
        <v>0</v>
      </c>
      <c r="AL72" s="35">
        <f t="shared" si="160"/>
        <v>257</v>
      </c>
      <c r="AM72" s="35">
        <f t="shared" si="160"/>
        <v>4.5999999999999996</v>
      </c>
      <c r="AN72" s="35">
        <f t="shared" si="160"/>
        <v>0</v>
      </c>
      <c r="AO72" s="35">
        <f t="shared" si="160"/>
        <v>0</v>
      </c>
      <c r="AP72" s="35">
        <f t="shared" si="160"/>
        <v>0</v>
      </c>
      <c r="AQ72" s="35">
        <f t="shared" si="160"/>
        <v>0</v>
      </c>
      <c r="AR72" s="40">
        <f>AS72+AT72+AU72+AV72+AW72+AX72</f>
        <v>257</v>
      </c>
      <c r="AS72" s="85">
        <f t="shared" ref="AS72:AX72" si="161">AS75+AS76</f>
        <v>0</v>
      </c>
      <c r="AT72" s="85">
        <f t="shared" si="161"/>
        <v>0</v>
      </c>
      <c r="AU72" s="85">
        <f t="shared" si="161"/>
        <v>257</v>
      </c>
      <c r="AV72" s="85">
        <f t="shared" si="161"/>
        <v>0</v>
      </c>
      <c r="AW72" s="85">
        <f t="shared" si="161"/>
        <v>0</v>
      </c>
      <c r="AX72" s="85">
        <f t="shared" si="161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20"/>
      <c r="B73" s="29" t="s">
        <v>49</v>
      </c>
      <c r="C73" s="29" t="s">
        <v>49</v>
      </c>
      <c r="D73" s="39">
        <f t="shared" si="157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21"/>
      <c r="B74" s="29" t="s">
        <v>10</v>
      </c>
      <c r="C74" s="29" t="s">
        <v>10</v>
      </c>
      <c r="D74" s="39">
        <f t="shared" si="157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47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1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2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3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4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56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30" t="s">
        <v>74</v>
      </c>
      <c r="B76" s="125" t="s">
        <v>18</v>
      </c>
      <c r="C76" s="125" t="s">
        <v>11</v>
      </c>
      <c r="D76" s="135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35">
        <f t="shared" si="91"/>
        <v>220.5</v>
      </c>
      <c r="L76" s="135">
        <v>0</v>
      </c>
      <c r="M76" s="135">
        <v>0</v>
      </c>
      <c r="N76" s="135">
        <v>220.5</v>
      </c>
      <c r="O76" s="135">
        <v>0</v>
      </c>
      <c r="P76" s="135">
        <v>0</v>
      </c>
      <c r="Q76" s="135">
        <v>0</v>
      </c>
      <c r="R76" s="135">
        <f t="shared" si="112"/>
        <v>148.19999999999999</v>
      </c>
      <c r="S76" s="135">
        <v>0</v>
      </c>
      <c r="T76" s="135">
        <v>0</v>
      </c>
      <c r="U76" s="135">
        <v>0</v>
      </c>
      <c r="V76" s="135">
        <v>148.19999999999999</v>
      </c>
      <c r="W76" s="135">
        <v>0</v>
      </c>
      <c r="X76" s="135">
        <v>0</v>
      </c>
      <c r="Y76" s="135">
        <v>0</v>
      </c>
      <c r="Z76" s="135">
        <v>0</v>
      </c>
      <c r="AA76" s="135">
        <f t="shared" si="113"/>
        <v>210.7</v>
      </c>
      <c r="AB76" s="135">
        <v>0</v>
      </c>
      <c r="AC76" s="137">
        <v>0</v>
      </c>
      <c r="AD76" s="137">
        <v>210.7</v>
      </c>
      <c r="AE76" s="135">
        <v>0</v>
      </c>
      <c r="AF76" s="135">
        <v>0</v>
      </c>
      <c r="AG76" s="135">
        <v>0</v>
      </c>
      <c r="AH76" s="135">
        <v>0</v>
      </c>
      <c r="AI76" s="135">
        <v>207</v>
      </c>
      <c r="AJ76" s="135">
        <v>0</v>
      </c>
      <c r="AK76" s="135">
        <v>0</v>
      </c>
      <c r="AL76" s="135">
        <v>207</v>
      </c>
      <c r="AM76" s="135">
        <v>0</v>
      </c>
      <c r="AN76" s="135">
        <v>0</v>
      </c>
      <c r="AO76" s="135">
        <v>0</v>
      </c>
      <c r="AP76" s="135">
        <v>0</v>
      </c>
      <c r="AQ76" s="135">
        <v>0</v>
      </c>
      <c r="AR76" s="137">
        <f>AS76+AT76+AU76+AV76+BF76</f>
        <v>207</v>
      </c>
      <c r="AS76" s="137">
        <v>0</v>
      </c>
      <c r="AT76" s="137">
        <v>0</v>
      </c>
      <c r="AU76" s="137">
        <v>207</v>
      </c>
      <c r="AV76" s="137">
        <v>0</v>
      </c>
      <c r="AW76" s="137">
        <v>0</v>
      </c>
      <c r="AX76" s="137">
        <v>0</v>
      </c>
      <c r="AY76" s="135">
        <f>AZ76+BC76+BD76+BF76+BL76</f>
        <v>322</v>
      </c>
      <c r="AZ76" s="135">
        <v>0</v>
      </c>
      <c r="BA76" s="135">
        <v>0</v>
      </c>
      <c r="BB76" s="135">
        <v>0</v>
      </c>
      <c r="BC76" s="135">
        <v>322</v>
      </c>
      <c r="BD76" s="135">
        <v>0</v>
      </c>
      <c r="BE76" s="135">
        <v>0</v>
      </c>
      <c r="BF76" s="135">
        <v>0</v>
      </c>
      <c r="BG76" s="135">
        <f>BH76+BK76+BL76+BN76+BT76</f>
        <v>372</v>
      </c>
      <c r="BH76" s="135">
        <v>0</v>
      </c>
      <c r="BI76" s="135">
        <v>0</v>
      </c>
      <c r="BJ76" s="135">
        <v>0</v>
      </c>
      <c r="BK76" s="135">
        <v>372</v>
      </c>
      <c r="BL76" s="135">
        <v>0</v>
      </c>
      <c r="BM76" s="135">
        <v>0</v>
      </c>
      <c r="BN76" s="135">
        <v>0</v>
      </c>
      <c r="BO76" s="143">
        <f>BP76+BS76+BT76+BV76+CB76</f>
        <v>392</v>
      </c>
      <c r="BP76" s="143">
        <v>0</v>
      </c>
      <c r="BQ76" s="143">
        <v>0</v>
      </c>
      <c r="BR76" s="143">
        <v>0</v>
      </c>
      <c r="BS76" s="143">
        <v>392</v>
      </c>
      <c r="BT76" s="143">
        <v>0</v>
      </c>
      <c r="BU76" s="143">
        <v>0</v>
      </c>
      <c r="BV76" s="143">
        <v>0</v>
      </c>
    </row>
    <row r="77" spans="1:75" s="4" customFormat="1" ht="54.75" customHeight="1" x14ac:dyDescent="0.2">
      <c r="A77" s="130"/>
      <c r="B77" s="127"/>
      <c r="C77" s="127"/>
      <c r="D77" s="136">
        <f t="shared" ref="D77" si="162">K77+R77+AA77+AI77+AR77+AY77</f>
        <v>0</v>
      </c>
      <c r="E77" s="33"/>
      <c r="F77" s="33"/>
      <c r="G77" s="33"/>
      <c r="H77" s="33"/>
      <c r="I77" s="33"/>
      <c r="J77" s="33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8"/>
      <c r="AD77" s="138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8"/>
      <c r="AS77" s="138"/>
      <c r="AT77" s="138"/>
      <c r="AU77" s="138"/>
      <c r="AV77" s="138"/>
      <c r="AW77" s="138"/>
      <c r="AX77" s="138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44"/>
      <c r="BP77" s="144"/>
      <c r="BQ77" s="144"/>
      <c r="BR77" s="144"/>
      <c r="BS77" s="144"/>
      <c r="BT77" s="144"/>
      <c r="BU77" s="144"/>
      <c r="BV77" s="144"/>
    </row>
    <row r="78" spans="1:75" s="4" customFormat="1" ht="38.25" x14ac:dyDescent="0.2">
      <c r="A78" s="139"/>
      <c r="B78" s="59" t="s">
        <v>49</v>
      </c>
      <c r="C78" s="59" t="s">
        <v>49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1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39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56">
        <f>AZ79+BB79+BC79+BD79+BE79+BF79</f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19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3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4">P84</f>
        <v>0</v>
      </c>
      <c r="Q80" s="35">
        <f t="shared" si="164"/>
        <v>0</v>
      </c>
      <c r="R80" s="35">
        <f>U80+W80+V80</f>
        <v>4880.7000000000007</v>
      </c>
      <c r="S80" s="35">
        <f t="shared" ref="S80:Z80" si="165">S84</f>
        <v>0</v>
      </c>
      <c r="T80" s="35">
        <f t="shared" si="165"/>
        <v>0</v>
      </c>
      <c r="U80" s="35">
        <f t="shared" si="165"/>
        <v>2830.6</v>
      </c>
      <c r="V80" s="35">
        <f>V83</f>
        <v>550.1</v>
      </c>
      <c r="W80" s="35">
        <f t="shared" si="165"/>
        <v>1500</v>
      </c>
      <c r="X80" s="35">
        <f t="shared" si="165"/>
        <v>0</v>
      </c>
      <c r="Y80" s="35">
        <f t="shared" si="165"/>
        <v>0</v>
      </c>
      <c r="Z80" s="35">
        <f t="shared" si="165"/>
        <v>0</v>
      </c>
      <c r="AA80" s="35">
        <f>AB80+AC80+AD80+AE80+AF80+AG80+AH80</f>
        <v>6886.8</v>
      </c>
      <c r="AB80" s="35">
        <f t="shared" ref="AB80:AH80" si="166">AB84</f>
        <v>0</v>
      </c>
      <c r="AC80" s="85">
        <f>AC84+AC89</f>
        <v>4378.3</v>
      </c>
      <c r="AD80" s="85">
        <f>AD82</f>
        <v>1908.5</v>
      </c>
      <c r="AE80" s="35">
        <f t="shared" si="166"/>
        <v>600</v>
      </c>
      <c r="AF80" s="35">
        <f t="shared" si="166"/>
        <v>0</v>
      </c>
      <c r="AG80" s="35">
        <f t="shared" si="166"/>
        <v>0</v>
      </c>
      <c r="AH80" s="35">
        <f t="shared" si="166"/>
        <v>0</v>
      </c>
      <c r="AI80" s="35">
        <f>AK80+AL80+AM80+AN80+AO80+AP80</f>
        <v>2835.9</v>
      </c>
      <c r="AJ80" s="35">
        <f t="shared" ref="AJ80:AQ80" si="167">AJ84</f>
        <v>0</v>
      </c>
      <c r="AK80" s="35">
        <f t="shared" si="167"/>
        <v>2563.1</v>
      </c>
      <c r="AL80" s="35">
        <f>AL82</f>
        <v>272.8</v>
      </c>
      <c r="AM80" s="35">
        <f t="shared" si="167"/>
        <v>0</v>
      </c>
      <c r="AN80" s="35">
        <f t="shared" si="167"/>
        <v>0</v>
      </c>
      <c r="AO80" s="35">
        <f t="shared" si="167"/>
        <v>0</v>
      </c>
      <c r="AP80" s="35">
        <f t="shared" si="167"/>
        <v>0</v>
      </c>
      <c r="AQ80" s="35">
        <f t="shared" si="167"/>
        <v>0</v>
      </c>
      <c r="AR80" s="85">
        <f>AS80+AT80+AU80+AV80+AW80+BF80</f>
        <v>2451.1</v>
      </c>
      <c r="AS80" s="85">
        <f t="shared" ref="AS80:AX80" si="168">AS84</f>
        <v>0</v>
      </c>
      <c r="AT80" s="85">
        <f t="shared" si="168"/>
        <v>2451.1</v>
      </c>
      <c r="AU80" s="85">
        <f t="shared" si="168"/>
        <v>0</v>
      </c>
      <c r="AV80" s="85">
        <f t="shared" si="168"/>
        <v>0</v>
      </c>
      <c r="AW80" s="85">
        <f t="shared" si="168"/>
        <v>0</v>
      </c>
      <c r="AX80" s="85">
        <f t="shared" si="168"/>
        <v>0</v>
      </c>
      <c r="AY80" s="35">
        <f>BB80+BC80+BD80+BE80+BF80</f>
        <v>4226.2</v>
      </c>
      <c r="AZ80" s="35">
        <f t="shared" ref="AZ80" si="169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0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1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20"/>
      <c r="B81" s="29" t="s">
        <v>49</v>
      </c>
      <c r="C81" s="29" t="s">
        <v>49</v>
      </c>
      <c r="D81" s="39">
        <f t="shared" ref="D81:D83" si="172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20"/>
      <c r="B82" s="29" t="s">
        <v>11</v>
      </c>
      <c r="C82" s="29" t="s">
        <v>11</v>
      </c>
      <c r="D82" s="39">
        <f t="shared" si="172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2"/>
      <c r="B83" s="29" t="s">
        <v>17</v>
      </c>
      <c r="C83" s="29" t="s">
        <v>17</v>
      </c>
      <c r="D83" s="39">
        <f t="shared" si="172"/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3">BD86</f>
        <v>0</v>
      </c>
      <c r="BE83" s="35">
        <f t="shared" si="173"/>
        <v>0</v>
      </c>
      <c r="BF83" s="35">
        <f t="shared" si="173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4">BK86</f>
        <v>0</v>
      </c>
      <c r="BL83" s="35">
        <f t="shared" si="174"/>
        <v>0</v>
      </c>
      <c r="BM83" s="35">
        <f t="shared" si="174"/>
        <v>0</v>
      </c>
      <c r="BN83" s="35">
        <f t="shared" si="174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5">BS86</f>
        <v>0</v>
      </c>
      <c r="BT83" s="35">
        <f t="shared" si="175"/>
        <v>0</v>
      </c>
      <c r="BU83" s="35">
        <f t="shared" si="175"/>
        <v>0</v>
      </c>
      <c r="BV83" s="35">
        <f t="shared" si="175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K84+R84+AA84+AI84+AR84+BG84+BO84</f>
        <v>20659.599999999999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6">L85</f>
        <v>0</v>
      </c>
      <c r="M84" s="33">
        <f t="shared" si="176"/>
        <v>1049.9000000000001</v>
      </c>
      <c r="N84" s="33">
        <f t="shared" si="176"/>
        <v>0</v>
      </c>
      <c r="O84" s="33">
        <f>O85</f>
        <v>1050</v>
      </c>
      <c r="P84" s="33">
        <f t="shared" ref="P84:Q84" si="177">P85</f>
        <v>0</v>
      </c>
      <c r="Q84" s="33">
        <f t="shared" si="177"/>
        <v>0</v>
      </c>
      <c r="R84" s="56">
        <f>U84+W84</f>
        <v>4330.6000000000004</v>
      </c>
      <c r="S84" s="33">
        <f t="shared" ref="S84:Z84" si="178">S85</f>
        <v>0</v>
      </c>
      <c r="T84" s="33">
        <f t="shared" si="178"/>
        <v>0</v>
      </c>
      <c r="U84" s="33">
        <f t="shared" si="178"/>
        <v>2830.6</v>
      </c>
      <c r="V84" s="33">
        <f t="shared" si="178"/>
        <v>0</v>
      </c>
      <c r="W84" s="33">
        <f t="shared" si="178"/>
        <v>1500</v>
      </c>
      <c r="X84" s="33">
        <f t="shared" si="178"/>
        <v>0</v>
      </c>
      <c r="Y84" s="33">
        <f t="shared" si="178"/>
        <v>0</v>
      </c>
      <c r="Z84" s="33">
        <f t="shared" si="178"/>
        <v>0</v>
      </c>
      <c r="AA84" s="56">
        <f>AC84+AE84</f>
        <v>2978.3</v>
      </c>
      <c r="AB84" s="33">
        <f t="shared" ref="AB84:AH84" si="179">AB85</f>
        <v>0</v>
      </c>
      <c r="AC84" s="78">
        <f t="shared" si="179"/>
        <v>2378.3000000000002</v>
      </c>
      <c r="AD84" s="78">
        <f t="shared" si="179"/>
        <v>0</v>
      </c>
      <c r="AE84" s="33">
        <f t="shared" si="179"/>
        <v>600</v>
      </c>
      <c r="AF84" s="33">
        <f t="shared" si="179"/>
        <v>0</v>
      </c>
      <c r="AG84" s="33">
        <f t="shared" si="179"/>
        <v>0</v>
      </c>
      <c r="AH84" s="33">
        <f t="shared" si="179"/>
        <v>0</v>
      </c>
      <c r="AI84" s="56">
        <f>AK84+AM84+AN84+AO84+AP84</f>
        <v>2563.1</v>
      </c>
      <c r="AJ84" s="33">
        <f t="shared" ref="AJ84:AQ84" si="180">AJ85</f>
        <v>0</v>
      </c>
      <c r="AK84" s="33">
        <v>2563.1</v>
      </c>
      <c r="AL84" s="33">
        <f t="shared" si="180"/>
        <v>0</v>
      </c>
      <c r="AM84" s="33">
        <f>AM85</f>
        <v>0</v>
      </c>
      <c r="AN84" s="33">
        <f t="shared" si="180"/>
        <v>0</v>
      </c>
      <c r="AO84" s="33">
        <f t="shared" si="180"/>
        <v>0</v>
      </c>
      <c r="AP84" s="33">
        <f t="shared" si="180"/>
        <v>0</v>
      </c>
      <c r="AQ84" s="33">
        <f t="shared" si="180"/>
        <v>0</v>
      </c>
      <c r="AR84" s="57">
        <f>AT84+AV84</f>
        <v>2451.1</v>
      </c>
      <c r="AS84" s="78">
        <f t="shared" ref="AS84:AX84" si="181">AS85</f>
        <v>0</v>
      </c>
      <c r="AT84" s="78">
        <v>2451.1</v>
      </c>
      <c r="AU84" s="78">
        <f t="shared" si="181"/>
        <v>0</v>
      </c>
      <c r="AV84" s="78">
        <f t="shared" si="181"/>
        <v>0</v>
      </c>
      <c r="AW84" s="78">
        <f t="shared" si="181"/>
        <v>0</v>
      </c>
      <c r="AX84" s="78">
        <f t="shared" si="181"/>
        <v>0</v>
      </c>
      <c r="AY84" s="56">
        <f>BB84</f>
        <v>3653.6</v>
      </c>
      <c r="AZ84" s="33">
        <f t="shared" ref="AZ84:BV84" si="182">AZ85</f>
        <v>0</v>
      </c>
      <c r="BA84" s="33">
        <v>0</v>
      </c>
      <c r="BB84" s="33">
        <v>3653.6</v>
      </c>
      <c r="BC84" s="33">
        <f t="shared" si="182"/>
        <v>0</v>
      </c>
      <c r="BD84" s="33">
        <f t="shared" si="182"/>
        <v>0</v>
      </c>
      <c r="BE84" s="33">
        <f t="shared" si="182"/>
        <v>0</v>
      </c>
      <c r="BF84" s="33">
        <f t="shared" si="182"/>
        <v>0</v>
      </c>
      <c r="BG84" s="56">
        <f>BH84+BJ84+BK84+BL84+BM84+BN84</f>
        <v>3311.3</v>
      </c>
      <c r="BH84" s="33">
        <f t="shared" si="182"/>
        <v>0</v>
      </c>
      <c r="BI84" s="33">
        <v>0</v>
      </c>
      <c r="BJ84" s="33">
        <v>3311.3</v>
      </c>
      <c r="BK84" s="33">
        <f t="shared" si="182"/>
        <v>0</v>
      </c>
      <c r="BL84" s="33">
        <f t="shared" si="182"/>
        <v>0</v>
      </c>
      <c r="BM84" s="33">
        <f t="shared" si="182"/>
        <v>0</v>
      </c>
      <c r="BN84" s="33">
        <f t="shared" si="182"/>
        <v>0</v>
      </c>
      <c r="BO84" s="33">
        <f>BP84+BR84+BS84+BT84+BU84+BV84+BW84+BX84</f>
        <v>2925.3</v>
      </c>
      <c r="BP84" s="33">
        <f t="shared" si="182"/>
        <v>0</v>
      </c>
      <c r="BQ84" s="33">
        <v>0</v>
      </c>
      <c r="BR84" s="33">
        <v>2925.3</v>
      </c>
      <c r="BS84" s="33">
        <f t="shared" si="182"/>
        <v>0</v>
      </c>
      <c r="BT84" s="33">
        <f t="shared" si="182"/>
        <v>0</v>
      </c>
      <c r="BU84" s="33">
        <f t="shared" si="182"/>
        <v>0</v>
      </c>
      <c r="BV84" s="33">
        <f t="shared" si="182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90" si="183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4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5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53.25" customHeight="1" x14ac:dyDescent="0.2">
      <c r="A86" s="58" t="s">
        <v>75</v>
      </c>
      <c r="B86" s="59" t="s">
        <v>17</v>
      </c>
      <c r="C86" s="59" t="s">
        <v>17</v>
      </c>
      <c r="D86" s="56">
        <f t="shared" si="183"/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AS86+AT86+AU86+AV86+AW86+AX86+AY86+AZ86</f>
        <v>572.6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3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52</v>
      </c>
      <c r="B88" s="60" t="s">
        <v>81</v>
      </c>
      <c r="C88" s="60" t="s">
        <v>49</v>
      </c>
      <c r="D88" s="56">
        <f t="shared" si="183"/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76</v>
      </c>
      <c r="B89" s="59" t="s">
        <v>81</v>
      </c>
      <c r="C89" s="59" t="s">
        <v>11</v>
      </c>
      <c r="D89" s="56">
        <f t="shared" si="183"/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58</v>
      </c>
      <c r="B90" s="59" t="s">
        <v>81</v>
      </c>
      <c r="C90" s="59" t="s">
        <v>11</v>
      </c>
      <c r="D90" s="56">
        <f t="shared" si="183"/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80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U76:AU77"/>
    <mergeCell ref="AT76:AT77"/>
    <mergeCell ref="AS76:AS77"/>
    <mergeCell ref="A6:BV6"/>
    <mergeCell ref="BT43:BT44"/>
    <mergeCell ref="BU43:BU44"/>
    <mergeCell ref="BT76:BT77"/>
    <mergeCell ref="BU76:BU77"/>
    <mergeCell ref="AN76:AN77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AQ76:AQ77"/>
    <mergeCell ref="AP76:AP77"/>
    <mergeCell ref="AO76:AO77"/>
    <mergeCell ref="AW76:AW77"/>
    <mergeCell ref="BC43:BC44"/>
    <mergeCell ref="BS43:BS44"/>
    <mergeCell ref="AV76:AV77"/>
    <mergeCell ref="AI76:AI77"/>
    <mergeCell ref="AM76:AM77"/>
    <mergeCell ref="AL76:AL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BB43:BB44"/>
    <mergeCell ref="AS43:AS44"/>
    <mergeCell ref="AR76:AR77"/>
    <mergeCell ref="AR43:AR44"/>
    <mergeCell ref="AT43:AT44"/>
    <mergeCell ref="AE76:AE77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AK76:AK77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2025-04-04T11:21:37Z</dcterms:modified>
</cp:coreProperties>
</file>