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Лист1!$A$1:$BV$93</definedName>
  </definedNames>
  <calcPr calcId="145621"/>
</workbook>
</file>

<file path=xl/calcChain.xml><?xml version="1.0" encoding="utf-8"?>
<calcChain xmlns="http://schemas.openxmlformats.org/spreadsheetml/2006/main">
  <c r="D84" i="1" l="1"/>
  <c r="D90" i="1"/>
  <c r="D89" i="1"/>
  <c r="D88" i="1"/>
  <c r="D86" i="1"/>
  <c r="D83" i="1"/>
  <c r="AR86" i="1"/>
  <c r="AY39" i="1" l="1"/>
  <c r="AY38" i="1"/>
  <c r="AR38" i="1"/>
  <c r="AT38" i="1"/>
  <c r="BF39" i="1" l="1"/>
  <c r="V83" i="1" l="1"/>
  <c r="R83" i="1" s="1"/>
  <c r="BB83" i="1"/>
  <c r="BD83" i="1"/>
  <c r="BE83" i="1"/>
  <c r="BE80" i="1" s="1"/>
  <c r="BF83" i="1"/>
  <c r="BJ83" i="1"/>
  <c r="BK83" i="1"/>
  <c r="BL83" i="1"/>
  <c r="BM83" i="1"/>
  <c r="BM80" i="1" s="1"/>
  <c r="BN83" i="1"/>
  <c r="BN80" i="1" s="1"/>
  <c r="BR83" i="1"/>
  <c r="BS83" i="1"/>
  <c r="BS80" i="1" s="1"/>
  <c r="BT83" i="1"/>
  <c r="BU83" i="1"/>
  <c r="BU80" i="1" s="1"/>
  <c r="BV83" i="1"/>
  <c r="BV80" i="1"/>
  <c r="BK80" i="1"/>
  <c r="BF80" i="1"/>
  <c r="BC80" i="1"/>
  <c r="BS45" i="1"/>
  <c r="BT45" i="1"/>
  <c r="BU45" i="1"/>
  <c r="BV45" i="1"/>
  <c r="BR45" i="1"/>
  <c r="BK45" i="1"/>
  <c r="BL45" i="1"/>
  <c r="BM45" i="1"/>
  <c r="BN45" i="1"/>
  <c r="BJ45" i="1"/>
  <c r="BC45" i="1"/>
  <c r="AY45" i="1" s="1"/>
  <c r="BD45" i="1"/>
  <c r="BE45" i="1"/>
  <c r="BB45" i="1"/>
  <c r="AU45" i="1"/>
  <c r="AV45" i="1"/>
  <c r="AW45" i="1"/>
  <c r="AX45" i="1"/>
  <c r="AT45" i="1"/>
  <c r="BS25" i="1"/>
  <c r="BT25" i="1"/>
  <c r="BU25" i="1"/>
  <c r="BV25" i="1"/>
  <c r="BR25" i="1"/>
  <c r="BO25" i="1" s="1"/>
  <c r="BK25" i="1"/>
  <c r="BL25" i="1"/>
  <c r="BM25" i="1"/>
  <c r="BN25" i="1"/>
  <c r="BJ25" i="1"/>
  <c r="BC25" i="1"/>
  <c r="BD25" i="1"/>
  <c r="BE25" i="1"/>
  <c r="BF25" i="1"/>
  <c r="BB25" i="1"/>
  <c r="AY25" i="1" s="1"/>
  <c r="AU25" i="1"/>
  <c r="AV25" i="1"/>
  <c r="AW25" i="1"/>
  <c r="AX25" i="1"/>
  <c r="AT25" i="1"/>
  <c r="BO45" i="1" l="1"/>
  <c r="V80" i="1"/>
  <c r="AR25" i="1"/>
  <c r="BG25" i="1"/>
  <c r="AR45" i="1"/>
  <c r="BG45" i="1"/>
  <c r="BF45" i="1"/>
  <c r="BF38" i="1" l="1"/>
  <c r="BC22" i="1"/>
  <c r="BC23" i="1"/>
  <c r="AY63" i="1" l="1"/>
  <c r="AY36" i="1" l="1"/>
  <c r="AY37" i="1"/>
  <c r="AY33" i="1"/>
  <c r="AY34" i="1"/>
  <c r="AY35" i="1"/>
  <c r="AY31" i="1"/>
  <c r="AY32" i="1"/>
  <c r="AY30" i="1"/>
  <c r="BO30" i="1" l="1"/>
  <c r="BG30" i="1"/>
  <c r="BK19" i="1" l="1"/>
  <c r="BR82" i="1" l="1"/>
  <c r="BR80" i="1" s="1"/>
  <c r="BJ82" i="1"/>
  <c r="BD57" i="1"/>
  <c r="BE57" i="1"/>
  <c r="BF57" i="1"/>
  <c r="BC57" i="1"/>
  <c r="BB57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C18" i="1"/>
  <c r="BD18" i="1"/>
  <c r="BE18" i="1"/>
  <c r="BF18" i="1"/>
  <c r="BB18" i="1"/>
  <c r="BB19" i="1"/>
  <c r="BO82" i="1" l="1"/>
  <c r="BG82" i="1"/>
  <c r="BJ80" i="1"/>
  <c r="AY20" i="1"/>
  <c r="BB17" i="1"/>
  <c r="AY18" i="1"/>
  <c r="BC19" i="1"/>
  <c r="BD19" i="1"/>
  <c r="BD15" i="1" s="1"/>
  <c r="BE19" i="1"/>
  <c r="BE15" i="1" s="1"/>
  <c r="BF19" i="1"/>
  <c r="BF15" i="1" s="1"/>
  <c r="AV19" i="1"/>
  <c r="AW19" i="1"/>
  <c r="AX19" i="1"/>
  <c r="AT19" i="1"/>
  <c r="BO28" i="1"/>
  <c r="BG28" i="1"/>
  <c r="AY28" i="1"/>
  <c r="AR28" i="1"/>
  <c r="D28" i="1" s="1"/>
  <c r="BD17" i="1" l="1"/>
  <c r="BF17" i="1"/>
  <c r="BE17" i="1"/>
  <c r="BC17" i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BC21" i="1"/>
  <c r="AR27" i="1" l="1"/>
  <c r="AR26" i="1"/>
  <c r="BD39" i="1" l="1"/>
  <c r="AT18" i="1" l="1"/>
  <c r="AU18" i="1"/>
  <c r="AR37" i="1"/>
  <c r="AT17" i="1" l="1"/>
  <c r="BG22" i="1"/>
  <c r="BV57" i="1" l="1"/>
  <c r="BU57" i="1"/>
  <c r="BT57" i="1"/>
  <c r="BS57" i="1"/>
  <c r="BR57" i="1"/>
  <c r="BQ57" i="1"/>
  <c r="BN57" i="1"/>
  <c r="BM57" i="1"/>
  <c r="BL57" i="1"/>
  <c r="BK57" i="1"/>
  <c r="BJ57" i="1"/>
  <c r="BI57" i="1"/>
  <c r="AZ57" i="1"/>
  <c r="BA57" i="1"/>
  <c r="BV58" i="1"/>
  <c r="BU58" i="1"/>
  <c r="BT58" i="1"/>
  <c r="BS58" i="1"/>
  <c r="BR58" i="1"/>
  <c r="BV56" i="1"/>
  <c r="BU56" i="1"/>
  <c r="BT56" i="1"/>
  <c r="BS56" i="1"/>
  <c r="BR56" i="1"/>
  <c r="BN58" i="1"/>
  <c r="BM58" i="1"/>
  <c r="BL58" i="1"/>
  <c r="BK58" i="1"/>
  <c r="BJ58" i="1"/>
  <c r="BN56" i="1"/>
  <c r="BM56" i="1"/>
  <c r="BL56" i="1"/>
  <c r="BK56" i="1"/>
  <c r="BJ56" i="1"/>
  <c r="BF58" i="1"/>
  <c r="BF56" i="1" s="1"/>
  <c r="BE58" i="1"/>
  <c r="BE56" i="1" s="1"/>
  <c r="BD58" i="1"/>
  <c r="BD56" i="1" s="1"/>
  <c r="BC58" i="1"/>
  <c r="BC56" i="1" s="1"/>
  <c r="BB58" i="1"/>
  <c r="AY68" i="1"/>
  <c r="BS41" i="1"/>
  <c r="BS15" i="1" s="1"/>
  <c r="BR41" i="1"/>
  <c r="BR15" i="1" s="1"/>
  <c r="BV40" i="1"/>
  <c r="BV38" i="1" s="1"/>
  <c r="BU40" i="1"/>
  <c r="BT40" i="1"/>
  <c r="BS40" i="1"/>
  <c r="BR40" i="1"/>
  <c r="BU39" i="1"/>
  <c r="BU38" i="1" s="1"/>
  <c r="BT39" i="1"/>
  <c r="BT38" i="1" s="1"/>
  <c r="BS39" i="1"/>
  <c r="BR39" i="1"/>
  <c r="BK41" i="1"/>
  <c r="BK15" i="1" s="1"/>
  <c r="BJ41" i="1"/>
  <c r="BJ15" i="1" s="1"/>
  <c r="BN40" i="1"/>
  <c r="BN38" i="1" s="1"/>
  <c r="BM40" i="1"/>
  <c r="BL40" i="1"/>
  <c r="BK40" i="1"/>
  <c r="BJ40" i="1"/>
  <c r="BM39" i="1"/>
  <c r="BM38" i="1" s="1"/>
  <c r="BL39" i="1"/>
  <c r="BL38" i="1" s="1"/>
  <c r="BK39" i="1"/>
  <c r="BJ39" i="1"/>
  <c r="BC41" i="1"/>
  <c r="BC15" i="1" s="1"/>
  <c r="BB41" i="1"/>
  <c r="BF40" i="1"/>
  <c r="BE40" i="1"/>
  <c r="BD40" i="1"/>
  <c r="BC40" i="1"/>
  <c r="BB40" i="1"/>
  <c r="BE39" i="1"/>
  <c r="BE38" i="1" s="1"/>
  <c r="BD38" i="1"/>
  <c r="BC39" i="1"/>
  <c r="BB39" i="1"/>
  <c r="BO49" i="1"/>
  <c r="BO50" i="1"/>
  <c r="BO51" i="1"/>
  <c r="BO52" i="1"/>
  <c r="BO53" i="1"/>
  <c r="BO54" i="1"/>
  <c r="BO55" i="1"/>
  <c r="BG49" i="1"/>
  <c r="BG50" i="1"/>
  <c r="BG51" i="1"/>
  <c r="BG52" i="1"/>
  <c r="BG53" i="1"/>
  <c r="BG54" i="1"/>
  <c r="BG55" i="1"/>
  <c r="AY52" i="1"/>
  <c r="AY53" i="1"/>
  <c r="AY54" i="1"/>
  <c r="AY55" i="1"/>
  <c r="AY49" i="1"/>
  <c r="AY50" i="1"/>
  <c r="AY51" i="1"/>
  <c r="BO47" i="1"/>
  <c r="BO48" i="1"/>
  <c r="BO46" i="1"/>
  <c r="BG47" i="1"/>
  <c r="BG48" i="1"/>
  <c r="BG46" i="1"/>
  <c r="AY47" i="1"/>
  <c r="AY48" i="1"/>
  <c r="AY46" i="1"/>
  <c r="AY41" i="1" l="1"/>
  <c r="BB15" i="1"/>
  <c r="BK38" i="1"/>
  <c r="BS38" i="1"/>
  <c r="BA56" i="1"/>
  <c r="AY56" i="1" s="1"/>
  <c r="AY57" i="1"/>
  <c r="BR38" i="1"/>
  <c r="BG56" i="1"/>
  <c r="BB56" i="1"/>
  <c r="BB38" i="1"/>
  <c r="BC38" i="1"/>
  <c r="BJ38" i="1"/>
  <c r="BO57" i="1"/>
  <c r="BG57" i="1"/>
  <c r="BO56" i="1"/>
  <c r="BP15" i="1"/>
  <c r="BP17" i="1"/>
  <c r="BP21" i="1"/>
  <c r="BP40" i="1"/>
  <c r="BP14" i="1" s="1"/>
  <c r="BP56" i="1"/>
  <c r="BP57" i="1"/>
  <c r="BP58" i="1"/>
  <c r="BP72" i="1"/>
  <c r="BP71" i="1" s="1"/>
  <c r="BP84" i="1"/>
  <c r="BP80" i="1" s="1"/>
  <c r="BO88" i="1"/>
  <c r="BO87" i="1"/>
  <c r="BO86" i="1"/>
  <c r="BO85" i="1"/>
  <c r="BV84" i="1"/>
  <c r="BU84" i="1"/>
  <c r="BT84" i="1"/>
  <c r="BT82" i="1" s="1"/>
  <c r="BS84" i="1"/>
  <c r="BO79" i="1"/>
  <c r="BO76" i="1"/>
  <c r="BO75" i="1"/>
  <c r="BO74" i="1"/>
  <c r="BV72" i="1"/>
  <c r="BV71" i="1" s="1"/>
  <c r="BU72" i="1"/>
  <c r="BU13" i="1" s="1"/>
  <c r="BT72" i="1"/>
  <c r="BS72" i="1"/>
  <c r="BS71" i="1" s="1"/>
  <c r="BR72" i="1"/>
  <c r="BR71" i="1" s="1"/>
  <c r="BU71" i="1"/>
  <c r="BO70" i="1"/>
  <c r="BO69" i="1"/>
  <c r="BO64" i="1"/>
  <c r="BO63" i="1"/>
  <c r="BO62" i="1"/>
  <c r="BO61" i="1"/>
  <c r="BO60" i="1"/>
  <c r="BO59" i="1"/>
  <c r="BO43" i="1"/>
  <c r="BO42" i="1"/>
  <c r="BQ40" i="1"/>
  <c r="BQ14" i="1" s="1"/>
  <c r="BO39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7" i="1"/>
  <c r="K76" i="1"/>
  <c r="R76" i="1"/>
  <c r="AA76" i="1"/>
  <c r="AR76" i="1"/>
  <c r="AY76" i="1"/>
  <c r="BG76" i="1"/>
  <c r="R30" i="1"/>
  <c r="BT80" i="1" l="1"/>
  <c r="BO80" i="1" s="1"/>
  <c r="BU12" i="1"/>
  <c r="D76" i="1"/>
  <c r="BU17" i="1"/>
  <c r="BO84" i="1"/>
  <c r="BP13" i="1"/>
  <c r="BP12" i="1" s="1"/>
  <c r="BQ38" i="1"/>
  <c r="BQ12" i="1"/>
  <c r="BS14" i="1"/>
  <c r="BR13" i="1"/>
  <c r="BO18" i="1"/>
  <c r="BO21" i="1"/>
  <c r="BT17" i="1"/>
  <c r="BO17" i="1" s="1"/>
  <c r="BO19" i="1"/>
  <c r="BO58" i="1"/>
  <c r="BO72" i="1"/>
  <c r="BO71" i="1" s="1"/>
  <c r="BP38" i="1"/>
  <c r="BS13" i="1"/>
  <c r="BR14" i="1"/>
  <c r="BV14" i="1"/>
  <c r="BT71" i="1"/>
  <c r="BO40" i="1"/>
  <c r="BO38" i="1" s="1"/>
  <c r="BT14" i="1"/>
  <c r="BT13" i="1"/>
  <c r="AU21" i="1"/>
  <c r="BO15" i="1" l="1"/>
  <c r="BV12" i="1"/>
  <c r="BS12" i="1"/>
  <c r="BO14" i="1"/>
  <c r="BO13" i="1"/>
  <c r="BR12" i="1"/>
  <c r="BT12" i="1"/>
  <c r="AR22" i="1"/>
  <c r="AR50" i="1"/>
  <c r="AU39" i="1"/>
  <c r="BO12" i="1" l="1"/>
  <c r="AU34" i="1"/>
  <c r="AU30" i="1"/>
  <c r="AU19" i="1" s="1"/>
  <c r="BI19" i="1" l="1"/>
  <c r="BA19" i="1"/>
  <c r="AU17" i="1"/>
  <c r="AR19" i="1" l="1"/>
  <c r="AU56" i="1" l="1"/>
  <c r="AU58" i="1"/>
  <c r="BG62" i="1"/>
  <c r="AY62" i="1"/>
  <c r="AI62" i="1"/>
  <c r="AR62" i="1"/>
  <c r="AT56" i="1"/>
  <c r="AU40" i="1"/>
  <c r="D62" i="1" l="1"/>
  <c r="AT41" i="1"/>
  <c r="AT40" i="1"/>
  <c r="AT14" i="1" s="1"/>
  <c r="AT39" i="1"/>
  <c r="AV15" i="1" l="1"/>
  <c r="AU41" i="1" l="1"/>
  <c r="AR46" i="1"/>
  <c r="AU38" i="1" l="1"/>
  <c r="AU15" i="1"/>
  <c r="AR41" i="1"/>
  <c r="AR47" i="1"/>
  <c r="AW39" i="1" l="1"/>
  <c r="AR34" i="1" l="1"/>
  <c r="AR31" i="1"/>
  <c r="AU57" i="1"/>
  <c r="AT57" i="1"/>
  <c r="AR68" i="1"/>
  <c r="AR48" i="1" l="1"/>
  <c r="D48" i="1" s="1"/>
  <c r="AK21" i="1" l="1"/>
  <c r="AY84" i="1" l="1"/>
  <c r="BI40" i="1" l="1"/>
  <c r="BA40" i="1" l="1"/>
  <c r="BD72" i="1" l="1"/>
  <c r="AY75" i="1"/>
  <c r="BB82" i="1" l="1"/>
  <c r="AY82" i="1" s="1"/>
  <c r="AV39" i="1"/>
  <c r="AR53" i="1"/>
  <c r="BG88" i="1"/>
  <c r="BG87" i="1"/>
  <c r="BG86" i="1"/>
  <c r="BG85" i="1"/>
  <c r="BN84" i="1"/>
  <c r="BM84" i="1"/>
  <c r="BL84" i="1"/>
  <c r="BL82" i="1" s="1"/>
  <c r="BK84" i="1"/>
  <c r="BH84" i="1"/>
  <c r="BH80" i="1" s="1"/>
  <c r="BG79" i="1"/>
  <c r="BG75" i="1"/>
  <c r="BG74" i="1"/>
  <c r="BN72" i="1"/>
  <c r="BN71" i="1" s="1"/>
  <c r="BM72" i="1"/>
  <c r="BM71" i="1" s="1"/>
  <c r="BL72" i="1"/>
  <c r="BL71" i="1" s="1"/>
  <c r="BK72" i="1"/>
  <c r="BK71" i="1" s="1"/>
  <c r="BJ72" i="1"/>
  <c r="BJ71" i="1" s="1"/>
  <c r="BH72" i="1"/>
  <c r="BH71" i="1" s="1"/>
  <c r="BG70" i="1"/>
  <c r="BG69" i="1"/>
  <c r="BG64" i="1"/>
  <c r="BG63" i="1"/>
  <c r="BG61" i="1"/>
  <c r="BG60" i="1"/>
  <c r="BG59" i="1"/>
  <c r="BH58" i="1"/>
  <c r="BH57" i="1"/>
  <c r="BH56" i="1"/>
  <c r="BG43" i="1"/>
  <c r="BG42" i="1"/>
  <c r="BM14" i="1"/>
  <c r="BH40" i="1"/>
  <c r="BG39" i="1"/>
  <c r="BI38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J17" i="1"/>
  <c r="BH17" i="1"/>
  <c r="BG16" i="1"/>
  <c r="BI15" i="1"/>
  <c r="BH15" i="1"/>
  <c r="BK14" i="1"/>
  <c r="BJ14" i="1"/>
  <c r="BI14" i="1"/>
  <c r="BI13" i="1"/>
  <c r="BH13" i="1" l="1"/>
  <c r="BL80" i="1"/>
  <c r="BG80" i="1" s="1"/>
  <c r="BB80" i="1"/>
  <c r="BG84" i="1"/>
  <c r="BL14" i="1"/>
  <c r="BG58" i="1"/>
  <c r="BI12" i="1"/>
  <c r="BN14" i="1"/>
  <c r="BG40" i="1"/>
  <c r="BG38" i="1" s="1"/>
  <c r="BJ13" i="1"/>
  <c r="BJ12" i="1" s="1"/>
  <c r="AR39" i="1"/>
  <c r="BN13" i="1"/>
  <c r="BG18" i="1"/>
  <c r="BH14" i="1"/>
  <c r="BH12" i="1" s="1"/>
  <c r="BG72" i="1"/>
  <c r="BG71" i="1" s="1"/>
  <c r="BG15" i="1"/>
  <c r="BM13" i="1"/>
  <c r="BM12" i="1" s="1"/>
  <c r="BK17" i="1"/>
  <c r="BG17" i="1" s="1"/>
  <c r="BH38" i="1"/>
  <c r="BK13" i="1"/>
  <c r="BK12" i="1" s="1"/>
  <c r="BL13" i="1"/>
  <c r="BL12" i="1" s="1"/>
  <c r="BG14" i="1" l="1"/>
  <c r="BN12" i="1"/>
  <c r="BG12" i="1" s="1"/>
  <c r="BG13" i="1"/>
  <c r="AL18" i="1"/>
  <c r="AK18" i="1"/>
  <c r="AI37" i="1"/>
  <c r="BA38" i="1" l="1"/>
  <c r="AY69" i="1" l="1"/>
  <c r="AR69" i="1"/>
  <c r="AK56" i="1" l="1"/>
  <c r="AI90" i="1"/>
  <c r="AK57" i="1"/>
  <c r="AK39" i="1"/>
  <c r="AI69" i="1"/>
  <c r="D69" i="1" s="1"/>
  <c r="AI33" i="1"/>
  <c r="D33" i="1" s="1"/>
  <c r="AL19" i="1" l="1"/>
  <c r="AL17" i="1" s="1"/>
  <c r="AI34" i="1"/>
  <c r="AI35" i="1"/>
  <c r="AL56" i="1" l="1"/>
  <c r="AL57" i="1"/>
  <c r="AI68" i="1" l="1"/>
  <c r="D68" i="1" s="1"/>
  <c r="D44" i="1" l="1"/>
  <c r="AK40" i="1" l="1"/>
  <c r="AK14" i="1" s="1"/>
  <c r="AK19" i="1" l="1"/>
  <c r="AI19" i="1" l="1"/>
  <c r="AK17" i="1"/>
  <c r="AI50" i="1"/>
  <c r="AI46" i="1" l="1"/>
  <c r="AL41" i="1" l="1"/>
  <c r="AL15" i="1" s="1"/>
  <c r="AL40" i="1"/>
  <c r="AL14" i="1" s="1"/>
  <c r="AL21" i="1"/>
  <c r="AI41" i="1" l="1"/>
  <c r="AL39" i="1"/>
  <c r="AL38" i="1" s="1"/>
  <c r="AI47" i="1"/>
  <c r="AI45" i="1" s="1"/>
  <c r="AI32" i="1"/>
  <c r="D32" i="1" s="1"/>
  <c r="AI31" i="1"/>
  <c r="D31" i="1" s="1"/>
  <c r="AI15" i="1" l="1"/>
  <c r="AY16" i="1"/>
  <c r="BA15" i="1"/>
  <c r="BA14" i="1"/>
  <c r="BA13" i="1"/>
  <c r="AY85" i="1"/>
  <c r="AR89" i="1"/>
  <c r="BA12" i="1" l="1"/>
  <c r="AD57" i="1" l="1"/>
  <c r="R42" i="1"/>
  <c r="AL82" i="1" l="1"/>
  <c r="AL80" i="1" s="1"/>
  <c r="AD82" i="1"/>
  <c r="AI89" i="1"/>
  <c r="AY64" i="1"/>
  <c r="AJ39" i="1"/>
  <c r="AC39" i="1"/>
  <c r="AM39" i="1"/>
  <c r="AI53" i="1"/>
  <c r="AI39" i="1" l="1"/>
  <c r="AA27" i="1"/>
  <c r="AA26" i="1"/>
  <c r="AA25" i="1" l="1"/>
  <c r="AD21" i="1"/>
  <c r="AC20" i="1" l="1"/>
  <c r="AD20" i="1"/>
  <c r="AC16" i="1" l="1"/>
  <c r="AD16" i="1"/>
  <c r="AA36" i="1"/>
  <c r="AA16" i="1" s="1"/>
  <c r="AD18" i="1" l="1"/>
  <c r="AD19" i="1"/>
  <c r="AD17" i="1" l="1"/>
  <c r="AA37" i="1" l="1"/>
  <c r="AE57" i="1" l="1"/>
  <c r="AZ58" i="1" l="1"/>
  <c r="AZ56" i="1" s="1"/>
  <c r="AX58" i="1"/>
  <c r="AW58" i="1"/>
  <c r="AV58" i="1"/>
  <c r="AT58" i="1"/>
  <c r="AT15" i="1" s="1"/>
  <c r="AS58" i="1"/>
  <c r="AQ58" i="1"/>
  <c r="AP58" i="1"/>
  <c r="AO58" i="1"/>
  <c r="AN58" i="1"/>
  <c r="AM58" i="1"/>
  <c r="AL58" i="1"/>
  <c r="AK58" i="1"/>
  <c r="AK15" i="1" s="1"/>
  <c r="AJ58" i="1"/>
  <c r="Z58" i="1"/>
  <c r="Y58" i="1"/>
  <c r="X58" i="1"/>
  <c r="W58" i="1"/>
  <c r="V58" i="1"/>
  <c r="U58" i="1"/>
  <c r="T58" i="1"/>
  <c r="S58" i="1"/>
  <c r="Q58" i="1"/>
  <c r="P58" i="1"/>
  <c r="O58" i="1"/>
  <c r="N58" i="1"/>
  <c r="M58" i="1"/>
  <c r="L58" i="1"/>
  <c r="AH58" i="1"/>
  <c r="AG58" i="1"/>
  <c r="AF58" i="1"/>
  <c r="AE58" i="1"/>
  <c r="AE56" i="1" s="1"/>
  <c r="AD58" i="1"/>
  <c r="AD56" i="1" s="1"/>
  <c r="AC58" i="1"/>
  <c r="AB58" i="1"/>
  <c r="AX57" i="1"/>
  <c r="AW57" i="1"/>
  <c r="AV57" i="1"/>
  <c r="AS57" i="1"/>
  <c r="AQ57" i="1"/>
  <c r="AP57" i="1"/>
  <c r="AO57" i="1"/>
  <c r="AN57" i="1"/>
  <c r="AM57" i="1"/>
  <c r="AJ57" i="1"/>
  <c r="AH57" i="1"/>
  <c r="AG57" i="1"/>
  <c r="AF57" i="1"/>
  <c r="AC57" i="1"/>
  <c r="AB57" i="1"/>
  <c r="Z57" i="1"/>
  <c r="Y57" i="1"/>
  <c r="X57" i="1"/>
  <c r="W57" i="1"/>
  <c r="V57" i="1"/>
  <c r="U57" i="1"/>
  <c r="T57" i="1"/>
  <c r="S57" i="1"/>
  <c r="L57" i="1"/>
  <c r="Q57" i="1"/>
  <c r="P57" i="1"/>
  <c r="O57" i="1"/>
  <c r="N57" i="1"/>
  <c r="M57" i="1"/>
  <c r="AR58" i="1" l="1"/>
  <c r="AR15" i="1" s="1"/>
  <c r="AF56" i="1"/>
  <c r="AI57" i="1"/>
  <c r="AR57" i="1"/>
  <c r="R58" i="1"/>
  <c r="AH56" i="1"/>
  <c r="AY58" i="1"/>
  <c r="AI58" i="1"/>
  <c r="AG56" i="1"/>
  <c r="K58" i="1"/>
  <c r="K57" i="1"/>
  <c r="R57" i="1"/>
  <c r="AC56" i="1"/>
  <c r="AA57" i="1"/>
  <c r="AA58" i="1"/>
  <c r="AF19" i="1"/>
  <c r="AA34" i="1"/>
  <c r="D58" i="1" l="1"/>
  <c r="D57" i="1"/>
  <c r="AC41" i="1"/>
  <c r="AC40" i="1"/>
  <c r="AC38" i="1" l="1"/>
  <c r="AA66" i="1" l="1"/>
  <c r="D66" i="1" s="1"/>
  <c r="AC18" i="1" l="1"/>
  <c r="AC19" i="1"/>
  <c r="AC17" i="1" l="1"/>
  <c r="AC15" i="1"/>
  <c r="AA89" i="1"/>
  <c r="AE39" i="1" l="1"/>
  <c r="AD39" i="1"/>
  <c r="AA50" i="1"/>
  <c r="AA85" i="1" l="1"/>
  <c r="AD80" i="1"/>
  <c r="AA90" i="1"/>
  <c r="AA67" i="1" l="1"/>
  <c r="D67" i="1" s="1"/>
  <c r="AA65" i="1"/>
  <c r="D65" i="1" s="1"/>
  <c r="AB39" i="1" l="1"/>
  <c r="AA42" i="1"/>
  <c r="AA43" i="1" l="1"/>
  <c r="V18" i="1" l="1"/>
  <c r="U40" i="1"/>
  <c r="U14" i="1" s="1"/>
  <c r="U39" i="1"/>
  <c r="V19" i="1"/>
  <c r="V40" i="1"/>
  <c r="V16" i="1"/>
  <c r="V39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7" i="1"/>
  <c r="D37" i="1" s="1"/>
  <c r="R36" i="1"/>
  <c r="D36" i="1" s="1"/>
  <c r="AD41" i="1" l="1"/>
  <c r="AD15" i="1" s="1"/>
  <c r="AD40" i="1"/>
  <c r="AR55" i="1"/>
  <c r="AD38" i="1" l="1"/>
  <c r="AA15" i="1"/>
  <c r="AA41" i="1"/>
  <c r="AM84" i="1"/>
  <c r="AV18" i="1" l="1"/>
  <c r="AM18" i="1"/>
  <c r="AE18" i="1"/>
  <c r="AE84" i="1"/>
  <c r="AR18" i="1" l="1"/>
  <c r="AA18" i="1"/>
  <c r="AI54" i="1"/>
  <c r="AA55" i="1"/>
  <c r="AA53" i="1"/>
  <c r="R35" i="1" l="1"/>
  <c r="D35" i="1" s="1"/>
  <c r="V41" i="1" l="1"/>
  <c r="V15" i="1" s="1"/>
  <c r="R47" i="1"/>
  <c r="D47" i="1" s="1"/>
  <c r="R46" i="1"/>
  <c r="R45" i="1" s="1"/>
  <c r="X12" i="1" l="1"/>
  <c r="T12" i="1"/>
  <c r="U19" i="1" l="1"/>
  <c r="U17" i="1" s="1"/>
  <c r="U41" i="1" l="1"/>
  <c r="R41" i="1" l="1"/>
  <c r="D41" i="1" s="1"/>
  <c r="U15" i="1"/>
  <c r="V21" i="1" l="1"/>
  <c r="Y39" i="1" l="1"/>
  <c r="U38" i="1" l="1"/>
  <c r="V38" i="1" l="1"/>
  <c r="N16" i="1" l="1"/>
  <c r="N56" i="1"/>
  <c r="N40" i="1"/>
  <c r="N14" i="1" s="1"/>
  <c r="N39" i="1"/>
  <c r="N19" i="1"/>
  <c r="N18" i="1"/>
  <c r="N72" i="1"/>
  <c r="M16" i="1"/>
  <c r="M21" i="1"/>
  <c r="R34" i="1"/>
  <c r="N15" i="1" l="1"/>
  <c r="K19" i="1"/>
  <c r="R15" i="1"/>
  <c r="W56" i="1"/>
  <c r="AK82" i="1" l="1"/>
  <c r="AI82" i="1" s="1"/>
  <c r="K34" i="1"/>
  <c r="D34" i="1" s="1"/>
  <c r="V56" i="1" l="1"/>
  <c r="W39" i="1" l="1"/>
  <c r="R51" i="1"/>
  <c r="K74" i="1"/>
  <c r="AY74" i="1"/>
  <c r="AL74" i="1"/>
  <c r="AI74" i="1" s="1"/>
  <c r="AD74" i="1"/>
  <c r="AA74" i="1" s="1"/>
  <c r="V74" i="1"/>
  <c r="V14" i="1" s="1"/>
  <c r="K79" i="1"/>
  <c r="AR79" i="1"/>
  <c r="AY79" i="1"/>
  <c r="AI79" i="1"/>
  <c r="AA79" i="1"/>
  <c r="R79" i="1"/>
  <c r="D79" i="1" l="1"/>
  <c r="R74" i="1"/>
  <c r="D74" i="1" s="1"/>
  <c r="AI55" i="1"/>
  <c r="R55" i="1" l="1"/>
  <c r="R53" i="1"/>
  <c r="R52" i="1"/>
  <c r="K53" i="1"/>
  <c r="K52" i="1"/>
  <c r="D53" i="1" l="1"/>
  <c r="D52" i="1"/>
  <c r="AI51" i="1"/>
  <c r="AA46" i="1"/>
  <c r="AA45" i="1" s="1"/>
  <c r="M39" i="1" l="1"/>
  <c r="K16" i="1" l="1"/>
  <c r="D16" i="1" s="1"/>
  <c r="AM82" i="1"/>
  <c r="N81" i="1"/>
  <c r="M81" i="1"/>
  <c r="K46" i="1" l="1"/>
  <c r="D46" i="1" l="1"/>
  <c r="K45" i="1"/>
  <c r="D45" i="1" s="1"/>
  <c r="N80" i="1"/>
  <c r="K88" i="1"/>
  <c r="AY88" i="1"/>
  <c r="AR88" i="1"/>
  <c r="AI88" i="1"/>
  <c r="AA88" i="1"/>
  <c r="R88" i="1"/>
  <c r="K81" i="1" l="1"/>
  <c r="D81" i="1" s="1"/>
  <c r="AA87" i="1"/>
  <c r="AI87" i="1"/>
  <c r="AR87" i="1"/>
  <c r="AY87" i="1"/>
  <c r="R87" i="1"/>
  <c r="K87" i="1"/>
  <c r="D87" i="1" l="1"/>
  <c r="K42" i="1"/>
  <c r="K43" i="1" l="1"/>
  <c r="R43" i="1" l="1"/>
  <c r="AY86" i="1" l="1"/>
  <c r="AI86" i="1"/>
  <c r="AA86" i="1" s="1"/>
  <c r="R86" i="1"/>
  <c r="K86" i="1"/>
  <c r="R50" i="1" l="1"/>
  <c r="N73" i="1" l="1"/>
  <c r="K73" i="1" s="1"/>
  <c r="D73" i="1" s="1"/>
  <c r="M40" i="1"/>
  <c r="K78" i="1" l="1"/>
  <c r="D78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1" i="1"/>
  <c r="P71" i="1"/>
  <c r="O71" i="1"/>
  <c r="BF72" i="1"/>
  <c r="BE72" i="1"/>
  <c r="BE71" i="1" s="1"/>
  <c r="BD71" i="1"/>
  <c r="BC72" i="1"/>
  <c r="BC71" i="1" s="1"/>
  <c r="BB72" i="1"/>
  <c r="AZ72" i="1"/>
  <c r="AX72" i="1"/>
  <c r="AX71" i="1" s="1"/>
  <c r="AW72" i="1"/>
  <c r="AW71" i="1" s="1"/>
  <c r="AV72" i="1"/>
  <c r="AV71" i="1" s="1"/>
  <c r="AU72" i="1"/>
  <c r="AU13" i="1" s="1"/>
  <c r="AT72" i="1"/>
  <c r="AS72" i="1"/>
  <c r="AS71" i="1" s="1"/>
  <c r="AQ72" i="1"/>
  <c r="AQ71" i="1" s="1"/>
  <c r="AP72" i="1"/>
  <c r="AP71" i="1" s="1"/>
  <c r="AO72" i="1"/>
  <c r="AO71" i="1" s="1"/>
  <c r="AN72" i="1"/>
  <c r="AN71" i="1" s="1"/>
  <c r="AM72" i="1"/>
  <c r="AM71" i="1" s="1"/>
  <c r="AL72" i="1"/>
  <c r="AL71" i="1" s="1"/>
  <c r="AK72" i="1"/>
  <c r="AJ72" i="1"/>
  <c r="AJ71" i="1" s="1"/>
  <c r="Z72" i="1"/>
  <c r="Z71" i="1" s="1"/>
  <c r="Y72" i="1"/>
  <c r="Y71" i="1" s="1"/>
  <c r="X72" i="1"/>
  <c r="X71" i="1" s="1"/>
  <c r="W72" i="1"/>
  <c r="AH72" i="1"/>
  <c r="AH71" i="1" s="1"/>
  <c r="AG72" i="1"/>
  <c r="AG71" i="1" s="1"/>
  <c r="AF72" i="1"/>
  <c r="AF71" i="1" s="1"/>
  <c r="AE72" i="1"/>
  <c r="AD72" i="1"/>
  <c r="AD13" i="1" s="1"/>
  <c r="AC72" i="1"/>
  <c r="AC71" i="1" s="1"/>
  <c r="AB72" i="1"/>
  <c r="AB71" i="1" s="1"/>
  <c r="V72" i="1"/>
  <c r="V13" i="1" s="1"/>
  <c r="U72" i="1"/>
  <c r="U71" i="1" s="1"/>
  <c r="T72" i="1"/>
  <c r="T71" i="1" s="1"/>
  <c r="S72" i="1"/>
  <c r="S71" i="1" s="1"/>
  <c r="M72" i="1"/>
  <c r="M71" i="1" s="1"/>
  <c r="L72" i="1"/>
  <c r="L71" i="1" s="1"/>
  <c r="N71" i="1"/>
  <c r="BF84" i="1"/>
  <c r="BE84" i="1"/>
  <c r="BD84" i="1"/>
  <c r="BC84" i="1"/>
  <c r="AZ84" i="1"/>
  <c r="AX84" i="1"/>
  <c r="AX80" i="1" s="1"/>
  <c r="AW84" i="1"/>
  <c r="AW80" i="1" s="1"/>
  <c r="AV84" i="1"/>
  <c r="AU84" i="1"/>
  <c r="AU80" i="1" s="1"/>
  <c r="AS84" i="1"/>
  <c r="AS80" i="1" s="1"/>
  <c r="AQ84" i="1"/>
  <c r="AQ80" i="1" s="1"/>
  <c r="AP84" i="1"/>
  <c r="AP80" i="1" s="1"/>
  <c r="AO84" i="1"/>
  <c r="AO80" i="1" s="1"/>
  <c r="AN84" i="1"/>
  <c r="AN80" i="1" s="1"/>
  <c r="AM80" i="1"/>
  <c r="AL84" i="1"/>
  <c r="AK80" i="1"/>
  <c r="AJ84" i="1"/>
  <c r="AJ80" i="1" s="1"/>
  <c r="AH84" i="1"/>
  <c r="AH80" i="1" s="1"/>
  <c r="AG84" i="1"/>
  <c r="AG80" i="1" s="1"/>
  <c r="AF84" i="1"/>
  <c r="AF80" i="1" s="1"/>
  <c r="AD84" i="1"/>
  <c r="AC84" i="1"/>
  <c r="AB84" i="1"/>
  <c r="AB80" i="1" s="1"/>
  <c r="Z84" i="1"/>
  <c r="Z80" i="1" s="1"/>
  <c r="Y84" i="1"/>
  <c r="Y80" i="1" s="1"/>
  <c r="X84" i="1"/>
  <c r="X80" i="1" s="1"/>
  <c r="W84" i="1"/>
  <c r="V84" i="1"/>
  <c r="U84" i="1"/>
  <c r="U82" i="1" s="1"/>
  <c r="T84" i="1"/>
  <c r="T80" i="1" s="1"/>
  <c r="S84" i="1"/>
  <c r="S80" i="1" s="1"/>
  <c r="Q84" i="1"/>
  <c r="Q80" i="1" s="1"/>
  <c r="P84" i="1"/>
  <c r="P80" i="1" s="1"/>
  <c r="N84" i="1"/>
  <c r="N82" i="1" s="1"/>
  <c r="N13" i="1" s="1"/>
  <c r="N12" i="1" s="1"/>
  <c r="M84" i="1"/>
  <c r="L84" i="1"/>
  <c r="L80" i="1" s="1"/>
  <c r="O84" i="1"/>
  <c r="AZ13" i="1"/>
  <c r="AX56" i="1"/>
  <c r="AW56" i="1"/>
  <c r="AW13" i="1" s="1"/>
  <c r="AV56" i="1"/>
  <c r="AS56" i="1"/>
  <c r="AQ56" i="1"/>
  <c r="AP56" i="1"/>
  <c r="AO56" i="1"/>
  <c r="AN56" i="1"/>
  <c r="AM56" i="1"/>
  <c r="AJ56" i="1"/>
  <c r="AB56" i="1"/>
  <c r="Z56" i="1"/>
  <c r="Y56" i="1"/>
  <c r="Y13" i="1" s="1"/>
  <c r="Y12" i="1" s="1"/>
  <c r="X56" i="1"/>
  <c r="U56" i="1"/>
  <c r="T56" i="1"/>
  <c r="S56" i="1"/>
  <c r="M56" i="1"/>
  <c r="L56" i="1"/>
  <c r="O56" i="1"/>
  <c r="AY59" i="1"/>
  <c r="R54" i="1"/>
  <c r="M14" i="1"/>
  <c r="K55" i="1"/>
  <c r="D55" i="1" s="1"/>
  <c r="K54" i="1"/>
  <c r="AH39" i="1"/>
  <c r="AG39" i="1"/>
  <c r="AF39" i="1"/>
  <c r="Z39" i="1"/>
  <c r="X39" i="1"/>
  <c r="T39" i="1"/>
  <c r="S39" i="1"/>
  <c r="Q39" i="1"/>
  <c r="P39" i="1"/>
  <c r="O39" i="1"/>
  <c r="L39" i="1"/>
  <c r="AZ40" i="1"/>
  <c r="AX40" i="1"/>
  <c r="AW40" i="1"/>
  <c r="AV40" i="1"/>
  <c r="AU14" i="1"/>
  <c r="AS40" i="1"/>
  <c r="AS14" i="1" s="1"/>
  <c r="AQ40" i="1"/>
  <c r="AQ14" i="1" s="1"/>
  <c r="AP40" i="1"/>
  <c r="AP14" i="1" s="1"/>
  <c r="AO40" i="1"/>
  <c r="AO14" i="1" s="1"/>
  <c r="AN40" i="1"/>
  <c r="AM40" i="1"/>
  <c r="AM14" i="1" s="1"/>
  <c r="AJ40" i="1"/>
  <c r="AH40" i="1"/>
  <c r="AH14" i="1" s="1"/>
  <c r="AG40" i="1"/>
  <c r="AG14" i="1" s="1"/>
  <c r="AF40" i="1"/>
  <c r="AF14" i="1" s="1"/>
  <c r="AE40" i="1"/>
  <c r="AE14" i="1" s="1"/>
  <c r="AD14" i="1"/>
  <c r="AC14" i="1"/>
  <c r="AB40" i="1"/>
  <c r="Z40" i="1"/>
  <c r="Y40" i="1"/>
  <c r="X40" i="1"/>
  <c r="W40" i="1"/>
  <c r="T40" i="1"/>
  <c r="S40" i="1"/>
  <c r="S14" i="1" s="1"/>
  <c r="R14" i="1" s="1"/>
  <c r="Q40" i="1"/>
  <c r="Q14" i="1" s="1"/>
  <c r="P40" i="1"/>
  <c r="P14" i="1" s="1"/>
  <c r="O40" i="1"/>
  <c r="O14" i="1" s="1"/>
  <c r="L40" i="1"/>
  <c r="L14" i="1" s="1"/>
  <c r="K51" i="1"/>
  <c r="K50" i="1"/>
  <c r="D50" i="1" s="1"/>
  <c r="D54" i="1" l="1"/>
  <c r="BF71" i="1"/>
  <c r="BF13" i="1"/>
  <c r="AV14" i="1"/>
  <c r="AV38" i="1"/>
  <c r="AG13" i="1"/>
  <c r="AW14" i="1"/>
  <c r="AW12" i="1" s="1"/>
  <c r="AW38" i="1"/>
  <c r="AP13" i="1"/>
  <c r="AP12" i="1" s="1"/>
  <c r="AX14" i="1"/>
  <c r="AX38" i="1"/>
  <c r="AK71" i="1"/>
  <c r="AK13" i="1"/>
  <c r="AT71" i="1"/>
  <c r="BB13" i="1"/>
  <c r="AY40" i="1"/>
  <c r="AI71" i="1"/>
  <c r="AU71" i="1"/>
  <c r="AU12" i="1"/>
  <c r="AZ71" i="1"/>
  <c r="AY72" i="1"/>
  <c r="AR56" i="1"/>
  <c r="AN14" i="1"/>
  <c r="AN38" i="1"/>
  <c r="AZ80" i="1"/>
  <c r="K39" i="1"/>
  <c r="BC14" i="1"/>
  <c r="BD14" i="1"/>
  <c r="AZ14" i="1"/>
  <c r="AZ12" i="1" s="1"/>
  <c r="AZ38" i="1"/>
  <c r="BE14" i="1"/>
  <c r="BB14" i="1"/>
  <c r="BF14" i="1"/>
  <c r="AJ14" i="1"/>
  <c r="AI14" i="1" s="1"/>
  <c r="AI40" i="1"/>
  <c r="AA39" i="1"/>
  <c r="AD12" i="1"/>
  <c r="BB71" i="1"/>
  <c r="BE13" i="1"/>
  <c r="AE71" i="1"/>
  <c r="AC80" i="1"/>
  <c r="AC13" i="1" s="1"/>
  <c r="AC12" i="1" s="1"/>
  <c r="AC82" i="1"/>
  <c r="Z13" i="1"/>
  <c r="Z12" i="1" s="1"/>
  <c r="S13" i="1"/>
  <c r="S12" i="1" s="1"/>
  <c r="AD71" i="1"/>
  <c r="AA71" i="1" s="1"/>
  <c r="AB14" i="1"/>
  <c r="AA14" i="1" s="1"/>
  <c r="AB38" i="1"/>
  <c r="AT80" i="1"/>
  <c r="AT82" i="1"/>
  <c r="AT13" i="1" s="1"/>
  <c r="AI56" i="1"/>
  <c r="AA56" i="1"/>
  <c r="W71" i="1"/>
  <c r="V71" i="1"/>
  <c r="V12" i="1"/>
  <c r="R56" i="1"/>
  <c r="W80" i="1"/>
  <c r="W82" i="1"/>
  <c r="M80" i="1"/>
  <c r="M82" i="1"/>
  <c r="AE80" i="1"/>
  <c r="AE82" i="1"/>
  <c r="AV80" i="1"/>
  <c r="AV13" i="1" s="1"/>
  <c r="AV12" i="1" s="1"/>
  <c r="AV82" i="1"/>
  <c r="BD82" i="1"/>
  <c r="BD80" i="1" s="1"/>
  <c r="AY80" i="1" s="1"/>
  <c r="L13" i="1"/>
  <c r="L12" i="1" s="1"/>
  <c r="AF13" i="1"/>
  <c r="O80" i="1"/>
  <c r="O13" i="1" s="1"/>
  <c r="O12" i="1" s="1"/>
  <c r="O82" i="1"/>
  <c r="AB13" i="1"/>
  <c r="AM13" i="1"/>
  <c r="AM12" i="1" s="1"/>
  <c r="AN13" i="1"/>
  <c r="AQ13" i="1"/>
  <c r="AQ12" i="1" s="1"/>
  <c r="AX13" i="1"/>
  <c r="R84" i="1"/>
  <c r="R82" i="1" s="1"/>
  <c r="AO13" i="1"/>
  <c r="AO12" i="1" s="1"/>
  <c r="AS13" i="1"/>
  <c r="AH13" i="1"/>
  <c r="K84" i="1"/>
  <c r="AR72" i="1"/>
  <c r="AR71" i="1" s="1"/>
  <c r="U80" i="1"/>
  <c r="R80" i="1" s="1"/>
  <c r="L38" i="1"/>
  <c r="S38" i="1"/>
  <c r="T38" i="1"/>
  <c r="X38" i="1"/>
  <c r="M38" i="1"/>
  <c r="N38" i="1"/>
  <c r="AZ17" i="1"/>
  <c r="AY17" i="1" s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3" i="1"/>
  <c r="BD12" i="1" s="1"/>
  <c r="BF12" i="1"/>
  <c r="BB12" i="1"/>
  <c r="AR17" i="1"/>
  <c r="AX12" i="1"/>
  <c r="AN12" i="1"/>
  <c r="K82" i="1"/>
  <c r="AS12" i="1"/>
  <c r="AK12" i="1"/>
  <c r="AY14" i="1"/>
  <c r="K80" i="1"/>
  <c r="AA80" i="1"/>
  <c r="AE13" i="1"/>
  <c r="U13" i="1"/>
  <c r="U12" i="1" s="1"/>
  <c r="AA82" i="1"/>
  <c r="W13" i="1"/>
  <c r="W12" i="1" s="1"/>
  <c r="R71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3" i="1"/>
  <c r="AR42" i="1"/>
  <c r="AY43" i="1"/>
  <c r="AY42" i="1"/>
  <c r="AI43" i="1" l="1"/>
  <c r="D43" i="1" s="1"/>
  <c r="AI42" i="1"/>
  <c r="D42" i="1" s="1"/>
  <c r="AI30" i="1" l="1"/>
  <c r="AA51" i="1" l="1"/>
  <c r="AR51" i="1"/>
  <c r="AP38" i="1"/>
  <c r="AO38" i="1"/>
  <c r="AQ21" i="1"/>
  <c r="D51" i="1" l="1"/>
  <c r="AQ38" i="1"/>
  <c r="AY29" i="1" l="1"/>
  <c r="AY60" i="1" l="1"/>
  <c r="AR60" i="1"/>
  <c r="AG38" i="1"/>
  <c r="AF38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4" i="1"/>
  <c r="AI72" i="1"/>
  <c r="AX21" i="1"/>
  <c r="AY71" i="1"/>
  <c r="AY70" i="1"/>
  <c r="AY61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0" i="1" l="1"/>
  <c r="AA60" i="1"/>
  <c r="AA84" i="1" l="1"/>
  <c r="AR85" i="1"/>
  <c r="AI85" i="1"/>
  <c r="J80" i="1"/>
  <c r="I80" i="1"/>
  <c r="H80" i="1"/>
  <c r="G80" i="1"/>
  <c r="F80" i="1"/>
  <c r="E80" i="1"/>
  <c r="K85" i="1"/>
  <c r="R85" i="1"/>
  <c r="D85" i="1" l="1"/>
  <c r="AR84" i="1"/>
  <c r="AI80" i="1"/>
  <c r="AI75" i="1"/>
  <c r="AI70" i="1"/>
  <c r="AI64" i="1"/>
  <c r="AI63" i="1"/>
  <c r="AI61" i="1"/>
  <c r="AI59" i="1"/>
  <c r="AI49" i="1"/>
  <c r="AI29" i="1"/>
  <c r="AI27" i="1"/>
  <c r="AI26" i="1"/>
  <c r="AI24" i="1"/>
  <c r="AI23" i="1"/>
  <c r="AI22" i="1"/>
  <c r="AM21" i="1"/>
  <c r="AJ21" i="1"/>
  <c r="AI25" i="1" l="1"/>
  <c r="AI21" i="1"/>
  <c r="AL13" i="1"/>
  <c r="AR82" i="1"/>
  <c r="D82" i="1" s="1"/>
  <c r="AR80" i="1"/>
  <c r="D80" i="1" s="1"/>
  <c r="AM38" i="1"/>
  <c r="AK38" i="1"/>
  <c r="AJ38" i="1"/>
  <c r="AL12" i="1" l="1"/>
  <c r="AI12" i="1" s="1"/>
  <c r="AI38" i="1"/>
  <c r="AI17" i="1"/>
  <c r="AI13" i="1"/>
  <c r="F40" i="1" l="1"/>
  <c r="G40" i="1"/>
  <c r="H40" i="1"/>
  <c r="I40" i="1"/>
  <c r="J40" i="1"/>
  <c r="E40" i="1"/>
  <c r="F39" i="1"/>
  <c r="G39" i="1"/>
  <c r="H39" i="1"/>
  <c r="I39" i="1"/>
  <c r="J39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0" i="1"/>
  <c r="AR21" i="1"/>
  <c r="R40" i="1"/>
  <c r="K40" i="1"/>
  <c r="AA40" i="1"/>
  <c r="R21" i="1"/>
  <c r="D21" i="1" l="1"/>
  <c r="D40" i="1"/>
  <c r="AR14" i="1"/>
  <c r="W17" i="1" l="1"/>
  <c r="R17" i="1" l="1"/>
  <c r="AA75" i="1" l="1"/>
  <c r="AA70" i="1"/>
  <c r="AA64" i="1"/>
  <c r="AA63" i="1"/>
  <c r="AA61" i="1"/>
  <c r="AA59" i="1"/>
  <c r="AA49" i="1"/>
  <c r="AA29" i="1"/>
  <c r="AA24" i="1"/>
  <c r="AA23" i="1"/>
  <c r="AA22" i="1"/>
  <c r="AR75" i="1"/>
  <c r="AR70" i="1"/>
  <c r="AR64" i="1"/>
  <c r="AR63" i="1"/>
  <c r="AR61" i="1"/>
  <c r="AR59" i="1"/>
  <c r="AR49" i="1"/>
  <c r="AR29" i="1"/>
  <c r="AR24" i="1"/>
  <c r="AR23" i="1"/>
  <c r="K75" i="1"/>
  <c r="K70" i="1"/>
  <c r="K64" i="1"/>
  <c r="K63" i="1"/>
  <c r="K61" i="1"/>
  <c r="K60" i="1"/>
  <c r="K59" i="1"/>
  <c r="K49" i="1"/>
  <c r="K29" i="1"/>
  <c r="K27" i="1"/>
  <c r="K24" i="1"/>
  <c r="K22" i="1"/>
  <c r="R75" i="1" l="1"/>
  <c r="D75" i="1" s="1"/>
  <c r="R70" i="1"/>
  <c r="D70" i="1" s="1"/>
  <c r="R64" i="1"/>
  <c r="D64" i="1" s="1"/>
  <c r="R63" i="1"/>
  <c r="D63" i="1" s="1"/>
  <c r="R61" i="1"/>
  <c r="D61" i="1" s="1"/>
  <c r="R60" i="1"/>
  <c r="D60" i="1" s="1"/>
  <c r="R59" i="1"/>
  <c r="D59" i="1" s="1"/>
  <c r="R49" i="1"/>
  <c r="D49" i="1" s="1"/>
  <c r="R29" i="1"/>
  <c r="D29" i="1" s="1"/>
  <c r="R27" i="1"/>
  <c r="D27" i="1" s="1"/>
  <c r="R26" i="1"/>
  <c r="R24" i="1"/>
  <c r="D24" i="1" s="1"/>
  <c r="R23" i="1"/>
  <c r="R22" i="1"/>
  <c r="D22" i="1" s="1"/>
  <c r="AE38" i="1"/>
  <c r="K26" i="1"/>
  <c r="K25" i="1" s="1"/>
  <c r="K23" i="1"/>
  <c r="O38" i="1"/>
  <c r="O17" i="1"/>
  <c r="G72" i="1"/>
  <c r="G71" i="1" s="1"/>
  <c r="G56" i="1"/>
  <c r="G38" i="1"/>
  <c r="G18" i="1"/>
  <c r="G14" i="1"/>
  <c r="F72" i="1"/>
  <c r="F71" i="1" s="1"/>
  <c r="F56" i="1"/>
  <c r="F38" i="1"/>
  <c r="F29" i="1"/>
  <c r="F22" i="1"/>
  <c r="F14" i="1"/>
  <c r="E72" i="1"/>
  <c r="E56" i="1"/>
  <c r="E18" i="1"/>
  <c r="E14" i="1"/>
  <c r="H60" i="1"/>
  <c r="H38" i="1"/>
  <c r="R25" i="1" l="1"/>
  <c r="D25" i="1" s="1"/>
  <c r="D23" i="1"/>
  <c r="D26" i="1"/>
  <c r="K15" i="1"/>
  <c r="D15" i="1" s="1"/>
  <c r="E39" i="1"/>
  <c r="E13" i="1" s="1"/>
  <c r="F21" i="1"/>
  <c r="AA72" i="1"/>
  <c r="AS38" i="1"/>
  <c r="H56" i="1"/>
  <c r="H13" i="1" s="1"/>
  <c r="H12" i="1" s="1"/>
  <c r="E71" i="1"/>
  <c r="K18" i="1"/>
  <c r="D18" i="1" s="1"/>
  <c r="K72" i="1"/>
  <c r="R72" i="1"/>
  <c r="W38" i="1"/>
  <c r="F18" i="1"/>
  <c r="F17" i="1" s="1"/>
  <c r="G17" i="1"/>
  <c r="E17" i="1"/>
  <c r="G13" i="1"/>
  <c r="G12" i="1" s="1"/>
  <c r="D72" i="1" l="1"/>
  <c r="K71" i="1"/>
  <c r="D71" i="1" s="1"/>
  <c r="K17" i="1"/>
  <c r="D17" i="1" s="1"/>
  <c r="E38" i="1"/>
  <c r="K14" i="1"/>
  <c r="D14" i="1" s="1"/>
  <c r="F13" i="1"/>
  <c r="F12" i="1" s="1"/>
  <c r="E12" i="1"/>
  <c r="R19" i="1"/>
  <c r="D19" i="1" s="1"/>
  <c r="Z38" i="1" l="1"/>
  <c r="R39" i="1" l="1"/>
  <c r="D39" i="1" s="1"/>
  <c r="AH38" i="1"/>
  <c r="AA38" i="1" s="1"/>
  <c r="I38" i="1"/>
  <c r="Y38" i="1"/>
  <c r="R38" i="1" s="1"/>
  <c r="P38" i="1"/>
  <c r="Q38" i="1"/>
  <c r="J38" i="1"/>
  <c r="K38" i="1" l="1"/>
  <c r="D38" i="1" s="1"/>
  <c r="Q56" i="1"/>
  <c r="Q13" i="1" s="1"/>
  <c r="Q12" i="1" s="1"/>
  <c r="P56" i="1" l="1"/>
  <c r="J56" i="1"/>
  <c r="J13" i="1" s="1"/>
  <c r="J12" i="1" s="1"/>
  <c r="P13" i="1" l="1"/>
  <c r="P12" i="1" s="1"/>
  <c r="K12" i="1" s="1"/>
  <c r="D12" i="1" s="1"/>
  <c r="K56" i="1"/>
  <c r="D56" i="1" s="1"/>
  <c r="I60" i="1"/>
  <c r="D5" i="2"/>
  <c r="K13" i="1" l="1"/>
  <c r="D13" i="1" s="1"/>
  <c r="I56" i="1"/>
  <c r="I13" i="1" l="1"/>
  <c r="I12" i="1" l="1"/>
</calcChain>
</file>

<file path=xl/sharedStrings.xml><?xml version="1.0" encoding="utf-8"?>
<sst xmlns="http://schemas.openxmlformats.org/spreadsheetml/2006/main" count="278" uniqueCount="87">
  <si>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</si>
  <si>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</si>
  <si>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</si>
  <si>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</si>
  <si>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</si>
  <si>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</si>
  <si>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</si>
  <si>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</si>
  <si>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</si>
  <si>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</si>
  <si>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</si>
  <si>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</si>
  <si>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</si>
  <si>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</si>
  <si>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</si>
  <si>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</si>
  <si>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</si>
  <si>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</si>
  <si>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</si>
  <si>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</si>
  <si>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</si>
  <si>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</si>
  <si>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</si>
  <si>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</si>
  <si>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</si>
  <si>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</si>
  <si>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</si>
  <si>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</si>
  <si>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</si>
  <si>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</si>
  <si>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</si>
  <si>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</si>
  <si>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</si>
  <si>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</si>
  <si>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</si>
  <si>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</si>
  <si>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</si>
  <si>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</si>
  <si>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</si>
  <si>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</si>
  <si>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</si>
  <si>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</si>
  <si>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</si>
  <si>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</si>
  <si>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</si>
  <si>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</si>
  <si>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</si>
  <si>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</si>
  <si>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</si>
  <si>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</si>
  <si>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</si>
  <si>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</si>
  <si>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</si>
  <si>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</si>
  <si>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</si>
  <si>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</si>
  <si>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</si>
  <si>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</si>
  <si>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</si>
  <si>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</si>
  <si>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</si>
  <si>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</si>
  <si>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</si>
  <si>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</si>
  <si>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</si>
  <si>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</si>
  <si>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</si>
  <si>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</si>
  <si>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</si>
  <si>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</si>
  <si>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</si>
  <si>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</si>
  <si>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</si>
  <si>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</si>
  <si>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</si>
  <si>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</si>
  <si>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</si>
  <si>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</si>
  <si>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</si>
  <si>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</si>
  <si>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</si>
  <si>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</si>
  <si>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</si>
  <si>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</si>
  <si>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 xml:space="preserve">Приложение 
к изменениям, вносимым в постановление администрации МР «Печора»
 от 31.12.2019 г. № 1670 
                              </t>
  </si>
  <si>
    <t>Приложение 2
к муниципальной программе МО МР "Печора" 
"Жилье, жилищно-коммунальное хозяйство и территориальное развитие"</t>
  </si>
  <si>
    <t>Всего по мероприятию, 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</si>
</sst>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9"/>
  <sheetViews>
    <sheetView tabSelected="1" view="pageBreakPreview" zoomScale="70" zoomScaleNormal="54" zoomScaleSheetLayoutView="70" workbookViewId="0">
      <pane xSplit="3" ySplit="11" topLeftCell="D63" activePane="bottomRight" state="frozen"/>
      <selection pane="topRight" activeCell="D1" sqref="D1"/>
      <selection pane="bottomLeft" activeCell="A13" sqref="A13"/>
      <selection pane="bottomRight" activeCell="D86" sqref="D86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21.85546875" style="1" hidden="1" customWidth="1"/>
    <col min="13" max="13" width="17.140625" style="1" hidden="1" customWidth="1"/>
    <col min="14" max="14" width="15.42578125" style="4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1" style="9" bestFit="1" customWidth="1"/>
    <col min="19" max="19" width="0.28515625" style="4" hidden="1" customWidth="1"/>
    <col min="20" max="20" width="8.42578125" style="4" hidden="1" customWidth="1"/>
    <col min="21" max="21" width="16.5703125" style="4" hidden="1" customWidth="1"/>
    <col min="22" max="22" width="14.7109375" style="4" hidden="1" customWidth="1"/>
    <col min="23" max="23" width="15" style="4" hidden="1" customWidth="1"/>
    <col min="24" max="24" width="9" style="4" hidden="1" customWidth="1"/>
    <col min="25" max="25" width="11.140625" style="4" hidden="1" customWidth="1"/>
    <col min="26" max="26" width="12.28515625" style="4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hidden="1" customWidth="1"/>
    <col min="37" max="38" width="9.8554687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6.285156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3" width="7.7109375" style="4" hidden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1" width="7.7109375" style="4" hidden="1" customWidth="1"/>
    <col min="62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16" t="s">
        <v>84</v>
      </c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  <c r="BV1" s="116"/>
    </row>
    <row r="2" spans="1:74" s="4" customFormat="1" ht="55.5" customHeight="1" x14ac:dyDescent="0.2">
      <c r="A2" s="15" t="s">
        <v>79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16" t="s">
        <v>85</v>
      </c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6"/>
      <c r="BR3" s="116"/>
      <c r="BS3" s="116"/>
      <c r="BT3" s="116"/>
      <c r="BU3" s="116"/>
      <c r="BV3" s="116"/>
    </row>
    <row r="4" spans="1:74" s="4" customFormat="1" x14ac:dyDescent="0.2">
      <c r="A4" s="15"/>
      <c r="B4" s="4" t="s">
        <v>79</v>
      </c>
      <c r="D4" s="4" t="s">
        <v>63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79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6"/>
      <c r="BR5" s="116"/>
      <c r="BS5" s="116"/>
      <c r="BT5" s="116"/>
      <c r="BU5" s="116"/>
      <c r="BV5" s="116"/>
    </row>
    <row r="6" spans="1:74" ht="22.5" customHeight="1" x14ac:dyDescent="0.35">
      <c r="A6" s="104" t="s">
        <v>50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35" t="s">
        <v>4</v>
      </c>
      <c r="B8" s="109" t="s">
        <v>5</v>
      </c>
      <c r="C8" s="109" t="s">
        <v>0</v>
      </c>
      <c r="D8" s="117" t="s">
        <v>1</v>
      </c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9"/>
    </row>
    <row r="9" spans="1:74" ht="25.15" customHeight="1" x14ac:dyDescent="0.2">
      <c r="A9" s="139"/>
      <c r="B9" s="140"/>
      <c r="C9" s="109"/>
      <c r="D9" s="109" t="s">
        <v>2</v>
      </c>
      <c r="E9" s="109"/>
      <c r="F9" s="109"/>
      <c r="G9" s="109"/>
      <c r="H9" s="109"/>
      <c r="I9" s="109"/>
      <c r="J9" s="109"/>
      <c r="K9" s="109" t="s">
        <v>28</v>
      </c>
      <c r="L9" s="109"/>
      <c r="M9" s="109"/>
      <c r="N9" s="109"/>
      <c r="O9" s="109"/>
      <c r="P9" s="109"/>
      <c r="Q9" s="109"/>
      <c r="R9" s="109" t="s">
        <v>27</v>
      </c>
      <c r="S9" s="109"/>
      <c r="T9" s="109"/>
      <c r="U9" s="109"/>
      <c r="V9" s="109"/>
      <c r="W9" s="109"/>
      <c r="X9" s="109"/>
      <c r="Y9" s="109"/>
      <c r="Z9" s="109"/>
      <c r="AA9" s="109" t="s">
        <v>26</v>
      </c>
      <c r="AB9" s="144"/>
      <c r="AC9" s="144"/>
      <c r="AD9" s="144"/>
      <c r="AE9" s="144"/>
      <c r="AF9" s="144"/>
      <c r="AG9" s="144"/>
      <c r="AH9" s="144"/>
      <c r="AI9" s="127" t="s">
        <v>25</v>
      </c>
      <c r="AJ9" s="128"/>
      <c r="AK9" s="128"/>
      <c r="AL9" s="128"/>
      <c r="AM9" s="128"/>
      <c r="AN9" s="128"/>
      <c r="AO9" s="128"/>
      <c r="AP9" s="128"/>
      <c r="AQ9" s="138"/>
      <c r="AR9" s="129" t="s">
        <v>24</v>
      </c>
      <c r="AS9" s="130"/>
      <c r="AT9" s="130"/>
      <c r="AU9" s="130"/>
      <c r="AV9" s="130"/>
      <c r="AW9" s="130"/>
      <c r="AX9" s="131"/>
      <c r="AY9" s="127" t="s">
        <v>23</v>
      </c>
      <c r="AZ9" s="128"/>
      <c r="BA9" s="128"/>
      <c r="BB9" s="128"/>
      <c r="BC9" s="128"/>
      <c r="BD9" s="128"/>
      <c r="BE9" s="128"/>
      <c r="BF9" s="128"/>
      <c r="BG9" s="127" t="s">
        <v>78</v>
      </c>
      <c r="BH9" s="128"/>
      <c r="BI9" s="128"/>
      <c r="BJ9" s="128"/>
      <c r="BK9" s="128"/>
      <c r="BL9" s="128"/>
      <c r="BM9" s="128"/>
      <c r="BN9" s="128"/>
      <c r="BO9" s="120" t="s">
        <v>82</v>
      </c>
      <c r="BP9" s="121"/>
      <c r="BQ9" s="121"/>
      <c r="BR9" s="121"/>
      <c r="BS9" s="121"/>
      <c r="BT9" s="121"/>
      <c r="BU9" s="121"/>
      <c r="BV9" s="122"/>
    </row>
    <row r="10" spans="1:74" ht="138" customHeight="1" x14ac:dyDescent="0.2">
      <c r="A10" s="136"/>
      <c r="B10" s="140"/>
      <c r="C10" s="109"/>
      <c r="D10" s="109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60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60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60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49">
        <v>24</v>
      </c>
      <c r="AZ11" s="49">
        <v>25</v>
      </c>
      <c r="BA11" s="49">
        <v>26</v>
      </c>
      <c r="BB11" s="49">
        <v>27</v>
      </c>
      <c r="BC11" s="49">
        <v>28</v>
      </c>
      <c r="BD11" s="49">
        <v>29</v>
      </c>
      <c r="BE11" s="49">
        <v>30</v>
      </c>
      <c r="BF11" s="49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32" t="s">
        <v>51</v>
      </c>
      <c r="B12" s="31"/>
      <c r="C12" s="29" t="s">
        <v>6</v>
      </c>
      <c r="D12" s="39">
        <f>K12+R12+AA12+AI12+AR12+AY12+BG12+BO12</f>
        <v>2405895.8000000003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241490.19999999998</v>
      </c>
      <c r="AZ12" s="39">
        <f t="shared" ref="AZ12" si="6">AZ13+AZ14+AZ15</f>
        <v>0</v>
      </c>
      <c r="BA12" s="39">
        <f>BA13+BA14+BA15+BA16</f>
        <v>0</v>
      </c>
      <c r="BB12" s="39">
        <f>BB13+BB14+BB15+BB16</f>
        <v>107039.09999999999</v>
      </c>
      <c r="BC12" s="39">
        <f>BC13+BC14+BC15+BC16</f>
        <v>128902.39999999999</v>
      </c>
      <c r="BD12" s="39">
        <f t="shared" ref="BD12:BF12" si="7">BD13+BD14+BD15+BD16</f>
        <v>5299.9000000000005</v>
      </c>
      <c r="BE12" s="39">
        <f t="shared" si="7"/>
        <v>6.9</v>
      </c>
      <c r="BF12" s="39">
        <f t="shared" si="7"/>
        <v>241.9</v>
      </c>
      <c r="BG12" s="39">
        <f>BH12+BI12+BJ12+BK12+BL12+BM12+BN12</f>
        <v>145532.9</v>
      </c>
      <c r="BH12" s="39">
        <f t="shared" ref="BH12:BJ12" si="8">BH13+BH14+BH15</f>
        <v>0</v>
      </c>
      <c r="BI12" s="39">
        <f t="shared" si="8"/>
        <v>0</v>
      </c>
      <c r="BJ12" s="39">
        <f t="shared" si="8"/>
        <v>44703.200000000004</v>
      </c>
      <c r="BK12" s="39">
        <f>BK13+BK14+BK15+BK16</f>
        <v>95764.1</v>
      </c>
      <c r="BL12" s="39">
        <f t="shared" ref="BL12:BN12" si="9">BL13+BL14+BL15</f>
        <v>4856.8</v>
      </c>
      <c r="BM12" s="39">
        <f t="shared" si="9"/>
        <v>6.9</v>
      </c>
      <c r="BN12" s="51">
        <f t="shared" si="9"/>
        <v>201.9</v>
      </c>
      <c r="BO12" s="35">
        <f>BP12+BQ12+BR12+BS12+BT12+BU12+BV12</f>
        <v>147340.6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97464.8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33"/>
      <c r="B13" s="31" t="s">
        <v>7</v>
      </c>
      <c r="C13" s="31" t="s">
        <v>7</v>
      </c>
      <c r="D13" s="48">
        <f t="shared" ref="D13:D20" si="12">K13+R13+AA13+AI13+AR13+AY13+BG13+BO13</f>
        <v>1304867.6000000001</v>
      </c>
      <c r="E13" s="14" t="e">
        <f t="shared" ref="E13:J13" si="13">E18+E39+E56+E70+E72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L18+L39+L56+L72</f>
        <v>13597.4</v>
      </c>
      <c r="M13" s="14">
        <f>M18+M39+M56+M82+AP18</f>
        <v>99716.4</v>
      </c>
      <c r="N13" s="14">
        <f>N18+N39+N56+N72+N82</f>
        <v>37369.5</v>
      </c>
      <c r="O13" s="14">
        <f>O18+O39+O56+O72+O80</f>
        <v>31442.2</v>
      </c>
      <c r="P13" s="14">
        <f>P18+P39+P56+P72</f>
        <v>65.900000000000006</v>
      </c>
      <c r="Q13" s="14">
        <f>Q18+Q39+Q56+Q72</f>
        <v>167</v>
      </c>
      <c r="R13" s="14">
        <f>S13+T13+U13+V13+W13+X13+Y13+Z13</f>
        <v>258702.69999999998</v>
      </c>
      <c r="S13" s="32">
        <f>S18+S39+S56+S72+S80</f>
        <v>77906.3</v>
      </c>
      <c r="T13" s="32">
        <v>0</v>
      </c>
      <c r="U13" s="32">
        <f>U18+U39+U56+U80</f>
        <v>86764.1</v>
      </c>
      <c r="V13" s="32">
        <f>V18+V39+V56+V72</f>
        <v>51650.599999999991</v>
      </c>
      <c r="W13" s="32">
        <f>W39+W56+W72+W82+W18</f>
        <v>42120.3</v>
      </c>
      <c r="X13" s="32">
        <v>0</v>
      </c>
      <c r="Y13" s="32">
        <f>Y39+Y56</f>
        <v>98.5</v>
      </c>
      <c r="Z13" s="32">
        <f>Z39+Z56</f>
        <v>162.9</v>
      </c>
      <c r="AA13" s="32">
        <f>AB13+AC13+AD13+AE13+AF13+AG13+AH13</f>
        <v>217849.19999999998</v>
      </c>
      <c r="AB13" s="14">
        <f>AB18+AB39+AB56+AB72</f>
        <v>33158.199999999997</v>
      </c>
      <c r="AC13" s="32">
        <f>AC18+AC39+AC56+AC72+AC80</f>
        <v>135320.69999999998</v>
      </c>
      <c r="AD13" s="32">
        <f>AD18+AD39+AD72+AD82+AM67+AD57</f>
        <v>41439.600000000006</v>
      </c>
      <c r="AE13" s="14">
        <f>AE18+AE39+AE56+AE72+AE80</f>
        <v>7633.6</v>
      </c>
      <c r="AF13" s="14">
        <f>AF18+AF39+AF56+AF72</f>
        <v>115.2</v>
      </c>
      <c r="AG13" s="14">
        <f>AG18+AG39+AG56+AG72</f>
        <v>0</v>
      </c>
      <c r="AH13" s="14">
        <f>AH18+AH39+AH56+AH72</f>
        <v>181.9</v>
      </c>
      <c r="AI13" s="14">
        <f>AJ13+AK13+AL13+AM13+AN13+AO13+AP13+AQ13</f>
        <v>142512</v>
      </c>
      <c r="AJ13" s="14">
        <f>AJ18+AJ39+AJ56+AJ72</f>
        <v>1342.9</v>
      </c>
      <c r="AK13" s="14">
        <f>AK18+AK39+AK56+AK72+AK80</f>
        <v>62453.1</v>
      </c>
      <c r="AL13" s="14">
        <f>AL18+AL39+AL56+AL72+AL80</f>
        <v>70939</v>
      </c>
      <c r="AM13" s="14">
        <f>AM18+AM39+AM56+AM72+AM80</f>
        <v>7469.9000000000005</v>
      </c>
      <c r="AN13" s="14">
        <f>AN18+AN39+AN56+AN72</f>
        <v>115.2</v>
      </c>
      <c r="AO13" s="14">
        <f>AO18+AO39+AO56+AO72</f>
        <v>0</v>
      </c>
      <c r="AP13" s="14">
        <f>AP18+AP39+AP56+AP72</f>
        <v>0</v>
      </c>
      <c r="AQ13" s="14">
        <f>AQ18+AQ39+AQ56+AQ72</f>
        <v>191.9</v>
      </c>
      <c r="AR13" s="45">
        <f>AS13+AT13+AU13+AV13+AW13+AX13</f>
        <v>203231.80000000002</v>
      </c>
      <c r="AS13" s="45">
        <f>AS18+AS39+AS56+AS72</f>
        <v>0</v>
      </c>
      <c r="AT13" s="45">
        <f>AT18+AT39+AT57+AT72+AT82</f>
        <v>112327.70000000001</v>
      </c>
      <c r="AU13" s="45">
        <f>AU18+AU39+AU57+AU72+AU82</f>
        <v>86480.9</v>
      </c>
      <c r="AV13" s="45">
        <f>AV18+AV39+AV56+AV72+AV80</f>
        <v>4238.6000000000004</v>
      </c>
      <c r="AW13" s="45">
        <f>AW18+AW39+AW56+AW72</f>
        <v>24.200000000000003</v>
      </c>
      <c r="AX13" s="45">
        <f>AX18+AX39+AX56+AX72</f>
        <v>160.4</v>
      </c>
      <c r="AY13" s="48">
        <f t="shared" ref="AY13:AY16" si="15">AZ13+BA13+BB13+BC13+BD13+BE13+BF13</f>
        <v>110149.89999999997</v>
      </c>
      <c r="AZ13" s="48">
        <f>AZ18+AZ39+AZ56+AZ72</f>
        <v>0</v>
      </c>
      <c r="BA13" s="48">
        <f>BA18+BA39+BA56+BA72</f>
        <v>0</v>
      </c>
      <c r="BB13" s="48">
        <f>BB18+BB39+BB56+BB72+BB80</f>
        <v>48490.999999999993</v>
      </c>
      <c r="BC13" s="48">
        <f>BC18+BC39+BC56+BC72+BC80</f>
        <v>56110.2</v>
      </c>
      <c r="BD13" s="48">
        <f>BD18+BD39+BD56+BD72+BD80</f>
        <v>5299.9000000000005</v>
      </c>
      <c r="BE13" s="48">
        <f>BE18+BE39+BE56+BE72</f>
        <v>6.9</v>
      </c>
      <c r="BF13" s="48">
        <f>BF18+BF39+BF56+BF72</f>
        <v>241.9</v>
      </c>
      <c r="BG13" s="48">
        <f t="shared" ref="BG13:BG16" si="16">BH13+BI13+BJ13+BK13+BL13+BM13+BN13</f>
        <v>93107.999999999985</v>
      </c>
      <c r="BH13" s="48">
        <f>BH18+BH39+BH56+BH72</f>
        <v>0</v>
      </c>
      <c r="BI13" s="48">
        <f>BI18+BI39+BI56+BI72</f>
        <v>0</v>
      </c>
      <c r="BJ13" s="48">
        <f>BJ18+BJ39+BJ56+BJ72+BJ80</f>
        <v>44505.200000000004</v>
      </c>
      <c r="BK13" s="48">
        <f>BK18+BK39+BK56+BK72+BK80</f>
        <v>43537.2</v>
      </c>
      <c r="BL13" s="48">
        <f>BL18+BL39+BL56+BL72+BL80</f>
        <v>4856.8</v>
      </c>
      <c r="BM13" s="48">
        <f>BM18+BM39+BM56+BM72</f>
        <v>6.9</v>
      </c>
      <c r="BN13" s="50">
        <f>BN18+BN39+BN56+BN72</f>
        <v>201.9</v>
      </c>
      <c r="BO13" s="33">
        <f>BP13+BQ13+BR13+BS13+BT13+BU13+BV13</f>
        <v>96955.599999999991</v>
      </c>
      <c r="BP13" s="33">
        <f>BP18+BP39+BP56+BP72</f>
        <v>0</v>
      </c>
      <c r="BQ13" s="33">
        <f>BQ18+BQ39+BQ56+BQ72</f>
        <v>0</v>
      </c>
      <c r="BR13" s="33">
        <f>BR18+BR39+BR56+BR72+BR80</f>
        <v>44181.100000000006</v>
      </c>
      <c r="BS13" s="33">
        <f>BS18+BS39+BS56+BS72+BS80</f>
        <v>47698.5</v>
      </c>
      <c r="BT13" s="33">
        <f>BT18+BT39+BT56+BT72+BT80</f>
        <v>4867.2</v>
      </c>
      <c r="BU13" s="33">
        <f>BU18+BU39+BU56+BU72</f>
        <v>6.9</v>
      </c>
      <c r="BV13" s="33">
        <f>BV18+BV39+BV56+BV72</f>
        <v>201.9</v>
      </c>
    </row>
    <row r="14" spans="1:74" s="12" customFormat="1" ht="66.75" customHeight="1" x14ac:dyDescent="0.2">
      <c r="A14" s="133"/>
      <c r="B14" s="31" t="s">
        <v>10</v>
      </c>
      <c r="C14" s="31" t="s">
        <v>10</v>
      </c>
      <c r="D14" s="48">
        <f t="shared" si="12"/>
        <v>766348.5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L40</f>
        <v>19280.599999999999</v>
      </c>
      <c r="M14" s="14">
        <f t="shared" si="17"/>
        <v>15328.5</v>
      </c>
      <c r="N14" s="14">
        <f>N40</f>
        <v>1487.4</v>
      </c>
      <c r="O14" s="14">
        <f t="shared" ref="O14:BF14" si="18">O40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S40</f>
        <v>135392.79999999999</v>
      </c>
      <c r="T14" s="32">
        <v>0</v>
      </c>
      <c r="U14" s="32">
        <f>U40</f>
        <v>6390.9000000000005</v>
      </c>
      <c r="V14" s="32">
        <f>V40+V74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AD40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AK40</f>
        <v>81929.100000000006</v>
      </c>
      <c r="AL14" s="14">
        <f>AL40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AT40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48">
        <f t="shared" si="15"/>
        <v>90175.5</v>
      </c>
      <c r="AZ14" s="48">
        <f t="shared" si="18"/>
        <v>0</v>
      </c>
      <c r="BA14" s="48">
        <f t="shared" si="18"/>
        <v>0</v>
      </c>
      <c r="BB14" s="48">
        <f t="shared" si="18"/>
        <v>57485.700000000004</v>
      </c>
      <c r="BC14" s="48">
        <f t="shared" si="18"/>
        <v>32689.8</v>
      </c>
      <c r="BD14" s="48">
        <f t="shared" si="18"/>
        <v>0</v>
      </c>
      <c r="BE14" s="48">
        <f t="shared" si="18"/>
        <v>0</v>
      </c>
      <c r="BF14" s="48">
        <f t="shared" si="18"/>
        <v>0</v>
      </c>
      <c r="BG14" s="48">
        <f t="shared" si="16"/>
        <v>45835.3</v>
      </c>
      <c r="BH14" s="48">
        <f t="shared" ref="BH14:BN14" si="19">BH40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BP40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33"/>
      <c r="B15" s="31" t="s">
        <v>17</v>
      </c>
      <c r="C15" s="31" t="s">
        <v>17</v>
      </c>
      <c r="D15" s="48">
        <f t="shared" si="12"/>
        <v>299232.59999999998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U19+U41</f>
        <v>2374.8000000000002</v>
      </c>
      <c r="V15" s="32">
        <f>V19+V41+V83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AC19+AC41</f>
        <v>33282.400000000001</v>
      </c>
      <c r="AD15" s="32">
        <f>AD19+AD41+AD58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AI19+AI41</f>
        <v>105965.59999999999</v>
      </c>
      <c r="AJ15" s="14">
        <f t="shared" si="22"/>
        <v>0</v>
      </c>
      <c r="AK15" s="14">
        <f>AK19+AK41+AK58+AK83</f>
        <v>61529.2</v>
      </c>
      <c r="AL15" s="14">
        <f>AL19+AL41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AR19+AR41+AR58</f>
        <v>38868.5</v>
      </c>
      <c r="AS15" s="45">
        <f t="shared" si="22"/>
        <v>0</v>
      </c>
      <c r="AT15" s="45">
        <f>AT19+AT41+AT58</f>
        <v>584.9</v>
      </c>
      <c r="AU15" s="45">
        <f>AU19+AU41+AU58</f>
        <v>38283.599999999999</v>
      </c>
      <c r="AV15" s="45">
        <f>AV19+AV41</f>
        <v>0</v>
      </c>
      <c r="AW15" s="45">
        <f t="shared" si="22"/>
        <v>0</v>
      </c>
      <c r="AX15" s="45">
        <f t="shared" si="22"/>
        <v>0</v>
      </c>
      <c r="AY15" s="48">
        <f t="shared" si="15"/>
        <v>41164.799999999996</v>
      </c>
      <c r="AZ15" s="48">
        <f t="shared" si="22"/>
        <v>0</v>
      </c>
      <c r="BA15" s="48">
        <f t="shared" si="22"/>
        <v>0</v>
      </c>
      <c r="BB15" s="48">
        <f>BB19+BB41</f>
        <v>1062.4000000000001</v>
      </c>
      <c r="BC15" s="48">
        <f>BC19+BC41</f>
        <v>40102.399999999994</v>
      </c>
      <c r="BD15" s="94">
        <f>BD19+BD41</f>
        <v>0</v>
      </c>
      <c r="BE15" s="94">
        <f>BE19+BE41</f>
        <v>0</v>
      </c>
      <c r="BF15" s="94">
        <f>BF19+BF41</f>
        <v>0</v>
      </c>
      <c r="BG15" s="48">
        <f t="shared" si="16"/>
        <v>6589.6</v>
      </c>
      <c r="BH15" s="48">
        <f t="shared" ref="BH15:BI15" si="23">BH19</f>
        <v>0</v>
      </c>
      <c r="BI15" s="48">
        <f t="shared" si="23"/>
        <v>0</v>
      </c>
      <c r="BJ15" s="48">
        <f>BJ19+BJ41</f>
        <v>0</v>
      </c>
      <c r="BK15" s="94">
        <f>BK19+BK41</f>
        <v>6589.6</v>
      </c>
      <c r="BL15" s="94">
        <f>BL19+BL41</f>
        <v>0</v>
      </c>
      <c r="BM15" s="94">
        <f>BM19+BM41</f>
        <v>0</v>
      </c>
      <c r="BN15" s="94">
        <f>BN19+BN41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BR19+BR41</f>
        <v>0</v>
      </c>
      <c r="BS15" s="33">
        <f>BS19+BS41</f>
        <v>4036.8</v>
      </c>
      <c r="BT15" s="33">
        <f>BT19+BT41</f>
        <v>0</v>
      </c>
      <c r="BU15" s="33">
        <f>BU19+BU41</f>
        <v>0</v>
      </c>
      <c r="BV15" s="33">
        <f>BV19+BV41</f>
        <v>0</v>
      </c>
    </row>
    <row r="16" spans="1:74" s="12" customFormat="1" ht="47.25" customHeight="1" x14ac:dyDescent="0.2">
      <c r="A16" s="141"/>
      <c r="B16" s="31" t="s">
        <v>49</v>
      </c>
      <c r="C16" s="31" t="s">
        <v>49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M88</f>
        <v>162.30000000000001</v>
      </c>
      <c r="N16" s="14">
        <f>N88+N78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U36</f>
        <v>34538.1</v>
      </c>
      <c r="V16" s="32">
        <f>V36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AA36</f>
        <v>81.899999999999991</v>
      </c>
      <c r="AB16" s="14">
        <v>0</v>
      </c>
      <c r="AC16" s="32">
        <f>AC36</f>
        <v>81.8</v>
      </c>
      <c r="AD16" s="32">
        <f>AD36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48">
        <f t="shared" si="15"/>
        <v>0</v>
      </c>
      <c r="AZ16" s="48">
        <v>0</v>
      </c>
      <c r="BA16" s="48">
        <v>0</v>
      </c>
      <c r="BB16" s="48">
        <v>0</v>
      </c>
      <c r="BC16" s="48">
        <v>0</v>
      </c>
      <c r="BD16" s="48">
        <v>0</v>
      </c>
      <c r="BE16" s="48">
        <v>0</v>
      </c>
      <c r="BF16" s="48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32" t="s">
        <v>29</v>
      </c>
      <c r="B17" s="29"/>
      <c r="C17" s="41" t="s">
        <v>6</v>
      </c>
      <c r="D17" s="39">
        <f t="shared" si="12"/>
        <v>696521.4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AZ17+BB17+BC17+BD17+BE17+BF17</f>
        <v>83544.7</v>
      </c>
      <c r="AZ17" s="39">
        <f t="shared" ref="AZ17" si="28">AZ18+AZ19</f>
        <v>0</v>
      </c>
      <c r="BA17" s="39">
        <v>0</v>
      </c>
      <c r="BB17" s="39">
        <f>BB18+BB19+BB20</f>
        <v>23837.7</v>
      </c>
      <c r="BC17" s="39">
        <f t="shared" ref="BC17:BF17" si="29">BC18+BC19+BC20</f>
        <v>59556.7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BH17+BJ17+BK17+BL17+BU17</f>
        <v>41536.999999999993</v>
      </c>
      <c r="BH17" s="39">
        <f t="shared" ref="BH17" si="30">BH18+BH19</f>
        <v>0</v>
      </c>
      <c r="BI17" s="39">
        <v>0</v>
      </c>
      <c r="BJ17" s="39">
        <f>BJ18</f>
        <v>22775.3</v>
      </c>
      <c r="BK17" s="39">
        <f t="shared" ref="BK17:BN17" si="31">BK18+BK19</f>
        <v>18566.099999999999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43136.399999999994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20155.099999999999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33"/>
      <c r="B18" s="29" t="s">
        <v>18</v>
      </c>
      <c r="C18" s="29" t="s">
        <v>7</v>
      </c>
      <c r="D18" s="39">
        <f t="shared" si="12"/>
        <v>377964.4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U29+U35+U37</f>
        <v>35354.199999999997</v>
      </c>
      <c r="V18" s="39">
        <f>V22+V24+V26+V35+V37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AC22+AC26+AC29+AC37</f>
        <v>18787.900000000001</v>
      </c>
      <c r="AD18" s="40">
        <f>AD22+AD26+AD35+AD37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AK29+AK37</f>
        <v>40237.699999999997</v>
      </c>
      <c r="AL18" s="39">
        <f>AL22+AL26+AL32+AL35+AL33+AL37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AT29+AT37</f>
        <v>43493.7</v>
      </c>
      <c r="AU18" s="40">
        <f>AU22+AU26+AU29+AU32+AU33+AU35+AU37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43619.600000000006</v>
      </c>
      <c r="AZ18" s="39">
        <v>0</v>
      </c>
      <c r="BA18" s="39">
        <v>0</v>
      </c>
      <c r="BB18" s="39">
        <f>BB22+BB26+BB29+BB32+BB33+BB35</f>
        <v>22775.3</v>
      </c>
      <c r="BC18" s="39">
        <f t="shared" ref="BC18:BF18" si="34">BC22+BC26+BC29+BC32+BC33+BC35</f>
        <v>20694</v>
      </c>
      <c r="BD18" s="39">
        <f t="shared" si="34"/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34947.4</v>
      </c>
      <c r="BH18" s="39">
        <v>0</v>
      </c>
      <c r="BI18" s="39">
        <v>0</v>
      </c>
      <c r="BJ18" s="39">
        <f>BJ22+BJ26+BJ29+BJ32+BJ33+BJ35</f>
        <v>22775.3</v>
      </c>
      <c r="BK18" s="39">
        <f>BK22+BK26+BK29+BK32+BK33+BK35</f>
        <v>11976.5</v>
      </c>
      <c r="BL18" s="39">
        <f t="shared" ref="BL18:BN18" si="35">BL22+BL26+BL29+BL32+BL33+BL35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39099.599999999999</v>
      </c>
      <c r="BP18" s="35">
        <v>0</v>
      </c>
      <c r="BQ18" s="35">
        <v>0</v>
      </c>
      <c r="BR18" s="35">
        <f>BR22+BR26+BR29+BR32+BR33+BR35</f>
        <v>22775.3</v>
      </c>
      <c r="BS18" s="35">
        <f t="shared" ref="BS18:BV18" si="36">BS22+BS26+BS29+BS32+BS33+BS35</f>
        <v>16118.3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63.75" customHeight="1" x14ac:dyDescent="0.2">
      <c r="A19" s="133"/>
      <c r="B19" s="29" t="s">
        <v>17</v>
      </c>
      <c r="C19" s="29" t="s">
        <v>17</v>
      </c>
      <c r="D19" s="39">
        <f t="shared" si="12"/>
        <v>283902.49999999994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0" si="37">S19+T19+U19+V19+W19+Y19+Z19</f>
        <v>27119.800000000003</v>
      </c>
      <c r="S19" s="39">
        <v>0</v>
      </c>
      <c r="T19" s="39">
        <v>0</v>
      </c>
      <c r="U19" s="39">
        <f>U34</f>
        <v>0</v>
      </c>
      <c r="V19" s="39">
        <f>V27+V23+V34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AC23+AC24+AC27+AC30+AC34</f>
        <v>30006.5</v>
      </c>
      <c r="AD19" s="40">
        <f>AD23+AD24+AD27+AD30+AD34</f>
        <v>27885.700000000004</v>
      </c>
      <c r="AE19" s="39">
        <f>AE23+AE27</f>
        <v>0</v>
      </c>
      <c r="AF19" s="39">
        <f>AF34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AK23+AK24+AK27+AK34</f>
        <v>61529.2</v>
      </c>
      <c r="AL19" s="39">
        <f>AL23+AL24+AL27+AL31+AL34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AT23+AT24+AT27+AT28+AT30+AT31+AT34</f>
        <v>584.9</v>
      </c>
      <c r="AU19" s="40">
        <f t="shared" ref="AU19:AX19" si="38">AU23+AU24+AU27+AU28+AU30+AU31+AU34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39925.1</v>
      </c>
      <c r="AZ19" s="39">
        <v>0</v>
      </c>
      <c r="BA19" s="39">
        <f t="shared" ref="BA19" si="39">BA23+BA24+BA27+BA30+BA31+BA34</f>
        <v>0</v>
      </c>
      <c r="BB19" s="39">
        <f>BB23+BB24+BB27+BB28+BB30+BB31+BB34</f>
        <v>1062.4000000000001</v>
      </c>
      <c r="BC19" s="39">
        <f t="shared" ref="BC19:BF19" si="40">BC23+BC24+BC27+BC28+BC30+BC31+BC34</f>
        <v>38862.699999999997</v>
      </c>
      <c r="BD19" s="39">
        <f t="shared" si="40"/>
        <v>0</v>
      </c>
      <c r="BE19" s="39">
        <f t="shared" si="40"/>
        <v>0</v>
      </c>
      <c r="BF19" s="39">
        <f t="shared" si="40"/>
        <v>0</v>
      </c>
      <c r="BG19" s="39">
        <f>BH19+BJ19+BK19+BL19+BU19</f>
        <v>6589.6</v>
      </c>
      <c r="BH19" s="39">
        <v>0</v>
      </c>
      <c r="BI19" s="39">
        <f t="shared" ref="BI19" si="41">BI23+BI24+BI27+BI30+BI31+BI34</f>
        <v>0</v>
      </c>
      <c r="BJ19" s="39">
        <f>BJ23+BJ24+BJ27+BJ28+BJ30+BJ31+BJ34</f>
        <v>0</v>
      </c>
      <c r="BK19" s="39">
        <f>BK23+BK24+BK27+BK28+BK30+BK31+BK34</f>
        <v>6589.6</v>
      </c>
      <c r="BL19" s="39">
        <f t="shared" ref="BL19:BN19" si="42">BL23+BL24+BL27+BL28+BL30+BL31+BL34</f>
        <v>0</v>
      </c>
      <c r="BM19" s="39">
        <f t="shared" si="42"/>
        <v>0</v>
      </c>
      <c r="BN19" s="39">
        <f t="shared" si="42"/>
        <v>0</v>
      </c>
      <c r="BO19" s="35">
        <f>BP19+BR19+BS19+BT19+CC19</f>
        <v>4036.8</v>
      </c>
      <c r="BP19" s="35">
        <v>0</v>
      </c>
      <c r="BQ19" s="35">
        <f t="shared" ref="BQ19" si="43">BQ23+BQ24+BQ27+BQ30+BQ31+BQ34</f>
        <v>0</v>
      </c>
      <c r="BR19" s="35">
        <f>BR23+BR24+BR27+BR28+BR30+BR31+BR34</f>
        <v>0</v>
      </c>
      <c r="BS19" s="35">
        <f t="shared" ref="BS19:BV19" si="44">BS23+BS24+BS27+BS28+BS30+BS31+BS34</f>
        <v>4036.8</v>
      </c>
      <c r="BT19" s="35">
        <f t="shared" si="44"/>
        <v>0</v>
      </c>
      <c r="BU19" s="35">
        <f t="shared" si="44"/>
        <v>0</v>
      </c>
      <c r="BV19" s="35">
        <f t="shared" si="44"/>
        <v>0</v>
      </c>
    </row>
    <row r="20" spans="1:74" s="5" customFormat="1" ht="41.25" customHeight="1" x14ac:dyDescent="0.2">
      <c r="A20" s="141"/>
      <c r="B20" s="29" t="s">
        <v>49</v>
      </c>
      <c r="C20" s="29" t="s">
        <v>49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U36</f>
        <v>34538.1</v>
      </c>
      <c r="V20" s="39">
        <f>V36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AC36</f>
        <v>81.8</v>
      </c>
      <c r="AD20" s="40">
        <f>AD36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BB36</f>
        <v>0</v>
      </c>
      <c r="BC20" s="39">
        <f t="shared" ref="BC20:BF20" si="45">BC36</f>
        <v>0</v>
      </c>
      <c r="BD20" s="39">
        <f t="shared" si="45"/>
        <v>0</v>
      </c>
      <c r="BE20" s="39">
        <f t="shared" si="45"/>
        <v>0</v>
      </c>
      <c r="BF20" s="39">
        <f t="shared" si="45"/>
        <v>0</v>
      </c>
      <c r="BG20" s="39">
        <f>BH20+BJ20+BK20+BL20+BM20+BN20</f>
        <v>0</v>
      </c>
      <c r="BH20" s="39">
        <v>0</v>
      </c>
      <c r="BI20" s="39">
        <v>0</v>
      </c>
      <c r="BJ20" s="39">
        <f>BJ36</f>
        <v>0</v>
      </c>
      <c r="BK20" s="39">
        <f t="shared" ref="BK20:BN20" si="46">BK36</f>
        <v>0</v>
      </c>
      <c r="BL20" s="39">
        <f t="shared" si="46"/>
        <v>0</v>
      </c>
      <c r="BM20" s="39">
        <f t="shared" si="46"/>
        <v>0</v>
      </c>
      <c r="BN20" s="51">
        <f t="shared" si="46"/>
        <v>0</v>
      </c>
      <c r="BO20" s="35">
        <f>BP20+BR20+BS20+BT20+BU20+BV20</f>
        <v>0</v>
      </c>
      <c r="BP20" s="35">
        <v>0</v>
      </c>
      <c r="BQ20" s="35">
        <v>0</v>
      </c>
      <c r="BR20" s="35">
        <f>BR36</f>
        <v>0</v>
      </c>
      <c r="BS20" s="35">
        <f t="shared" ref="BS20:BV20" si="47">BS36</f>
        <v>0</v>
      </c>
      <c r="BT20" s="35">
        <f t="shared" si="47"/>
        <v>0</v>
      </c>
      <c r="BU20" s="35">
        <f t="shared" si="47"/>
        <v>0</v>
      </c>
      <c r="BV20" s="35">
        <f t="shared" si="47"/>
        <v>0</v>
      </c>
    </row>
    <row r="21" spans="1:74" ht="33" customHeight="1" x14ac:dyDescent="0.2">
      <c r="A21" s="107" t="s">
        <v>36</v>
      </c>
      <c r="B21" s="55" t="s">
        <v>86</v>
      </c>
      <c r="C21" s="55"/>
      <c r="D21" s="56">
        <f>K21+R21+AA21+AI21+AR21+AY21+BG21+BO21</f>
        <v>179807.6</v>
      </c>
      <c r="E21" s="56">
        <f>E22+E23</f>
        <v>3476.8</v>
      </c>
      <c r="F21" s="56">
        <f t="shared" ref="F21:J21" si="48">F22+F23</f>
        <v>3772.17</v>
      </c>
      <c r="G21" s="56">
        <f t="shared" si="48"/>
        <v>13011.2</v>
      </c>
      <c r="H21" s="56">
        <f t="shared" si="48"/>
        <v>0</v>
      </c>
      <c r="I21" s="56">
        <f t="shared" si="48"/>
        <v>0</v>
      </c>
      <c r="J21" s="56">
        <f t="shared" si="48"/>
        <v>0</v>
      </c>
      <c r="K21" s="56">
        <f>L21+M21+N21+O21+P21+Q21</f>
        <v>11244.5</v>
      </c>
      <c r="L21" s="56">
        <f>L22+L23</f>
        <v>0</v>
      </c>
      <c r="M21" s="56">
        <f t="shared" ref="M21:Q21" si="49">M22+M23</f>
        <v>0</v>
      </c>
      <c r="N21" s="56">
        <f t="shared" si="49"/>
        <v>11244.5</v>
      </c>
      <c r="O21" s="56">
        <f t="shared" si="49"/>
        <v>0</v>
      </c>
      <c r="P21" s="56">
        <f>P22+P23</f>
        <v>0</v>
      </c>
      <c r="Q21" s="56">
        <f t="shared" si="49"/>
        <v>0</v>
      </c>
      <c r="R21" s="56">
        <f>S21+T21+U21+V21+W21+X21+Y21+Z21</f>
        <v>21189.8</v>
      </c>
      <c r="S21" s="56">
        <f>S22+S23</f>
        <v>0</v>
      </c>
      <c r="T21" s="56">
        <f t="shared" ref="T21:Z21" si="50">T22+T23</f>
        <v>0</v>
      </c>
      <c r="U21" s="56">
        <f t="shared" si="50"/>
        <v>0</v>
      </c>
      <c r="V21" s="56">
        <f>V22+V23</f>
        <v>21139.8</v>
      </c>
      <c r="W21" s="56">
        <f t="shared" si="50"/>
        <v>50</v>
      </c>
      <c r="X21" s="56">
        <f t="shared" si="50"/>
        <v>0</v>
      </c>
      <c r="Y21" s="56">
        <f t="shared" si="50"/>
        <v>0</v>
      </c>
      <c r="Z21" s="56">
        <f t="shared" si="50"/>
        <v>0</v>
      </c>
      <c r="AA21" s="56">
        <f>AD21+AE21</f>
        <v>19102.2</v>
      </c>
      <c r="AB21" s="56">
        <f>AB22+AB23</f>
        <v>0</v>
      </c>
      <c r="AC21" s="57">
        <f t="shared" ref="AC21:AH21" si="51">AC22+AC23</f>
        <v>0</v>
      </c>
      <c r="AD21" s="57">
        <f>AD22+AD23</f>
        <v>18802.2</v>
      </c>
      <c r="AE21" s="56">
        <f t="shared" si="51"/>
        <v>300</v>
      </c>
      <c r="AF21" s="56">
        <f>AF22+AF23</f>
        <v>0</v>
      </c>
      <c r="AG21" s="56">
        <f>AG22+AG23</f>
        <v>0</v>
      </c>
      <c r="AH21" s="56">
        <f t="shared" si="51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2">AM22+AM23</f>
        <v>180</v>
      </c>
      <c r="AN21" s="56">
        <v>0</v>
      </c>
      <c r="AO21" s="56">
        <v>0</v>
      </c>
      <c r="AP21" s="56">
        <v>0</v>
      </c>
      <c r="AQ21" s="56">
        <f t="shared" si="52"/>
        <v>0</v>
      </c>
      <c r="AR21" s="57">
        <f t="shared" ref="AR21:AR30" si="53">AS21+AT21+AU21+AV21+BF21</f>
        <v>22097.600000000002</v>
      </c>
      <c r="AS21" s="57">
        <f>AS22+AS23</f>
        <v>0</v>
      </c>
      <c r="AT21" s="57">
        <f t="shared" ref="AT21:AV21" si="54">AT22+AT23</f>
        <v>0</v>
      </c>
      <c r="AU21" s="57">
        <f>AU22+AU23</f>
        <v>21886.9</v>
      </c>
      <c r="AV21" s="57">
        <f t="shared" si="54"/>
        <v>210.7</v>
      </c>
      <c r="AW21" s="57">
        <f>AW22</f>
        <v>0</v>
      </c>
      <c r="AX21" s="57">
        <f t="shared" ref="AX21" si="55">AX22+AX23</f>
        <v>0</v>
      </c>
      <c r="AY21" s="56">
        <f>AZ21+BC21+BD21+BF21</f>
        <v>20010.7</v>
      </c>
      <c r="AZ21" s="56">
        <f>AZ22</f>
        <v>0</v>
      </c>
      <c r="BA21" s="56">
        <v>0</v>
      </c>
      <c r="BB21" s="56">
        <f>BB22+BB23</f>
        <v>0</v>
      </c>
      <c r="BC21" s="56">
        <f>BC22+BC23</f>
        <v>19860.400000000001</v>
      </c>
      <c r="BD21" s="56">
        <f t="shared" ref="BD21:BF21" si="56">BD22+BD23</f>
        <v>150.30000000000001</v>
      </c>
      <c r="BE21" s="56">
        <f t="shared" si="56"/>
        <v>0</v>
      </c>
      <c r="BF21" s="56">
        <f t="shared" si="56"/>
        <v>0</v>
      </c>
      <c r="BG21" s="56">
        <f>BJ21+BK21+BL21+BM21+BN21</f>
        <v>12172.1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7">BK22+BK23</f>
        <v>11976.5</v>
      </c>
      <c r="BL21" s="56">
        <f t="shared" si="57"/>
        <v>195.6</v>
      </c>
      <c r="BM21" s="56">
        <f t="shared" si="57"/>
        <v>0</v>
      </c>
      <c r="BN21" s="56">
        <f t="shared" si="57"/>
        <v>0</v>
      </c>
      <c r="BO21" s="33">
        <f>BP21+BS21+BT21+BV21+CB21</f>
        <v>16324.3</v>
      </c>
      <c r="BP21" s="33">
        <f>BP22</f>
        <v>0</v>
      </c>
      <c r="BQ21" s="33">
        <v>0</v>
      </c>
      <c r="BR21" s="33">
        <f t="shared" ref="BR21" si="58">BR22+BR23</f>
        <v>0</v>
      </c>
      <c r="BS21" s="33">
        <f t="shared" ref="BS21" si="59">BS22+BS23</f>
        <v>16118.3</v>
      </c>
      <c r="BT21" s="33">
        <f t="shared" ref="BT21" si="60">BT22+BT23</f>
        <v>206</v>
      </c>
      <c r="BU21" s="33">
        <f t="shared" ref="BU21" si="61">BU22+BU23</f>
        <v>0</v>
      </c>
      <c r="BV21" s="33">
        <f t="shared" ref="BV21" si="62">BV22+BV23</f>
        <v>0</v>
      </c>
    </row>
    <row r="22" spans="1:74" ht="72" customHeight="1" x14ac:dyDescent="0.2">
      <c r="A22" s="107"/>
      <c r="B22" s="31" t="s">
        <v>18</v>
      </c>
      <c r="C22" s="31" t="s">
        <v>7</v>
      </c>
      <c r="D22" s="14">
        <f>K22+R22+AA22+AI22+AR22+AY22+BG22+BO22</f>
        <v>118539.3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0" si="63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4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3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48">
        <f>AZ22+BC22+BD22+BF22</f>
        <v>16784.7</v>
      </c>
      <c r="AZ22" s="48">
        <v>0</v>
      </c>
      <c r="BA22" s="48">
        <v>0</v>
      </c>
      <c r="BB22" s="48">
        <v>0</v>
      </c>
      <c r="BC22" s="48">
        <f>16625.9+8.5</f>
        <v>16634.400000000001</v>
      </c>
      <c r="BD22" s="48">
        <v>150.30000000000001</v>
      </c>
      <c r="BE22" s="48">
        <v>0</v>
      </c>
      <c r="BF22" s="48">
        <v>0</v>
      </c>
      <c r="BG22" s="48">
        <f>BK22+BL22</f>
        <v>12172.1</v>
      </c>
      <c r="BH22" s="48">
        <v>0</v>
      </c>
      <c r="BI22" s="48">
        <v>0</v>
      </c>
      <c r="BJ22" s="48">
        <v>0</v>
      </c>
      <c r="BK22" s="48">
        <v>11976.5</v>
      </c>
      <c r="BL22" s="48">
        <v>195.6</v>
      </c>
      <c r="BM22" s="48">
        <v>0</v>
      </c>
      <c r="BN22" s="50">
        <v>0</v>
      </c>
      <c r="BO22" s="33">
        <f>BP22+BS22+BT22+BV22+CB22</f>
        <v>16324.3</v>
      </c>
      <c r="BP22" s="33">
        <v>0</v>
      </c>
      <c r="BQ22" s="33">
        <v>0</v>
      </c>
      <c r="BR22" s="33">
        <v>0</v>
      </c>
      <c r="BS22" s="33">
        <v>16118.3</v>
      </c>
      <c r="BT22" s="33">
        <v>206</v>
      </c>
      <c r="BU22" s="33">
        <v>0</v>
      </c>
      <c r="BV22" s="33">
        <v>0</v>
      </c>
    </row>
    <row r="23" spans="1:74" ht="48" customHeight="1" x14ac:dyDescent="0.2">
      <c r="A23" s="107"/>
      <c r="B23" s="31" t="s">
        <v>17</v>
      </c>
      <c r="C23" s="31" t="s">
        <v>17</v>
      </c>
      <c r="D23" s="48">
        <f t="shared" ref="D23:D37" si="65">K23+R23+AA23+AI23+AR23+AY23+BG23+BO23</f>
        <v>61268.3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3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4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3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48">
        <f t="shared" ref="AY23:AY26" si="66">AZ23+BC23+BD23+BF23+BL23</f>
        <v>3226</v>
      </c>
      <c r="AZ23" s="48">
        <v>0</v>
      </c>
      <c r="BA23" s="48">
        <v>0</v>
      </c>
      <c r="BB23" s="48">
        <v>0</v>
      </c>
      <c r="BC23" s="48">
        <f>3234.5-8.5</f>
        <v>3226</v>
      </c>
      <c r="BD23" s="48">
        <v>0</v>
      </c>
      <c r="BE23" s="48">
        <v>0</v>
      </c>
      <c r="BF23" s="48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72</v>
      </c>
      <c r="B24" s="31" t="s">
        <v>17</v>
      </c>
      <c r="C24" s="31" t="s">
        <v>17</v>
      </c>
      <c r="D24" s="48">
        <f t="shared" si="65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3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4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3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8">
        <f t="shared" si="66"/>
        <v>550</v>
      </c>
      <c r="AZ24" s="48">
        <v>0</v>
      </c>
      <c r="BA24" s="48">
        <v>0</v>
      </c>
      <c r="BB24" s="48">
        <v>0</v>
      </c>
      <c r="BC24" s="48">
        <v>550</v>
      </c>
      <c r="BD24" s="48">
        <v>0</v>
      </c>
      <c r="BE24" s="48">
        <v>0</v>
      </c>
      <c r="BF24" s="48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2" t="s">
        <v>37</v>
      </c>
      <c r="B25" s="96" t="s">
        <v>21</v>
      </c>
      <c r="C25" s="96"/>
      <c r="D25" s="99">
        <f>K25+R25+AA25+AI25+AR25+AY25+BG25+BO25</f>
        <v>165214.9</v>
      </c>
      <c r="E25" s="99"/>
      <c r="F25" s="99"/>
      <c r="G25" s="99"/>
      <c r="H25" s="99"/>
      <c r="I25" s="99"/>
      <c r="J25" s="99"/>
      <c r="K25" s="99">
        <f>K26+K27</f>
        <v>10198.099999999999</v>
      </c>
      <c r="L25" s="99"/>
      <c r="M25" s="99"/>
      <c r="N25" s="99"/>
      <c r="O25" s="99"/>
      <c r="P25" s="99"/>
      <c r="Q25" s="99"/>
      <c r="R25" s="99">
        <f>R26+R27</f>
        <v>26969.7</v>
      </c>
      <c r="S25" s="99"/>
      <c r="T25" s="99"/>
      <c r="U25" s="99"/>
      <c r="V25" s="99"/>
      <c r="W25" s="99"/>
      <c r="X25" s="99"/>
      <c r="Y25" s="99"/>
      <c r="Z25" s="99"/>
      <c r="AA25" s="99">
        <f>AA26+AA27</f>
        <v>23210.9</v>
      </c>
      <c r="AB25" s="99"/>
      <c r="AC25" s="97"/>
      <c r="AD25" s="97"/>
      <c r="AE25" s="99"/>
      <c r="AF25" s="99"/>
      <c r="AG25" s="99"/>
      <c r="AH25" s="99"/>
      <c r="AI25" s="99">
        <f>AI26+AI27</f>
        <v>37114.6</v>
      </c>
      <c r="AJ25" s="99"/>
      <c r="AK25" s="99"/>
      <c r="AL25" s="99"/>
      <c r="AM25" s="99"/>
      <c r="AN25" s="99"/>
      <c r="AO25" s="99"/>
      <c r="AP25" s="99"/>
      <c r="AQ25" s="99"/>
      <c r="AR25" s="97">
        <f>AT25+AU25+AV25+AW25+AX25</f>
        <v>23963.1</v>
      </c>
      <c r="AS25" s="97"/>
      <c r="AT25" s="97">
        <f>AT26+AT27</f>
        <v>0</v>
      </c>
      <c r="AU25" s="97">
        <f t="shared" ref="AU25:AX25" si="67">AU26+AU27</f>
        <v>23963.1</v>
      </c>
      <c r="AV25" s="97">
        <f t="shared" si="67"/>
        <v>0</v>
      </c>
      <c r="AW25" s="97">
        <f t="shared" si="67"/>
        <v>0</v>
      </c>
      <c r="AX25" s="97">
        <f t="shared" si="67"/>
        <v>0</v>
      </c>
      <c r="AY25" s="99">
        <f>BB25+BC25+BD25+BE25+BF25</f>
        <v>36462.6</v>
      </c>
      <c r="AZ25" s="99"/>
      <c r="BA25" s="99"/>
      <c r="BB25" s="99">
        <f>BB26+BB27</f>
        <v>0</v>
      </c>
      <c r="BC25" s="99">
        <f t="shared" ref="BC25:BF25" si="68">BC26+BC27</f>
        <v>36462.6</v>
      </c>
      <c r="BD25" s="99">
        <f t="shared" si="68"/>
        <v>0</v>
      </c>
      <c r="BE25" s="99">
        <f t="shared" si="68"/>
        <v>0</v>
      </c>
      <c r="BF25" s="99">
        <f t="shared" si="68"/>
        <v>0</v>
      </c>
      <c r="BG25" s="99">
        <f>BJ25+BK25+BL25+BM25+BN25</f>
        <v>3259.1</v>
      </c>
      <c r="BH25" s="99"/>
      <c r="BI25" s="99"/>
      <c r="BJ25" s="99">
        <f>BJ26+BJ27</f>
        <v>0</v>
      </c>
      <c r="BK25" s="99">
        <f t="shared" ref="BK25:BN25" si="69">BK26+BK27</f>
        <v>3259.1</v>
      </c>
      <c r="BL25" s="99">
        <f t="shared" si="69"/>
        <v>0</v>
      </c>
      <c r="BM25" s="99">
        <f t="shared" si="69"/>
        <v>0</v>
      </c>
      <c r="BN25" s="99">
        <f t="shared" si="69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70">BS26+BS27</f>
        <v>4036.8</v>
      </c>
      <c r="BT25" s="33">
        <f t="shared" si="70"/>
        <v>0</v>
      </c>
      <c r="BU25" s="33">
        <f t="shared" si="70"/>
        <v>0</v>
      </c>
      <c r="BV25" s="33">
        <f t="shared" si="70"/>
        <v>0</v>
      </c>
    </row>
    <row r="26" spans="1:74" ht="48" customHeight="1" x14ac:dyDescent="0.2">
      <c r="A26" s="153"/>
      <c r="B26" s="59" t="s">
        <v>67</v>
      </c>
      <c r="C26" s="59" t="s">
        <v>7</v>
      </c>
      <c r="D26" s="56">
        <f t="shared" si="65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4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3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56">
        <f t="shared" si="66"/>
        <v>4059.6</v>
      </c>
      <c r="AZ26" s="56">
        <v>0</v>
      </c>
      <c r="BA26" s="56">
        <v>0</v>
      </c>
      <c r="BB26" s="56">
        <v>0</v>
      </c>
      <c r="BC26" s="56">
        <v>4059.6</v>
      </c>
      <c r="BD26" s="56">
        <v>0</v>
      </c>
      <c r="BE26" s="56">
        <v>0</v>
      </c>
      <c r="BF26" s="56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13"/>
      <c r="B27" s="59" t="s">
        <v>17</v>
      </c>
      <c r="C27" s="59" t="s">
        <v>17</v>
      </c>
      <c r="D27" s="56">
        <f>K27+R27+AA27+AI27+AR27+AY27+BG27+BO27</f>
        <v>139429.5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3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56">
        <f>AZ27+BB27+BC27+BD27+BE27+BF27</f>
        <v>32403</v>
      </c>
      <c r="AZ27" s="56">
        <v>0</v>
      </c>
      <c r="BA27" s="56">
        <v>0</v>
      </c>
      <c r="BB27" s="56">
        <v>0</v>
      </c>
      <c r="BC27" s="56">
        <v>32403</v>
      </c>
      <c r="BD27" s="56">
        <v>0</v>
      </c>
      <c r="BE27" s="56">
        <v>0</v>
      </c>
      <c r="BF27" s="56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83</v>
      </c>
      <c r="B28" s="59" t="s">
        <v>17</v>
      </c>
      <c r="C28" s="59" t="s">
        <v>17</v>
      </c>
      <c r="D28" s="56">
        <f>K28+R28+AA28+AI28+AR28+AY28+BG28+BO28</f>
        <v>4757.5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56">
        <f>BB28+BC28+BD28+BE28+BF28</f>
        <v>1427</v>
      </c>
      <c r="AZ28" s="56"/>
      <c r="BA28" s="56"/>
      <c r="BB28" s="56">
        <v>0</v>
      </c>
      <c r="BC28" s="56">
        <v>1427</v>
      </c>
      <c r="BD28" s="56">
        <v>0</v>
      </c>
      <c r="BE28" s="56">
        <v>0</v>
      </c>
      <c r="BF28" s="56">
        <v>0</v>
      </c>
      <c r="BG28" s="56">
        <f>BJ28+BK28+BL28+BM28+BN28</f>
        <v>3330.5</v>
      </c>
      <c r="BH28" s="56"/>
      <c r="BI28" s="56"/>
      <c r="BJ28" s="56">
        <v>0</v>
      </c>
      <c r="BK28" s="56">
        <v>3330.5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55</v>
      </c>
      <c r="B29" s="59" t="s">
        <v>18</v>
      </c>
      <c r="C29" s="59" t="s">
        <v>7</v>
      </c>
      <c r="D29" s="56">
        <f t="shared" si="65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3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3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56">
        <f>BB29</f>
        <v>22775.3</v>
      </c>
      <c r="AZ29" s="56">
        <v>0</v>
      </c>
      <c r="BA29" s="56">
        <v>0</v>
      </c>
      <c r="BB29" s="56">
        <v>22775.3</v>
      </c>
      <c r="BC29" s="56">
        <v>0</v>
      </c>
      <c r="BD29" s="56">
        <v>0</v>
      </c>
      <c r="BE29" s="56">
        <v>0</v>
      </c>
      <c r="BF29" s="56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73</v>
      </c>
      <c r="B30" s="96" t="s">
        <v>17</v>
      </c>
      <c r="C30" s="59" t="s">
        <v>17</v>
      </c>
      <c r="D30" s="56">
        <f t="shared" si="65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3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56">
        <f>BB30+BC30+BD30+BE30+BF30</f>
        <v>1232</v>
      </c>
      <c r="AZ30" s="56">
        <v>0</v>
      </c>
      <c r="BA30" s="56">
        <v>0</v>
      </c>
      <c r="BB30" s="56">
        <v>1062.4000000000001</v>
      </c>
      <c r="BC30" s="56">
        <v>169.6</v>
      </c>
      <c r="BD30" s="56">
        <v>0</v>
      </c>
      <c r="BE30" s="56">
        <v>0</v>
      </c>
      <c r="BF30" s="56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71.25" customHeight="1" x14ac:dyDescent="0.2">
      <c r="A31" s="72" t="s">
        <v>61</v>
      </c>
      <c r="B31" s="96" t="s">
        <v>17</v>
      </c>
      <c r="C31" s="59" t="s">
        <v>17</v>
      </c>
      <c r="D31" s="56">
        <f t="shared" si="65"/>
        <v>10794.5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95">
        <f t="shared" ref="AY31:AY37" si="71">BB31+BC31+BD31+BE31+BF31</f>
        <v>1087.0999999999999</v>
      </c>
      <c r="AZ31" s="56"/>
      <c r="BA31" s="56">
        <v>0</v>
      </c>
      <c r="BB31" s="56">
        <v>0</v>
      </c>
      <c r="BC31" s="56">
        <v>1087.0999999999999</v>
      </c>
      <c r="BD31" s="56">
        <v>0</v>
      </c>
      <c r="BE31" s="56">
        <v>0</v>
      </c>
      <c r="BF31" s="56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86.25" customHeight="1" x14ac:dyDescent="0.2">
      <c r="A32" s="72" t="s">
        <v>62</v>
      </c>
      <c r="B32" s="59" t="s">
        <v>18</v>
      </c>
      <c r="C32" s="59" t="s">
        <v>18</v>
      </c>
      <c r="D32" s="56">
        <f t="shared" si="65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95">
        <f t="shared" si="71"/>
        <v>0</v>
      </c>
      <c r="AZ32" s="56"/>
      <c r="BA32" s="56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91.5" customHeight="1" x14ac:dyDescent="0.2">
      <c r="A33" s="72" t="s">
        <v>65</v>
      </c>
      <c r="B33" s="59" t="s">
        <v>18</v>
      </c>
      <c r="C33" s="59" t="s">
        <v>18</v>
      </c>
      <c r="D33" s="56">
        <f t="shared" si="65"/>
        <v>144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95">
        <f>BB33+BC33+BD33+BE33+BF33</f>
        <v>0</v>
      </c>
      <c r="AZ33" s="56"/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48.75" customHeight="1" x14ac:dyDescent="0.2">
      <c r="A34" s="112" t="s">
        <v>54</v>
      </c>
      <c r="B34" s="59" t="s">
        <v>17</v>
      </c>
      <c r="C34" s="59" t="s">
        <v>17</v>
      </c>
      <c r="D34" s="56">
        <f t="shared" si="65"/>
        <v>60777.4</v>
      </c>
      <c r="E34" s="73"/>
      <c r="F34" s="73"/>
      <c r="G34" s="73"/>
      <c r="H34" s="73"/>
      <c r="I34" s="73"/>
      <c r="J34" s="73"/>
      <c r="K34" s="73">
        <f>N34</f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56">
        <f>U34+V34</f>
        <v>621.4</v>
      </c>
      <c r="S34" s="56">
        <v>0</v>
      </c>
      <c r="T34" s="56">
        <v>0</v>
      </c>
      <c r="U34" s="56">
        <v>0</v>
      </c>
      <c r="V34" s="56">
        <v>621.4</v>
      </c>
      <c r="W34" s="73">
        <v>0</v>
      </c>
      <c r="X34" s="73">
        <v>0</v>
      </c>
      <c r="Y34" s="73">
        <v>0</v>
      </c>
      <c r="Z34" s="73">
        <v>0</v>
      </c>
      <c r="AA34" s="56">
        <f>AC34+AD34+AF34</f>
        <v>29223.3</v>
      </c>
      <c r="AB34" s="56">
        <v>0</v>
      </c>
      <c r="AC34" s="57">
        <v>27762.1</v>
      </c>
      <c r="AD34" s="57">
        <v>1461.2</v>
      </c>
      <c r="AE34" s="73">
        <v>0</v>
      </c>
      <c r="AF34" s="73">
        <v>0</v>
      </c>
      <c r="AG34" s="73">
        <v>0</v>
      </c>
      <c r="AH34" s="73">
        <v>0</v>
      </c>
      <c r="AI34" s="56">
        <f>AJ34+AK34+AL34+AM34+AN34+AO34+AP34+AQ34</f>
        <v>30183.3</v>
      </c>
      <c r="AJ34" s="56">
        <v>0</v>
      </c>
      <c r="AK34" s="56">
        <v>27762.2</v>
      </c>
      <c r="AL34" s="56">
        <v>2421.1</v>
      </c>
      <c r="AM34" s="73">
        <v>0</v>
      </c>
      <c r="AN34" s="73">
        <v>0</v>
      </c>
      <c r="AO34" s="73">
        <v>0</v>
      </c>
      <c r="AP34" s="73">
        <v>0</v>
      </c>
      <c r="AQ34" s="73">
        <v>0</v>
      </c>
      <c r="AR34" s="74">
        <f>AT34+AU34+AV34+AW34+AX34</f>
        <v>749.4</v>
      </c>
      <c r="AS34" s="74">
        <v>0</v>
      </c>
      <c r="AT34" s="74">
        <v>0</v>
      </c>
      <c r="AU34" s="74">
        <f>609.4+140</f>
        <v>749.4</v>
      </c>
      <c r="AV34" s="74">
        <v>0</v>
      </c>
      <c r="AW34" s="74">
        <v>0</v>
      </c>
      <c r="AX34" s="74">
        <v>0</v>
      </c>
      <c r="AY34" s="95">
        <f t="shared" si="71"/>
        <v>0</v>
      </c>
      <c r="AZ34" s="73">
        <v>0</v>
      </c>
      <c r="BA34" s="73">
        <v>0</v>
      </c>
      <c r="BB34" s="73">
        <v>0</v>
      </c>
      <c r="BC34" s="73">
        <v>0</v>
      </c>
      <c r="BD34" s="73">
        <v>0</v>
      </c>
      <c r="BE34" s="73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3">
        <v>0</v>
      </c>
      <c r="BN34" s="7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75" customHeight="1" x14ac:dyDescent="0.2">
      <c r="A35" s="143"/>
      <c r="B35" s="59" t="s">
        <v>18</v>
      </c>
      <c r="C35" s="59" t="s">
        <v>7</v>
      </c>
      <c r="D35" s="56">
        <f t="shared" si="65"/>
        <v>24374.799999999999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56">
        <f>U35+V35</f>
        <v>23968.399999999998</v>
      </c>
      <c r="S35" s="56"/>
      <c r="T35" s="56"/>
      <c r="U35" s="56">
        <v>22383.8</v>
      </c>
      <c r="V35" s="56">
        <v>1584.6</v>
      </c>
      <c r="W35" s="73"/>
      <c r="X35" s="73"/>
      <c r="Y35" s="73"/>
      <c r="Z35" s="73"/>
      <c r="AA35" s="73"/>
      <c r="AB35" s="73"/>
      <c r="AC35" s="74"/>
      <c r="AD35" s="74"/>
      <c r="AE35" s="73"/>
      <c r="AF35" s="73"/>
      <c r="AG35" s="73"/>
      <c r="AH35" s="73"/>
      <c r="AI35" s="73">
        <f>AL35</f>
        <v>406.4</v>
      </c>
      <c r="AJ35" s="73">
        <v>0</v>
      </c>
      <c r="AK35" s="73">
        <v>0</v>
      </c>
      <c r="AL35" s="73">
        <v>406.4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95">
        <f t="shared" si="71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51.75" customHeight="1" x14ac:dyDescent="0.2">
      <c r="A36" s="150" t="s">
        <v>77</v>
      </c>
      <c r="B36" s="59" t="s">
        <v>49</v>
      </c>
      <c r="C36" s="59" t="s">
        <v>49</v>
      </c>
      <c r="D36" s="56">
        <f t="shared" si="65"/>
        <v>34654.5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34572.6</v>
      </c>
      <c r="S36" s="56"/>
      <c r="T36" s="56"/>
      <c r="U36" s="56">
        <v>34538.1</v>
      </c>
      <c r="V36" s="56">
        <v>34.5</v>
      </c>
      <c r="W36" s="73"/>
      <c r="X36" s="73"/>
      <c r="Y36" s="73"/>
      <c r="Z36" s="73"/>
      <c r="AA36" s="73">
        <f>AB36++AD36+AE36++AG36+AH36+AC36</f>
        <v>81.899999999999991</v>
      </c>
      <c r="AB36" s="73"/>
      <c r="AC36" s="74">
        <v>81.8</v>
      </c>
      <c r="AD36" s="74">
        <v>0.1</v>
      </c>
      <c r="AE36" s="73"/>
      <c r="AF36" s="73"/>
      <c r="AG36" s="73"/>
      <c r="AH36" s="73"/>
      <c r="AI36" s="73">
        <v>0</v>
      </c>
      <c r="AJ36" s="73">
        <v>0</v>
      </c>
      <c r="AK36" s="73">
        <v>0</v>
      </c>
      <c r="AL36" s="73">
        <v>0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95">
        <f>BB36+BC36+BD36+BE36+BF36</f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69.75" customHeight="1" x14ac:dyDescent="0.2">
      <c r="A37" s="143"/>
      <c r="B37" s="59" t="s">
        <v>7</v>
      </c>
      <c r="C37" s="59" t="s">
        <v>7</v>
      </c>
      <c r="D37" s="56">
        <f t="shared" si="65"/>
        <v>54675.6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6718.9</v>
      </c>
      <c r="S37" s="56"/>
      <c r="T37" s="56"/>
      <c r="U37" s="56">
        <v>6712.2</v>
      </c>
      <c r="V37" s="56">
        <v>6.7</v>
      </c>
      <c r="W37" s="73"/>
      <c r="X37" s="73"/>
      <c r="Y37" s="73"/>
      <c r="Z37" s="73"/>
      <c r="AA37" s="56">
        <f>AC37+AD37</f>
        <v>6024.6</v>
      </c>
      <c r="AB37" s="56"/>
      <c r="AC37" s="57">
        <v>6018.6</v>
      </c>
      <c r="AD37" s="57">
        <v>6</v>
      </c>
      <c r="AE37" s="56"/>
      <c r="AF37" s="56"/>
      <c r="AG37" s="56"/>
      <c r="AH37" s="56"/>
      <c r="AI37" s="56">
        <f>AJ37+AK37+AL37+AM37+AN37+AQ37</f>
        <v>21945.1</v>
      </c>
      <c r="AJ37" s="73">
        <v>0</v>
      </c>
      <c r="AK37" s="56">
        <v>17556.099999999999</v>
      </c>
      <c r="AL37" s="56">
        <v>4389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57">
        <f>AT37+AU37</f>
        <v>19987</v>
      </c>
      <c r="AS37" s="57">
        <v>0</v>
      </c>
      <c r="AT37" s="57">
        <v>15989.6</v>
      </c>
      <c r="AU37" s="57">
        <v>3997.4</v>
      </c>
      <c r="AV37" s="74">
        <v>0</v>
      </c>
      <c r="AW37" s="74">
        <v>0</v>
      </c>
      <c r="AX37" s="74">
        <v>0</v>
      </c>
      <c r="AY37" s="95">
        <f t="shared" si="71"/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s="5" customFormat="1" ht="52.5" customHeight="1" x14ac:dyDescent="0.2">
      <c r="A38" s="151" t="s">
        <v>40</v>
      </c>
      <c r="B38" s="29"/>
      <c r="C38" s="29" t="s">
        <v>6</v>
      </c>
      <c r="D38" s="39">
        <f>K38+R38+AA38+AI38+AR38+AY38+BG38+BO38</f>
        <v>1068265.3</v>
      </c>
      <c r="E38" s="39" t="e">
        <f t="shared" ref="E38:G38" si="72">SUM(E39)</f>
        <v>#REF!</v>
      </c>
      <c r="F38" s="39" t="e">
        <f t="shared" si="72"/>
        <v>#REF!</v>
      </c>
      <c r="G38" s="39" t="e">
        <f t="shared" si="72"/>
        <v>#REF!</v>
      </c>
      <c r="H38" s="39" t="e">
        <f t="shared" ref="H38" si="73">SUM(H39)</f>
        <v>#REF!</v>
      </c>
      <c r="I38" s="39" t="e">
        <f t="shared" ref="I38" si="74">SUM(I39)</f>
        <v>#REF!</v>
      </c>
      <c r="J38" s="39" t="e">
        <f t="shared" ref="J38" si="75">SUM(J39)</f>
        <v>#REF!</v>
      </c>
      <c r="K38" s="39">
        <f>L38+M38+N38+O38+P38+Q38</f>
        <v>132230</v>
      </c>
      <c r="L38" s="39">
        <f>L39+L40</f>
        <v>32878</v>
      </c>
      <c r="M38" s="39">
        <f>M39+M40</f>
        <v>93352.8</v>
      </c>
      <c r="N38" s="39">
        <f>N39+N40</f>
        <v>5899.2000000000007</v>
      </c>
      <c r="O38" s="39">
        <f t="shared" ref="O38" si="76">SUM(O39)</f>
        <v>100</v>
      </c>
      <c r="P38" s="39">
        <f t="shared" ref="P38" si="77">SUM(P39)</f>
        <v>0</v>
      </c>
      <c r="Q38" s="39">
        <f t="shared" ref="Q38" si="78">SUM(Q39)</f>
        <v>0</v>
      </c>
      <c r="R38" s="39">
        <f>S38+T38+U38+V38+W38+Y38+Z38</f>
        <v>258514.39999999997</v>
      </c>
      <c r="S38" s="39">
        <f>S39+S40</f>
        <v>213299.09999999998</v>
      </c>
      <c r="T38" s="39">
        <f>T39+T40</f>
        <v>0</v>
      </c>
      <c r="U38" s="39">
        <f>SUM(U39:U40)+U41</f>
        <v>38277.000000000007</v>
      </c>
      <c r="V38" s="39">
        <f>V39+V40+V41</f>
        <v>6793</v>
      </c>
      <c r="W38" s="39">
        <f>SUM(W39:W40)</f>
        <v>128</v>
      </c>
      <c r="X38" s="39">
        <f>X39+X40</f>
        <v>0</v>
      </c>
      <c r="Y38" s="39">
        <f>SUM(Y39:Y40)</f>
        <v>17.3</v>
      </c>
      <c r="Z38" s="39">
        <f>SUM(Z39:Z40)</f>
        <v>0</v>
      </c>
      <c r="AA38" s="39">
        <f>AB38+AC38+AD38+AE38+AH38+AF38</f>
        <v>101886.3</v>
      </c>
      <c r="AB38" s="40">
        <f>SUM(AB39:AB40)</f>
        <v>57326.5</v>
      </c>
      <c r="AC38" s="40">
        <f>SUM(AC39:AC41)</f>
        <v>36656.6</v>
      </c>
      <c r="AD38" s="40">
        <f>AD40+AD41+AD39</f>
        <v>4965.2</v>
      </c>
      <c r="AE38" s="40">
        <f t="shared" ref="AE38:AH38" si="79">SUM(AE39:AE40)</f>
        <v>2920.7</v>
      </c>
      <c r="AF38" s="40">
        <f t="shared" si="79"/>
        <v>17.3</v>
      </c>
      <c r="AG38" s="39">
        <f t="shared" si="79"/>
        <v>0</v>
      </c>
      <c r="AH38" s="39">
        <f t="shared" si="79"/>
        <v>0</v>
      </c>
      <c r="AI38" s="39">
        <f>AJ38+AK38+AL38+AM38+AQ38+AN38</f>
        <v>110550.1</v>
      </c>
      <c r="AJ38" s="39">
        <f t="shared" ref="AJ38:AQ38" si="80">SUM(AJ39:AJ40)</f>
        <v>1342.9</v>
      </c>
      <c r="AK38" s="39">
        <f t="shared" si="80"/>
        <v>82315</v>
      </c>
      <c r="AL38" s="39">
        <f>SUM(AL39:AL40)+AL41</f>
        <v>25480.6</v>
      </c>
      <c r="AM38" s="39">
        <f t="shared" si="80"/>
        <v>1394.3</v>
      </c>
      <c r="AN38" s="39">
        <f>SUM(AN39:AN40)</f>
        <v>17.3</v>
      </c>
      <c r="AO38" s="39">
        <f t="shared" si="80"/>
        <v>0</v>
      </c>
      <c r="AP38" s="39">
        <f t="shared" si="80"/>
        <v>0</v>
      </c>
      <c r="AQ38" s="39">
        <f t="shared" si="80"/>
        <v>0</v>
      </c>
      <c r="AR38" s="39">
        <f>AS38+AT38+AU38+AV38+AW38+AX38</f>
        <v>277403</v>
      </c>
      <c r="AS38" s="39">
        <f t="shared" ref="AS38" si="81">SUM(AS39:AS40)</f>
        <v>0</v>
      </c>
      <c r="AT38" s="39">
        <f>AT39+AT40+AT41</f>
        <v>217624.3</v>
      </c>
      <c r="AU38" s="39">
        <f>AU39+AU40+AU41</f>
        <v>59664.4</v>
      </c>
      <c r="AV38" s="40">
        <f t="shared" ref="AV38:AX38" si="82">AV39+AV40+AV41</f>
        <v>97</v>
      </c>
      <c r="AW38" s="40">
        <f t="shared" si="82"/>
        <v>17.3</v>
      </c>
      <c r="AX38" s="40">
        <f t="shared" si="82"/>
        <v>0</v>
      </c>
      <c r="AY38" s="39">
        <f>AY39+AY40+AY41</f>
        <v>95498</v>
      </c>
      <c r="AZ38" s="39">
        <f t="shared" ref="AZ38:BE38" si="83">AZ39+AZ40+AZ41</f>
        <v>0</v>
      </c>
      <c r="BA38" s="39">
        <f t="shared" si="83"/>
        <v>0</v>
      </c>
      <c r="BB38" s="39">
        <f t="shared" si="83"/>
        <v>59546.400000000001</v>
      </c>
      <c r="BC38" s="39">
        <f t="shared" si="83"/>
        <v>35232.6</v>
      </c>
      <c r="BD38" s="39">
        <f t="shared" si="83"/>
        <v>689</v>
      </c>
      <c r="BE38" s="39">
        <f t="shared" si="83"/>
        <v>0</v>
      </c>
      <c r="BF38" s="39">
        <f>BF39</f>
        <v>30</v>
      </c>
      <c r="BG38" s="39">
        <f>BG39+BG40+BG41</f>
        <v>45835.3</v>
      </c>
      <c r="BH38" s="39">
        <f>BH39+BH40+BH41</f>
        <v>0</v>
      </c>
      <c r="BI38" s="39">
        <f>BI39+BI40+BI41</f>
        <v>0</v>
      </c>
      <c r="BJ38" s="39">
        <f>BJ39+BJ40+BJ41</f>
        <v>198</v>
      </c>
      <c r="BK38" s="39">
        <f>BK39+BK40+BK41</f>
        <v>45637.3</v>
      </c>
      <c r="BL38" s="39">
        <f t="shared" ref="BL38:BN38" si="84">BL39+BL40+BL41</f>
        <v>0</v>
      </c>
      <c r="BM38" s="39">
        <f t="shared" si="84"/>
        <v>0</v>
      </c>
      <c r="BN38" s="39">
        <f t="shared" si="84"/>
        <v>0</v>
      </c>
      <c r="BO38" s="35">
        <f>BO39+BO40+BO41</f>
        <v>46348.2</v>
      </c>
      <c r="BP38" s="35">
        <f>BP39+BP40+BP41</f>
        <v>0</v>
      </c>
      <c r="BQ38" s="35">
        <f>BQ39+BQ40+BQ41</f>
        <v>0</v>
      </c>
      <c r="BR38" s="35">
        <f>BR39+BR40+BR41</f>
        <v>618.70000000000005</v>
      </c>
      <c r="BS38" s="35">
        <f>BS39+BS40+BS41</f>
        <v>45729.5</v>
      </c>
      <c r="BT38" s="35">
        <f t="shared" ref="BT38:BV38" si="85">BT39+BT40+BT41</f>
        <v>0</v>
      </c>
      <c r="BU38" s="35">
        <f t="shared" si="85"/>
        <v>0</v>
      </c>
      <c r="BV38" s="35">
        <f t="shared" si="85"/>
        <v>0</v>
      </c>
    </row>
    <row r="39" spans="1:74" s="79" customFormat="1" ht="53.25" customHeight="1" x14ac:dyDescent="0.2">
      <c r="A39" s="151"/>
      <c r="B39" s="29" t="s">
        <v>7</v>
      </c>
      <c r="C39" s="29" t="s">
        <v>7</v>
      </c>
      <c r="D39" s="39">
        <f t="shared" ref="D39:D41" si="86">K39+R39+AA39+AI39+AR39+AY39+BG39+BO39</f>
        <v>287981.40000000002</v>
      </c>
      <c r="E39" s="39" t="e">
        <f>#REF!+#REF!+#REF!+#REF!+E49</f>
        <v>#REF!</v>
      </c>
      <c r="F39" s="39" t="e">
        <f>#REF!+#REF!+#REF!+#REF!+F49</f>
        <v>#REF!</v>
      </c>
      <c r="G39" s="39" t="e">
        <f>#REF!+#REF!+#REF!+#REF!+G49</f>
        <v>#REF!</v>
      </c>
      <c r="H39" s="39" t="e">
        <f>#REF!+#REF!+#REF!+#REF!+H49</f>
        <v>#REF!</v>
      </c>
      <c r="I39" s="39" t="e">
        <f>#REF!+#REF!+#REF!+#REF!+I49</f>
        <v>#REF!</v>
      </c>
      <c r="J39" s="39" t="e">
        <f>#REF!+#REF!+#REF!+#REF!+J49</f>
        <v>#REF!</v>
      </c>
      <c r="K39" s="39">
        <f>L39+M39+N39+O39+P39+Q39</f>
        <v>96133.5</v>
      </c>
      <c r="L39" s="39">
        <f t="shared" ref="L39" si="87">L42+L49+L50+L51</f>
        <v>13597.4</v>
      </c>
      <c r="M39" s="39">
        <f>M42+M49+M50+M51+M54+M46</f>
        <v>78024.3</v>
      </c>
      <c r="N39" s="39">
        <f>N42+N49+N50+N51+N54+N46</f>
        <v>4411.8</v>
      </c>
      <c r="O39" s="39">
        <f t="shared" ref="O39:Q39" si="88">O42+O49+O50+O51</f>
        <v>100</v>
      </c>
      <c r="P39" s="39">
        <f t="shared" si="88"/>
        <v>0</v>
      </c>
      <c r="Q39" s="39">
        <f t="shared" si="88"/>
        <v>0</v>
      </c>
      <c r="R39" s="39">
        <f t="shared" si="37"/>
        <v>112416.90000000001</v>
      </c>
      <c r="S39" s="39">
        <f t="shared" ref="S39:Z39" si="89">S42+S49+S50+S51</f>
        <v>77906.3</v>
      </c>
      <c r="T39" s="39">
        <f t="shared" si="89"/>
        <v>0</v>
      </c>
      <c r="U39" s="39">
        <f>U42+U49+U50+U51+U54</f>
        <v>29511.300000000003</v>
      </c>
      <c r="V39" s="39">
        <f>V42+V50+V51+V54+V49</f>
        <v>4854</v>
      </c>
      <c r="W39" s="39">
        <f>W42+W49+W50+W51+W52+W53</f>
        <v>128</v>
      </c>
      <c r="X39" s="39">
        <f t="shared" si="89"/>
        <v>0</v>
      </c>
      <c r="Y39" s="39">
        <f>Y50</f>
        <v>17.3</v>
      </c>
      <c r="Z39" s="39">
        <f t="shared" si="89"/>
        <v>0</v>
      </c>
      <c r="AA39" s="39">
        <f>AB39+AC39+AD39+AE39+AH39+AF39</f>
        <v>39402</v>
      </c>
      <c r="AB39" s="39">
        <f>AB42+AB49+AB50+AB51</f>
        <v>33158.199999999997</v>
      </c>
      <c r="AC39" s="40">
        <f>AC42+AC50</f>
        <v>2921.8</v>
      </c>
      <c r="AD39" s="40">
        <f>AD42+AD50</f>
        <v>384</v>
      </c>
      <c r="AE39" s="39">
        <f>AE53+AE50</f>
        <v>2920.7</v>
      </c>
      <c r="AF39" s="39">
        <f t="shared" ref="AF39:AH39" si="90">AF42+AF49+AF50+AF51</f>
        <v>17.3</v>
      </c>
      <c r="AG39" s="39">
        <f t="shared" si="90"/>
        <v>0</v>
      </c>
      <c r="AH39" s="39">
        <f t="shared" si="90"/>
        <v>0</v>
      </c>
      <c r="AI39" s="39">
        <f>AJ39+AK39+AL39+AM39+AQ39+AN39</f>
        <v>3354.5</v>
      </c>
      <c r="AJ39" s="39">
        <f>AJ42+AJ49+AJ50+AJ51</f>
        <v>1342.9</v>
      </c>
      <c r="AK39" s="39">
        <f>AK42+AK50</f>
        <v>385.90000000000003</v>
      </c>
      <c r="AL39" s="39">
        <f>AL42+AL50</f>
        <v>214.1</v>
      </c>
      <c r="AM39" s="39">
        <f>AM53+AM50</f>
        <v>1394.3</v>
      </c>
      <c r="AN39" s="39">
        <v>17.3</v>
      </c>
      <c r="AO39" s="39">
        <v>0</v>
      </c>
      <c r="AP39" s="39">
        <v>0</v>
      </c>
      <c r="AQ39" s="39">
        <v>0</v>
      </c>
      <c r="AR39" s="39">
        <f>AS39+AT39+AU39+AV39+BF39+AW39+AX39</f>
        <v>32591.699999999997</v>
      </c>
      <c r="AS39" s="39">
        <v>0</v>
      </c>
      <c r="AT39" s="39">
        <f>AT50+AT48</f>
        <v>17225.099999999999</v>
      </c>
      <c r="AU39" s="39">
        <f>AU42+AU48+AU49+AU50+AU52+AU53+AU54</f>
        <v>15222.3</v>
      </c>
      <c r="AV39" s="40">
        <f>AV53</f>
        <v>97</v>
      </c>
      <c r="AW39" s="40">
        <f>AW50</f>
        <v>17.3</v>
      </c>
      <c r="AX39" s="40">
        <v>0</v>
      </c>
      <c r="AY39" s="39">
        <f>AZ39+BA39+BB39+BD39+BC39+BE39+BF39</f>
        <v>4082.7999999999997</v>
      </c>
      <c r="AZ39" s="39">
        <v>0</v>
      </c>
      <c r="BA39" s="39">
        <v>0</v>
      </c>
      <c r="BB39" s="39">
        <f>BB50+BB48</f>
        <v>2060.6999999999998</v>
      </c>
      <c r="BC39" s="39">
        <f>BC42+BC48+BC49+BC50+BC52+BC53+BC54</f>
        <v>1303.0999999999999</v>
      </c>
      <c r="BD39" s="39">
        <f>BD53+BD50</f>
        <v>689</v>
      </c>
      <c r="BE39" s="39">
        <f>BE50</f>
        <v>0</v>
      </c>
      <c r="BF39" s="39">
        <f>BF50</f>
        <v>30</v>
      </c>
      <c r="BG39" s="39">
        <f>BH39+BI39+BJ39+BL39+BK39+BM39+BN39</f>
        <v>0</v>
      </c>
      <c r="BH39" s="39">
        <v>0</v>
      </c>
      <c r="BI39" s="39">
        <v>0</v>
      </c>
      <c r="BJ39" s="39">
        <f>BJ50+BJ48</f>
        <v>0</v>
      </c>
      <c r="BK39" s="39">
        <f>BK42+BK48+BK49+BK50+BK52+BK53+BK54</f>
        <v>0</v>
      </c>
      <c r="BL39" s="39">
        <f>BL53</f>
        <v>0</v>
      </c>
      <c r="BM39" s="39">
        <f>BM50</f>
        <v>0</v>
      </c>
      <c r="BN39" s="39">
        <v>0</v>
      </c>
      <c r="BO39" s="35">
        <f>BP39+BQ39+BR39+BT39+BS39+BU39+BV39</f>
        <v>0</v>
      </c>
      <c r="BP39" s="35">
        <v>0</v>
      </c>
      <c r="BQ39" s="35">
        <v>0</v>
      </c>
      <c r="BR39" s="35">
        <f>BR50+BR48</f>
        <v>0</v>
      </c>
      <c r="BS39" s="35">
        <f>BS42+BS48+BS49+BS50+BS52+BS53+BS54</f>
        <v>0</v>
      </c>
      <c r="BT39" s="35">
        <f>BT53</f>
        <v>0</v>
      </c>
      <c r="BU39" s="35">
        <f>BU50</f>
        <v>0</v>
      </c>
      <c r="BV39" s="35">
        <v>0</v>
      </c>
    </row>
    <row r="40" spans="1:74" s="79" customFormat="1" ht="74.25" customHeight="1" x14ac:dyDescent="0.2">
      <c r="A40" s="152"/>
      <c r="B40" s="29" t="s">
        <v>10</v>
      </c>
      <c r="C40" s="29" t="s">
        <v>10</v>
      </c>
      <c r="D40" s="39">
        <f t="shared" si="86"/>
        <v>766198.5</v>
      </c>
      <c r="E40" s="39" t="e">
        <f>#REF!</f>
        <v>#REF!</v>
      </c>
      <c r="F40" s="39" t="e">
        <f>#REF!</f>
        <v>#REF!</v>
      </c>
      <c r="G40" s="39" t="e">
        <f>#REF!</f>
        <v>#REF!</v>
      </c>
      <c r="H40" s="39" t="e">
        <f>#REF!</f>
        <v>#REF!</v>
      </c>
      <c r="I40" s="39" t="e">
        <f>#REF!</f>
        <v>#REF!</v>
      </c>
      <c r="J40" s="39" t="e">
        <f>#REF!</f>
        <v>#REF!</v>
      </c>
      <c r="K40" s="39">
        <f t="shared" ref="K40:K78" si="91">L40+M40+N40+O40+P40+Q40</f>
        <v>36096.5</v>
      </c>
      <c r="L40" s="39">
        <f>L43</f>
        <v>19280.599999999999</v>
      </c>
      <c r="M40" s="39">
        <f>M43+M55</f>
        <v>15328.5</v>
      </c>
      <c r="N40" s="39">
        <f>N43+N55</f>
        <v>1487.4</v>
      </c>
      <c r="O40" s="39">
        <f t="shared" ref="O40:Q40" si="92">O43</f>
        <v>0</v>
      </c>
      <c r="P40" s="39">
        <f t="shared" si="92"/>
        <v>0</v>
      </c>
      <c r="Q40" s="39">
        <f t="shared" si="92"/>
        <v>0</v>
      </c>
      <c r="R40" s="39">
        <f t="shared" si="37"/>
        <v>143591.09999999998</v>
      </c>
      <c r="S40" s="39">
        <f t="shared" ref="S40:Z40" si="93">S43</f>
        <v>135392.79999999999</v>
      </c>
      <c r="T40" s="39">
        <f t="shared" si="93"/>
        <v>0</v>
      </c>
      <c r="U40" s="39">
        <f>U43+U55</f>
        <v>6390.9000000000005</v>
      </c>
      <c r="V40" s="39">
        <f>V43+V47+V55</f>
        <v>1807.3999999999999</v>
      </c>
      <c r="W40" s="39">
        <f t="shared" si="93"/>
        <v>0</v>
      </c>
      <c r="X40" s="39">
        <f t="shared" si="93"/>
        <v>0</v>
      </c>
      <c r="Y40" s="39">
        <f t="shared" si="93"/>
        <v>0</v>
      </c>
      <c r="Z40" s="39">
        <f t="shared" si="93"/>
        <v>0</v>
      </c>
      <c r="AA40" s="39">
        <f t="shared" si="63"/>
        <v>58887.1</v>
      </c>
      <c r="AB40" s="39">
        <f t="shared" ref="AB40:AH40" si="94">AB43</f>
        <v>24168.3</v>
      </c>
      <c r="AC40" s="40">
        <f>AC55+AC43</f>
        <v>30458.899999999998</v>
      </c>
      <c r="AD40" s="40">
        <f>AD43+AD55</f>
        <v>4259.8999999999996</v>
      </c>
      <c r="AE40" s="39">
        <f t="shared" si="94"/>
        <v>0</v>
      </c>
      <c r="AF40" s="39">
        <f t="shared" si="94"/>
        <v>0</v>
      </c>
      <c r="AG40" s="39">
        <f t="shared" si="94"/>
        <v>0</v>
      </c>
      <c r="AH40" s="39">
        <f t="shared" si="94"/>
        <v>0</v>
      </c>
      <c r="AI40" s="39">
        <f>AJ40+AK40+AL40+AM40+AQ40</f>
        <v>106474.90000000001</v>
      </c>
      <c r="AJ40" s="39">
        <f t="shared" ref="AJ40:AQ40" si="95">AJ43</f>
        <v>0</v>
      </c>
      <c r="AK40" s="39">
        <f>AK55+AK43+AK47</f>
        <v>81929.100000000006</v>
      </c>
      <c r="AL40" s="39">
        <f>AL43+AL55+AL47</f>
        <v>24545.8</v>
      </c>
      <c r="AM40" s="39">
        <f t="shared" si="95"/>
        <v>0</v>
      </c>
      <c r="AN40" s="39">
        <f t="shared" si="95"/>
        <v>0</v>
      </c>
      <c r="AO40" s="39">
        <f t="shared" si="95"/>
        <v>0</v>
      </c>
      <c r="AP40" s="39">
        <f t="shared" si="95"/>
        <v>0</v>
      </c>
      <c r="AQ40" s="39">
        <f t="shared" si="95"/>
        <v>0</v>
      </c>
      <c r="AR40" s="39">
        <f>AS40+AT40+AU40+AV40+BF40</f>
        <v>238789.9</v>
      </c>
      <c r="AS40" s="39">
        <f t="shared" ref="AS40:AX40" si="96">AS43</f>
        <v>0</v>
      </c>
      <c r="AT40" s="39">
        <f>AT51+AT47+AT55</f>
        <v>200399.19999999998</v>
      </c>
      <c r="AU40" s="39">
        <f>AU47+AU51+AU55</f>
        <v>38390.700000000004</v>
      </c>
      <c r="AV40" s="40">
        <f t="shared" si="96"/>
        <v>0</v>
      </c>
      <c r="AW40" s="40">
        <f t="shared" si="96"/>
        <v>0</v>
      </c>
      <c r="AX40" s="40">
        <f t="shared" si="96"/>
        <v>0</v>
      </c>
      <c r="AY40" s="39">
        <f>AZ40+BA40+BB40+BC40+BD40+BE40+BF40</f>
        <v>90175.5</v>
      </c>
      <c r="AZ40" s="39">
        <f t="shared" ref="AZ40" si="97">AZ43</f>
        <v>0</v>
      </c>
      <c r="BA40" s="39">
        <f>BA51</f>
        <v>0</v>
      </c>
      <c r="BB40" s="39">
        <f>BB51+BB47+BB55</f>
        <v>57485.700000000004</v>
      </c>
      <c r="BC40" s="39">
        <f>BC47+BC51+BC55</f>
        <v>32689.8</v>
      </c>
      <c r="BD40" s="39">
        <f t="shared" ref="BD40:BF40" si="98">BD43</f>
        <v>0</v>
      </c>
      <c r="BE40" s="39">
        <f t="shared" si="98"/>
        <v>0</v>
      </c>
      <c r="BF40" s="39">
        <f t="shared" si="98"/>
        <v>0</v>
      </c>
      <c r="BG40" s="39">
        <f>BH40+BI40+BJ40+BK40+BL40+BM40+BN40</f>
        <v>45835.3</v>
      </c>
      <c r="BH40" s="39">
        <f t="shared" ref="BH40" si="99">BH43</f>
        <v>0</v>
      </c>
      <c r="BI40" s="39">
        <f>BI51</f>
        <v>0</v>
      </c>
      <c r="BJ40" s="39">
        <f>BJ51+BJ47+BJ55</f>
        <v>198</v>
      </c>
      <c r="BK40" s="39">
        <f>BK47+BK51+BK55</f>
        <v>45637.3</v>
      </c>
      <c r="BL40" s="39">
        <f t="shared" ref="BL40:BN40" si="100">BL43</f>
        <v>0</v>
      </c>
      <c r="BM40" s="39">
        <f t="shared" si="100"/>
        <v>0</v>
      </c>
      <c r="BN40" s="39">
        <f t="shared" si="100"/>
        <v>0</v>
      </c>
      <c r="BO40" s="35">
        <f>BP40+BQ40+BR40+BS40+BT40+BU40+BV40</f>
        <v>46348.2</v>
      </c>
      <c r="BP40" s="35">
        <f t="shared" ref="BP40" si="101">BP43</f>
        <v>0</v>
      </c>
      <c r="BQ40" s="35">
        <f>BQ51</f>
        <v>0</v>
      </c>
      <c r="BR40" s="35">
        <f>BR51+BR47+BR55</f>
        <v>618.70000000000005</v>
      </c>
      <c r="BS40" s="35">
        <f>BS47+BS51+BS55</f>
        <v>45729.5</v>
      </c>
      <c r="BT40" s="35">
        <f t="shared" ref="BT40:BV40" si="102">BT43</f>
        <v>0</v>
      </c>
      <c r="BU40" s="35">
        <f t="shared" si="102"/>
        <v>0</v>
      </c>
      <c r="BV40" s="35">
        <f t="shared" si="102"/>
        <v>0</v>
      </c>
    </row>
    <row r="41" spans="1:74" s="79" customFormat="1" ht="69" customHeight="1" x14ac:dyDescent="0.2">
      <c r="A41" s="152"/>
      <c r="B41" s="29" t="s">
        <v>17</v>
      </c>
      <c r="C41" s="29" t="s">
        <v>17</v>
      </c>
      <c r="D41" s="39">
        <f t="shared" si="86"/>
        <v>14115.400000000001</v>
      </c>
      <c r="E41" s="39"/>
      <c r="F41" s="39"/>
      <c r="G41" s="39"/>
      <c r="H41" s="39"/>
      <c r="I41" s="39"/>
      <c r="J41" s="39"/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f>V41+U41</f>
        <v>2506.4</v>
      </c>
      <c r="S41" s="39">
        <v>0</v>
      </c>
      <c r="T41" s="39">
        <v>0</v>
      </c>
      <c r="U41" s="39">
        <f>U46</f>
        <v>2374.8000000000002</v>
      </c>
      <c r="V41" s="39">
        <f>V46</f>
        <v>131.6</v>
      </c>
      <c r="W41" s="39">
        <v>0</v>
      </c>
      <c r="X41" s="39">
        <v>0</v>
      </c>
      <c r="Y41" s="39">
        <v>0</v>
      </c>
      <c r="Z41" s="39">
        <v>0</v>
      </c>
      <c r="AA41" s="39">
        <f>AC41+AD41</f>
        <v>3597.2000000000003</v>
      </c>
      <c r="AB41" s="39">
        <v>0</v>
      </c>
      <c r="AC41" s="40">
        <f>AC46</f>
        <v>3275.9</v>
      </c>
      <c r="AD41" s="40">
        <f>AD46</f>
        <v>321.3</v>
      </c>
      <c r="AE41" s="39">
        <v>0</v>
      </c>
      <c r="AF41" s="39">
        <v>0</v>
      </c>
      <c r="AG41" s="39">
        <v>0</v>
      </c>
      <c r="AH41" s="39">
        <v>0</v>
      </c>
      <c r="AI41" s="39">
        <f>AJ41+AK41+AL41+AM41+AN41+AO41+AP41+AQ41</f>
        <v>720.7</v>
      </c>
      <c r="AJ41" s="39">
        <v>0</v>
      </c>
      <c r="AK41" s="39">
        <v>0</v>
      </c>
      <c r="AL41" s="39">
        <f>AL46</f>
        <v>720.7</v>
      </c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f>AS41+AT41+AU41+AV41+BF41</f>
        <v>6051.4</v>
      </c>
      <c r="AS41" s="39">
        <v>0</v>
      </c>
      <c r="AT41" s="39">
        <f>AT46</f>
        <v>0</v>
      </c>
      <c r="AU41" s="39">
        <f>AU46</f>
        <v>6051.4</v>
      </c>
      <c r="AV41" s="40">
        <v>0</v>
      </c>
      <c r="AW41" s="40">
        <v>0</v>
      </c>
      <c r="AX41" s="40">
        <v>0</v>
      </c>
      <c r="AY41" s="39">
        <f>BB41+BC41+BD41+BE41+BF41</f>
        <v>1239.7</v>
      </c>
      <c r="AZ41" s="39">
        <v>0</v>
      </c>
      <c r="BA41" s="39">
        <v>0</v>
      </c>
      <c r="BB41" s="39">
        <f>BB46</f>
        <v>0</v>
      </c>
      <c r="BC41" s="39">
        <f>BC46</f>
        <v>1239.7</v>
      </c>
      <c r="BD41" s="39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0</v>
      </c>
      <c r="BJ41" s="39">
        <f>BJ46</f>
        <v>0</v>
      </c>
      <c r="BK41" s="39">
        <f>BK46</f>
        <v>0</v>
      </c>
      <c r="BL41" s="39">
        <v>0</v>
      </c>
      <c r="BM41" s="39">
        <v>0</v>
      </c>
      <c r="BN41" s="39">
        <v>0</v>
      </c>
      <c r="BO41" s="35">
        <v>0</v>
      </c>
      <c r="BP41" s="35">
        <v>0</v>
      </c>
      <c r="BQ41" s="35">
        <v>0</v>
      </c>
      <c r="BR41" s="35">
        <f>BR46</f>
        <v>0</v>
      </c>
      <c r="BS41" s="35">
        <f>BS46</f>
        <v>0</v>
      </c>
      <c r="BT41" s="35">
        <v>0</v>
      </c>
      <c r="BU41" s="35">
        <v>0</v>
      </c>
      <c r="BV41" s="35">
        <v>0</v>
      </c>
    </row>
    <row r="42" spans="1:74" ht="39" customHeight="1" x14ac:dyDescent="0.2">
      <c r="A42" s="107" t="s">
        <v>71</v>
      </c>
      <c r="B42" s="96" t="s">
        <v>7</v>
      </c>
      <c r="C42" s="59" t="s">
        <v>7</v>
      </c>
      <c r="D42" s="56">
        <f>K42+R42+AA42+AI42+AR42+AY42+BG42+BO42</f>
        <v>135065.4</v>
      </c>
      <c r="E42" s="56"/>
      <c r="F42" s="56"/>
      <c r="G42" s="56"/>
      <c r="H42" s="75"/>
      <c r="I42" s="75"/>
      <c r="J42" s="75"/>
      <c r="K42" s="33">
        <f>M42+N42+L42</f>
        <v>14313</v>
      </c>
      <c r="L42" s="56">
        <v>13597.4</v>
      </c>
      <c r="M42" s="56">
        <v>572.5</v>
      </c>
      <c r="N42" s="56">
        <v>143.1</v>
      </c>
      <c r="O42" s="75">
        <v>0</v>
      </c>
      <c r="P42" s="75">
        <v>0</v>
      </c>
      <c r="Q42" s="75">
        <v>0</v>
      </c>
      <c r="R42" s="56">
        <f>S42+U42+V42</f>
        <v>84435.4</v>
      </c>
      <c r="S42" s="56">
        <v>77906.3</v>
      </c>
      <c r="T42" s="56">
        <v>0</v>
      </c>
      <c r="U42" s="56">
        <v>3308.9</v>
      </c>
      <c r="V42" s="56">
        <v>3220.2</v>
      </c>
      <c r="W42" s="33">
        <v>0</v>
      </c>
      <c r="X42" s="33">
        <v>0</v>
      </c>
      <c r="Y42" s="33">
        <v>0</v>
      </c>
      <c r="Z42" s="33">
        <v>0</v>
      </c>
      <c r="AA42" s="56">
        <f>AB42+AC42+AD42</f>
        <v>34903.399999999994</v>
      </c>
      <c r="AB42" s="56">
        <v>33158.199999999997</v>
      </c>
      <c r="AC42" s="57">
        <v>1396.2</v>
      </c>
      <c r="AD42" s="57">
        <v>349</v>
      </c>
      <c r="AE42" s="33">
        <v>0</v>
      </c>
      <c r="AF42" s="33">
        <v>0</v>
      </c>
      <c r="AG42" s="33">
        <v>0</v>
      </c>
      <c r="AH42" s="33">
        <v>0</v>
      </c>
      <c r="AI42" s="56">
        <f>AJ42+AK42+AL42</f>
        <v>1413.6</v>
      </c>
      <c r="AJ42" s="56">
        <v>1342.9</v>
      </c>
      <c r="AK42" s="56">
        <v>56.6</v>
      </c>
      <c r="AL42" s="56">
        <v>14.1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7">
        <f>AT42</f>
        <v>0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7">
        <v>0</v>
      </c>
      <c r="AY42" s="56">
        <f>BB42</f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f>BJ42</f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6">
        <v>0</v>
      </c>
      <c r="BO42" s="33">
        <f>BR42</f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</row>
    <row r="43" spans="1:74" x14ac:dyDescent="0.2">
      <c r="A43" s="108"/>
      <c r="B43" s="109" t="s">
        <v>10</v>
      </c>
      <c r="C43" s="109" t="s">
        <v>10</v>
      </c>
      <c r="D43" s="111">
        <f>K43+R43+AA43+AI43+AR43+AY43+BG43+BO43</f>
        <v>192393.39999999997</v>
      </c>
      <c r="E43" s="56"/>
      <c r="F43" s="56"/>
      <c r="G43" s="56"/>
      <c r="H43" s="75"/>
      <c r="I43" s="75"/>
      <c r="J43" s="75"/>
      <c r="K43" s="111">
        <f>M43+N43+L43</f>
        <v>20816.099999999999</v>
      </c>
      <c r="L43" s="111">
        <v>19280.599999999999</v>
      </c>
      <c r="M43" s="111">
        <v>865.3</v>
      </c>
      <c r="N43" s="111">
        <v>670.2</v>
      </c>
      <c r="O43" s="148">
        <v>0</v>
      </c>
      <c r="P43" s="148">
        <v>0</v>
      </c>
      <c r="Q43" s="148">
        <v>0</v>
      </c>
      <c r="R43" s="111">
        <f>S43+U43+V43</f>
        <v>142723.69999999998</v>
      </c>
      <c r="S43" s="111">
        <v>135392.79999999999</v>
      </c>
      <c r="T43" s="111">
        <v>0</v>
      </c>
      <c r="U43" s="111">
        <v>5567.6</v>
      </c>
      <c r="V43" s="111">
        <v>1763.3</v>
      </c>
      <c r="W43" s="111">
        <v>0</v>
      </c>
      <c r="X43" s="111">
        <v>0</v>
      </c>
      <c r="Y43" s="111">
        <v>0</v>
      </c>
      <c r="Z43" s="111">
        <v>0</v>
      </c>
      <c r="AA43" s="111">
        <f>AD43+AC43+AB43</f>
        <v>27896.3</v>
      </c>
      <c r="AB43" s="111">
        <v>24168.3</v>
      </c>
      <c r="AC43" s="123">
        <v>1017.6</v>
      </c>
      <c r="AD43" s="123">
        <v>2710.4</v>
      </c>
      <c r="AE43" s="111">
        <v>0</v>
      </c>
      <c r="AF43" s="111">
        <v>0</v>
      </c>
      <c r="AG43" s="111">
        <v>0</v>
      </c>
      <c r="AH43" s="111">
        <v>0</v>
      </c>
      <c r="AI43" s="111">
        <f>AJ43+AK43+AL43</f>
        <v>957.3</v>
      </c>
      <c r="AJ43" s="111">
        <v>0</v>
      </c>
      <c r="AK43" s="111">
        <v>0</v>
      </c>
      <c r="AL43" s="111">
        <v>957.3</v>
      </c>
      <c r="AM43" s="111">
        <v>0</v>
      </c>
      <c r="AN43" s="111">
        <v>0</v>
      </c>
      <c r="AO43" s="111">
        <v>0</v>
      </c>
      <c r="AP43" s="111">
        <v>0</v>
      </c>
      <c r="AQ43" s="111">
        <v>0</v>
      </c>
      <c r="AR43" s="123">
        <f>AT43</f>
        <v>0</v>
      </c>
      <c r="AS43" s="123">
        <v>0</v>
      </c>
      <c r="AT43" s="123">
        <v>0</v>
      </c>
      <c r="AU43" s="123">
        <v>0</v>
      </c>
      <c r="AV43" s="123">
        <v>0</v>
      </c>
      <c r="AW43" s="123">
        <v>0</v>
      </c>
      <c r="AX43" s="123">
        <v>0</v>
      </c>
      <c r="AY43" s="111">
        <f>BB43</f>
        <v>0</v>
      </c>
      <c r="AZ43" s="111">
        <v>0</v>
      </c>
      <c r="BA43" s="111">
        <v>0</v>
      </c>
      <c r="BB43" s="111">
        <v>0</v>
      </c>
      <c r="BC43" s="111">
        <v>0</v>
      </c>
      <c r="BD43" s="111">
        <v>0</v>
      </c>
      <c r="BE43" s="111">
        <v>0</v>
      </c>
      <c r="BF43" s="111">
        <v>0</v>
      </c>
      <c r="BG43" s="111">
        <f>BJ43</f>
        <v>0</v>
      </c>
      <c r="BH43" s="111">
        <v>0</v>
      </c>
      <c r="BI43" s="111">
        <v>0</v>
      </c>
      <c r="BJ43" s="111">
        <v>0</v>
      </c>
      <c r="BK43" s="111">
        <v>0</v>
      </c>
      <c r="BL43" s="111">
        <v>0</v>
      </c>
      <c r="BM43" s="111">
        <v>0</v>
      </c>
      <c r="BN43" s="111">
        <v>0</v>
      </c>
      <c r="BO43" s="105">
        <f>BR43</f>
        <v>0</v>
      </c>
      <c r="BP43" s="105">
        <v>0</v>
      </c>
      <c r="BQ43" s="105">
        <v>0</v>
      </c>
      <c r="BR43" s="105">
        <v>0</v>
      </c>
      <c r="BS43" s="105">
        <v>0</v>
      </c>
      <c r="BT43" s="105">
        <v>0</v>
      </c>
      <c r="BU43" s="105">
        <v>0</v>
      </c>
      <c r="BV43" s="105">
        <v>0</v>
      </c>
    </row>
    <row r="44" spans="1:74" ht="53.25" customHeight="1" x14ac:dyDescent="0.2">
      <c r="A44" s="108"/>
      <c r="B44" s="110"/>
      <c r="C44" s="110"/>
      <c r="D44" s="110">
        <f t="shared" ref="D44" si="103">K44+R44+AA44+AI44+AR44+AY44</f>
        <v>0</v>
      </c>
      <c r="E44" s="56"/>
      <c r="F44" s="56"/>
      <c r="G44" s="56"/>
      <c r="H44" s="75"/>
      <c r="I44" s="75"/>
      <c r="J44" s="75"/>
      <c r="K44" s="110"/>
      <c r="L44" s="110"/>
      <c r="M44" s="110"/>
      <c r="N44" s="110"/>
      <c r="O44" s="149"/>
      <c r="P44" s="149"/>
      <c r="Q44" s="149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24"/>
      <c r="AD44" s="124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24"/>
      <c r="AS44" s="124"/>
      <c r="AT44" s="124"/>
      <c r="AU44" s="124"/>
      <c r="AV44" s="124"/>
      <c r="AW44" s="124"/>
      <c r="AX44" s="124"/>
      <c r="AY44" s="110"/>
      <c r="AZ44" s="110"/>
      <c r="BA44" s="111"/>
      <c r="BB44" s="110"/>
      <c r="BC44" s="110"/>
      <c r="BD44" s="110"/>
      <c r="BE44" s="110"/>
      <c r="BF44" s="110"/>
      <c r="BG44" s="110"/>
      <c r="BH44" s="110"/>
      <c r="BI44" s="111"/>
      <c r="BJ44" s="110"/>
      <c r="BK44" s="110"/>
      <c r="BL44" s="110"/>
      <c r="BM44" s="110"/>
      <c r="BN44" s="110"/>
      <c r="BO44" s="106"/>
      <c r="BP44" s="106"/>
      <c r="BQ44" s="106"/>
      <c r="BR44" s="106"/>
      <c r="BS44" s="106"/>
      <c r="BT44" s="106"/>
      <c r="BU44" s="106"/>
      <c r="BV44" s="106"/>
    </row>
    <row r="45" spans="1:74" ht="37.5" customHeight="1" x14ac:dyDescent="0.2">
      <c r="A45" s="145" t="s">
        <v>70</v>
      </c>
      <c r="B45" s="96" t="s">
        <v>21</v>
      </c>
      <c r="C45" s="100"/>
      <c r="D45" s="99">
        <f>K45+R45+AA45+AI45+AR45+AY45+BG45+BO45</f>
        <v>550343.69999999995</v>
      </c>
      <c r="E45" s="99"/>
      <c r="F45" s="99"/>
      <c r="G45" s="99"/>
      <c r="H45" s="75"/>
      <c r="I45" s="75"/>
      <c r="J45" s="75"/>
      <c r="K45" s="99">
        <f>K46+K47+K48</f>
        <v>3227.2000000000003</v>
      </c>
      <c r="L45" s="99"/>
      <c r="M45" s="99"/>
      <c r="N45" s="99"/>
      <c r="O45" s="98"/>
      <c r="P45" s="98"/>
      <c r="Q45" s="98"/>
      <c r="R45" s="99">
        <f>R46+R47+R48</f>
        <v>2507.2000000000003</v>
      </c>
      <c r="S45" s="99"/>
      <c r="T45" s="99"/>
      <c r="U45" s="99"/>
      <c r="V45" s="99"/>
      <c r="W45" s="99"/>
      <c r="X45" s="99"/>
      <c r="Y45" s="99"/>
      <c r="Z45" s="99"/>
      <c r="AA45" s="99">
        <f>AA46+AA47+AA48</f>
        <v>3597.2000000000003</v>
      </c>
      <c r="AB45" s="99"/>
      <c r="AC45" s="97"/>
      <c r="AD45" s="97"/>
      <c r="AE45" s="99"/>
      <c r="AF45" s="99"/>
      <c r="AG45" s="99"/>
      <c r="AH45" s="99"/>
      <c r="AI45" s="99">
        <f>AI46+AI47+AI48</f>
        <v>82404.899999999994</v>
      </c>
      <c r="AJ45" s="99"/>
      <c r="AK45" s="99"/>
      <c r="AL45" s="99"/>
      <c r="AM45" s="99"/>
      <c r="AN45" s="99"/>
      <c r="AO45" s="99"/>
      <c r="AP45" s="99"/>
      <c r="AQ45" s="99"/>
      <c r="AR45" s="97">
        <f>AT45+AU45+AV45+AW45+AX45</f>
        <v>275450.19999999995</v>
      </c>
      <c r="AS45" s="97"/>
      <c r="AT45" s="97">
        <f>AT46+AT47+AT48</f>
        <v>215857.19999999998</v>
      </c>
      <c r="AU45" s="97">
        <f t="shared" ref="AU45:AX45" si="104">AU46+AU47+AU48</f>
        <v>59593</v>
      </c>
      <c r="AV45" s="97">
        <f t="shared" si="104"/>
        <v>0</v>
      </c>
      <c r="AW45" s="97">
        <f t="shared" si="104"/>
        <v>0</v>
      </c>
      <c r="AX45" s="97">
        <f t="shared" si="104"/>
        <v>0</v>
      </c>
      <c r="AY45" s="102">
        <f>BB45+BC45+BD45+BE45+BF45</f>
        <v>91798.5</v>
      </c>
      <c r="AZ45" s="102"/>
      <c r="BA45" s="102"/>
      <c r="BB45" s="102">
        <f>BB46+BB47+BB48</f>
        <v>58153.8</v>
      </c>
      <c r="BC45" s="102">
        <f t="shared" ref="BC45:BF45" si="105">BC46+BC47+BC48</f>
        <v>33644.699999999997</v>
      </c>
      <c r="BD45" s="102">
        <f t="shared" si="105"/>
        <v>0</v>
      </c>
      <c r="BE45" s="102">
        <f t="shared" si="105"/>
        <v>0</v>
      </c>
      <c r="BF45" s="102">
        <f t="shared" si="105"/>
        <v>0</v>
      </c>
      <c r="BG45" s="99">
        <f>BJ45+BK45+BL45+BM45+BN45</f>
        <v>45635.3</v>
      </c>
      <c r="BH45" s="99"/>
      <c r="BI45" s="99"/>
      <c r="BJ45" s="99">
        <f>BJ46+BJ47+BJ48</f>
        <v>0</v>
      </c>
      <c r="BK45" s="99">
        <f t="shared" ref="BK45:BN45" si="106">BK46+BK47+BK48</f>
        <v>45635.3</v>
      </c>
      <c r="BL45" s="99">
        <f t="shared" si="106"/>
        <v>0</v>
      </c>
      <c r="BM45" s="99">
        <f t="shared" si="106"/>
        <v>0</v>
      </c>
      <c r="BN45" s="99">
        <f t="shared" si="106"/>
        <v>0</v>
      </c>
      <c r="BO45" s="101">
        <f>BR45+BS45+BT45+BU45+BV45</f>
        <v>45723.199999999997</v>
      </c>
      <c r="BP45" s="101"/>
      <c r="BQ45" s="101"/>
      <c r="BR45" s="101">
        <f>BR46+BR47+BR48</f>
        <v>0</v>
      </c>
      <c r="BS45" s="101">
        <f t="shared" ref="BS45:BV45" si="107">BS46+BS47+BS48</f>
        <v>45723.199999999997</v>
      </c>
      <c r="BT45" s="101">
        <f t="shared" si="107"/>
        <v>0</v>
      </c>
      <c r="BU45" s="101">
        <f t="shared" si="107"/>
        <v>0</v>
      </c>
      <c r="BV45" s="101">
        <f t="shared" si="107"/>
        <v>0</v>
      </c>
    </row>
    <row r="46" spans="1:74" ht="75.75" customHeight="1" x14ac:dyDescent="0.2">
      <c r="A46" s="146"/>
      <c r="B46" s="59" t="s">
        <v>17</v>
      </c>
      <c r="C46" s="59" t="s">
        <v>17</v>
      </c>
      <c r="D46" s="56">
        <f>K46+R46+AA46+AI46+AR46+AY46+BG46+BO46</f>
        <v>17342.600000000002</v>
      </c>
      <c r="E46" s="56"/>
      <c r="F46" s="56"/>
      <c r="G46" s="56"/>
      <c r="H46" s="76"/>
      <c r="I46" s="76"/>
      <c r="J46" s="76"/>
      <c r="K46" s="56">
        <f>L46+M46+N46+O46+P46+Q46</f>
        <v>3227.2000000000003</v>
      </c>
      <c r="L46" s="56">
        <v>0</v>
      </c>
      <c r="M46" s="56">
        <v>3065.8</v>
      </c>
      <c r="N46" s="56">
        <v>161.4</v>
      </c>
      <c r="O46" s="76">
        <v>0</v>
      </c>
      <c r="P46" s="76">
        <v>0</v>
      </c>
      <c r="Q46" s="76">
        <v>0</v>
      </c>
      <c r="R46" s="56">
        <f>S46+T46+U46+V46+W46+X46+Y46+Z46</f>
        <v>2506.4</v>
      </c>
      <c r="S46" s="56">
        <v>0</v>
      </c>
      <c r="T46" s="56">
        <v>0</v>
      </c>
      <c r="U46" s="56">
        <v>2374.8000000000002</v>
      </c>
      <c r="V46" s="56">
        <v>131.6</v>
      </c>
      <c r="W46" s="56">
        <v>0</v>
      </c>
      <c r="X46" s="56">
        <v>0</v>
      </c>
      <c r="Y46" s="56">
        <v>0</v>
      </c>
      <c r="Z46" s="56">
        <v>0</v>
      </c>
      <c r="AA46" s="56">
        <f>AB46+AC46+AD46+AE46+AF46+AG46+AH46</f>
        <v>3597.2000000000003</v>
      </c>
      <c r="AB46" s="56">
        <v>0</v>
      </c>
      <c r="AC46" s="57">
        <v>3275.9</v>
      </c>
      <c r="AD46" s="57">
        <v>321.3</v>
      </c>
      <c r="AE46" s="56">
        <v>0</v>
      </c>
      <c r="AF46" s="56">
        <v>0</v>
      </c>
      <c r="AG46" s="56">
        <v>0</v>
      </c>
      <c r="AH46" s="56">
        <v>0</v>
      </c>
      <c r="AI46" s="56">
        <f>AJ46+AK46+AL46+AM46+AN46+AO46+AP46</f>
        <v>720.7</v>
      </c>
      <c r="AJ46" s="56">
        <v>0</v>
      </c>
      <c r="AK46" s="56">
        <v>0</v>
      </c>
      <c r="AL46" s="56">
        <v>720.7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7">
        <f>AT46+AU46</f>
        <v>6051.4</v>
      </c>
      <c r="AS46" s="57">
        <v>0</v>
      </c>
      <c r="AT46" s="57">
        <v>0</v>
      </c>
      <c r="AU46" s="57">
        <v>6051.4</v>
      </c>
      <c r="AV46" s="57">
        <v>0</v>
      </c>
      <c r="AW46" s="57">
        <v>0</v>
      </c>
      <c r="AX46" s="57">
        <v>0</v>
      </c>
      <c r="AY46" s="102">
        <f>BA46+BB46+BC46+BD46+BE46+BF46</f>
        <v>1239.7</v>
      </c>
      <c r="AZ46" s="102">
        <v>0</v>
      </c>
      <c r="BA46" s="102">
        <v>0</v>
      </c>
      <c r="BB46" s="102">
        <v>0</v>
      </c>
      <c r="BC46" s="102">
        <v>1239.7</v>
      </c>
      <c r="BD46" s="102">
        <v>0</v>
      </c>
      <c r="BE46" s="102">
        <v>0</v>
      </c>
      <c r="BF46" s="102">
        <v>0</v>
      </c>
      <c r="BG46" s="56">
        <f>BI46+BJ46+BK46+BL46+BM46+BN46</f>
        <v>0</v>
      </c>
      <c r="BH46" s="56">
        <v>0</v>
      </c>
      <c r="BI46" s="56">
        <v>0</v>
      </c>
      <c r="BJ46" s="56">
        <v>0</v>
      </c>
      <c r="BK46" s="56">
        <v>0</v>
      </c>
      <c r="BL46" s="56">
        <v>0</v>
      </c>
      <c r="BM46" s="56">
        <v>0</v>
      </c>
      <c r="BN46" s="56">
        <v>0</v>
      </c>
      <c r="BO46" s="33">
        <f>BQ46+BR46+BS46+BT46+BU46+BV46</f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</row>
    <row r="47" spans="1:74" ht="81" customHeight="1" x14ac:dyDescent="0.2">
      <c r="A47" s="146"/>
      <c r="B47" s="59" t="s">
        <v>10</v>
      </c>
      <c r="C47" s="59" t="s">
        <v>10</v>
      </c>
      <c r="D47" s="56">
        <f t="shared" ref="D47:D55" si="108">K47+R47+AA47+AI47+AR47+AY47+BG47+BO47</f>
        <v>500126</v>
      </c>
      <c r="E47" s="56"/>
      <c r="F47" s="56"/>
      <c r="G47" s="56"/>
      <c r="H47" s="76"/>
      <c r="I47" s="76"/>
      <c r="J47" s="76"/>
      <c r="K47" s="56">
        <v>0</v>
      </c>
      <c r="L47" s="56">
        <v>0</v>
      </c>
      <c r="M47" s="56">
        <v>0</v>
      </c>
      <c r="N47" s="56">
        <v>0</v>
      </c>
      <c r="O47" s="76">
        <v>0</v>
      </c>
      <c r="P47" s="76">
        <v>0</v>
      </c>
      <c r="Q47" s="76">
        <v>0</v>
      </c>
      <c r="R47" s="56">
        <f>S47+T47+U47+V47+W47+X47+Y47+Z47</f>
        <v>0.8</v>
      </c>
      <c r="S47" s="56">
        <v>0</v>
      </c>
      <c r="T47" s="56">
        <v>0</v>
      </c>
      <c r="U47" s="56">
        <v>0</v>
      </c>
      <c r="V47" s="56">
        <v>0.8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7">
        <v>0</v>
      </c>
      <c r="AD47" s="57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AJ47+AK47+AL47+AM47+AN47+AO47+AP47+AQ47</f>
        <v>81684.2</v>
      </c>
      <c r="AJ47" s="56">
        <v>0</v>
      </c>
      <c r="AK47" s="56">
        <v>59352</v>
      </c>
      <c r="AL47" s="56">
        <v>22332.2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237286.7</v>
      </c>
      <c r="AS47" s="57">
        <v>0</v>
      </c>
      <c r="AT47" s="57">
        <v>198961.4</v>
      </c>
      <c r="AU47" s="57">
        <v>38325.300000000003</v>
      </c>
      <c r="AV47" s="57">
        <v>0</v>
      </c>
      <c r="AW47" s="57">
        <v>0</v>
      </c>
      <c r="AX47" s="57">
        <v>0</v>
      </c>
      <c r="AY47" s="102">
        <f t="shared" ref="AY47:AY55" si="109">BA47+BB47+BC47+BD47+BE47+BF47</f>
        <v>89795.8</v>
      </c>
      <c r="AZ47" s="102">
        <v>0</v>
      </c>
      <c r="BA47" s="102">
        <v>0</v>
      </c>
      <c r="BB47" s="102">
        <v>57390.8</v>
      </c>
      <c r="BC47" s="102">
        <v>32405</v>
      </c>
      <c r="BD47" s="102">
        <v>0</v>
      </c>
      <c r="BE47" s="102">
        <v>0</v>
      </c>
      <c r="BF47" s="102">
        <v>0</v>
      </c>
      <c r="BG47" s="56">
        <f t="shared" ref="BG47:BG55" si="110">BI47+BJ47+BK47+BL47+BM47+BN47</f>
        <v>45635.3</v>
      </c>
      <c r="BH47" s="56">
        <v>0</v>
      </c>
      <c r="BI47" s="56">
        <v>0</v>
      </c>
      <c r="BJ47" s="56">
        <v>0</v>
      </c>
      <c r="BK47" s="56">
        <v>45635.3</v>
      </c>
      <c r="BL47" s="56">
        <v>0</v>
      </c>
      <c r="BM47" s="56">
        <v>0</v>
      </c>
      <c r="BN47" s="56">
        <v>0</v>
      </c>
      <c r="BO47" s="33">
        <f t="shared" ref="BO47:BO55" si="111">BQ47+BR47+BS47+BT47+BU47+BV47</f>
        <v>45723.199999999997</v>
      </c>
      <c r="BP47" s="33">
        <v>0</v>
      </c>
      <c r="BQ47" s="33">
        <v>0</v>
      </c>
      <c r="BR47" s="33">
        <v>0</v>
      </c>
      <c r="BS47" s="33">
        <v>45723.199999999997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47"/>
      <c r="B48" s="59" t="s">
        <v>7</v>
      </c>
      <c r="C48" s="59" t="s">
        <v>7</v>
      </c>
      <c r="D48" s="56">
        <f t="shared" si="108"/>
        <v>32875.1</v>
      </c>
      <c r="E48" s="56"/>
      <c r="F48" s="56"/>
      <c r="G48" s="56"/>
      <c r="H48" s="76"/>
      <c r="I48" s="76"/>
      <c r="J48" s="76"/>
      <c r="K48" s="56">
        <v>0</v>
      </c>
      <c r="L48" s="56"/>
      <c r="M48" s="56"/>
      <c r="N48" s="56"/>
      <c r="O48" s="76"/>
      <c r="P48" s="76"/>
      <c r="Q48" s="76"/>
      <c r="R48" s="56">
        <v>0</v>
      </c>
      <c r="S48" s="56"/>
      <c r="T48" s="56"/>
      <c r="U48" s="56"/>
      <c r="V48" s="56"/>
      <c r="W48" s="56"/>
      <c r="X48" s="56"/>
      <c r="Y48" s="56"/>
      <c r="Z48" s="56"/>
      <c r="AA48" s="56">
        <v>0</v>
      </c>
      <c r="AB48" s="56"/>
      <c r="AC48" s="57"/>
      <c r="AD48" s="57"/>
      <c r="AE48" s="56"/>
      <c r="AF48" s="56"/>
      <c r="AG48" s="56"/>
      <c r="AH48" s="56"/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6">
        <v>0</v>
      </c>
      <c r="AO48" s="56"/>
      <c r="AP48" s="56"/>
      <c r="AQ48" s="56">
        <v>0</v>
      </c>
      <c r="AR48" s="57">
        <f>AT48+AU48+AV48+AW48+AX48</f>
        <v>32112.1</v>
      </c>
      <c r="AS48" s="57"/>
      <c r="AT48" s="57">
        <v>16895.8</v>
      </c>
      <c r="AU48" s="57">
        <v>15216.3</v>
      </c>
      <c r="AV48" s="57">
        <v>0</v>
      </c>
      <c r="AW48" s="57">
        <v>0</v>
      </c>
      <c r="AX48" s="57">
        <v>0</v>
      </c>
      <c r="AY48" s="102">
        <f t="shared" si="109"/>
        <v>763</v>
      </c>
      <c r="AZ48" s="102"/>
      <c r="BA48" s="102">
        <v>0</v>
      </c>
      <c r="BB48" s="102">
        <v>763</v>
      </c>
      <c r="BC48" s="102">
        <v>0</v>
      </c>
      <c r="BD48" s="102">
        <v>0</v>
      </c>
      <c r="BE48" s="102">
        <v>0</v>
      </c>
      <c r="BF48" s="102">
        <v>0</v>
      </c>
      <c r="BG48" s="56">
        <f t="shared" si="110"/>
        <v>0</v>
      </c>
      <c r="BH48" s="56"/>
      <c r="BI48" s="56">
        <v>0</v>
      </c>
      <c r="BJ48" s="56">
        <v>0</v>
      </c>
      <c r="BK48" s="56">
        <v>0</v>
      </c>
      <c r="BL48" s="56">
        <v>0</v>
      </c>
      <c r="BM48" s="56">
        <v>0</v>
      </c>
      <c r="BN48" s="56">
        <v>0</v>
      </c>
      <c r="BO48" s="33">
        <f t="shared" si="111"/>
        <v>0</v>
      </c>
      <c r="BP48" s="33"/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</row>
    <row r="49" spans="1:74" ht="78" customHeight="1" x14ac:dyDescent="0.2">
      <c r="A49" s="58" t="s">
        <v>38</v>
      </c>
      <c r="B49" s="59" t="s">
        <v>10</v>
      </c>
      <c r="C49" s="59" t="s">
        <v>7</v>
      </c>
      <c r="D49" s="56">
        <f t="shared" si="108"/>
        <v>400</v>
      </c>
      <c r="E49" s="56">
        <v>0</v>
      </c>
      <c r="F49" s="56">
        <v>0</v>
      </c>
      <c r="G49" s="56">
        <v>0</v>
      </c>
      <c r="H49" s="33"/>
      <c r="I49" s="33"/>
      <c r="J49" s="33"/>
      <c r="K49" s="33">
        <f t="shared" si="91"/>
        <v>200</v>
      </c>
      <c r="L49" s="56">
        <v>0</v>
      </c>
      <c r="M49" s="56">
        <v>0</v>
      </c>
      <c r="N49" s="56">
        <v>100</v>
      </c>
      <c r="O49" s="33">
        <v>100</v>
      </c>
      <c r="P49" s="33">
        <v>0</v>
      </c>
      <c r="Q49" s="33">
        <v>0</v>
      </c>
      <c r="R49" s="33">
        <f t="shared" ref="R49:R76" si="112">S49+T49+U49+V49+W49+Y49+Z49</f>
        <v>200</v>
      </c>
      <c r="S49" s="56">
        <v>0</v>
      </c>
      <c r="T49" s="56">
        <v>0</v>
      </c>
      <c r="U49" s="56">
        <v>0</v>
      </c>
      <c r="V49" s="56">
        <v>100</v>
      </c>
      <c r="W49" s="33">
        <v>100</v>
      </c>
      <c r="X49" s="33">
        <v>0</v>
      </c>
      <c r="Y49" s="33">
        <v>0</v>
      </c>
      <c r="Z49" s="33">
        <v>0</v>
      </c>
      <c r="AA49" s="56">
        <f t="shared" ref="AA49:AA76" si="113">AB49+AC49+AD49+AE49+AH49</f>
        <v>0</v>
      </c>
      <c r="AB49" s="56">
        <v>0</v>
      </c>
      <c r="AC49" s="57">
        <v>0</v>
      </c>
      <c r="AD49" s="57">
        <v>0</v>
      </c>
      <c r="AE49" s="33">
        <v>0</v>
      </c>
      <c r="AF49" s="33">
        <v>0</v>
      </c>
      <c r="AG49" s="33">
        <v>0</v>
      </c>
      <c r="AH49" s="33">
        <v>0</v>
      </c>
      <c r="AI49" s="56">
        <f t="shared" ref="AI49" si="114">AJ49+AK49+AL49+AM49+AQ49</f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>
        <v>0</v>
      </c>
      <c r="AP49" s="56">
        <v>0</v>
      </c>
      <c r="AQ49" s="56">
        <v>0</v>
      </c>
      <c r="AR49" s="57">
        <f>AS49+AT49+AU49+AV49+BF49</f>
        <v>0</v>
      </c>
      <c r="AS49" s="57">
        <v>0</v>
      </c>
      <c r="AT49" s="57">
        <v>0</v>
      </c>
      <c r="AU49" s="57">
        <v>0</v>
      </c>
      <c r="AV49" s="57">
        <v>0</v>
      </c>
      <c r="AW49" s="57">
        <v>0</v>
      </c>
      <c r="AX49" s="57">
        <v>0</v>
      </c>
      <c r="AY49" s="56">
        <f t="shared" si="109"/>
        <v>0</v>
      </c>
      <c r="AZ49" s="56">
        <v>0</v>
      </c>
      <c r="BA49" s="56">
        <v>0</v>
      </c>
      <c r="BB49" s="56">
        <v>0</v>
      </c>
      <c r="BC49" s="56">
        <v>0</v>
      </c>
      <c r="BD49" s="56">
        <v>0</v>
      </c>
      <c r="BE49" s="56">
        <v>0</v>
      </c>
      <c r="BF49" s="56">
        <v>0</v>
      </c>
      <c r="BG49" s="56">
        <f t="shared" si="110"/>
        <v>0</v>
      </c>
      <c r="BH49" s="56">
        <v>0</v>
      </c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48</v>
      </c>
      <c r="B50" s="59" t="s">
        <v>53</v>
      </c>
      <c r="C50" s="59" t="s">
        <v>7</v>
      </c>
      <c r="D50" s="56">
        <f t="shared" si="108"/>
        <v>6913</v>
      </c>
      <c r="E50" s="56"/>
      <c r="F50" s="56"/>
      <c r="G50" s="56"/>
      <c r="H50" s="75"/>
      <c r="I50" s="75"/>
      <c r="J50" s="75"/>
      <c r="K50" s="33">
        <f>L50+M50+N50+O50+P50+Q50</f>
        <v>157.1</v>
      </c>
      <c r="L50" s="56">
        <v>0</v>
      </c>
      <c r="M50" s="56">
        <v>149.19999999999999</v>
      </c>
      <c r="N50" s="56">
        <v>7.9</v>
      </c>
      <c r="O50" s="33">
        <v>0</v>
      </c>
      <c r="P50" s="33">
        <v>0</v>
      </c>
      <c r="Q50" s="33">
        <v>0</v>
      </c>
      <c r="R50" s="33">
        <f>U50+V50+W50+Y50+Z50</f>
        <v>1606</v>
      </c>
      <c r="S50" s="56">
        <v>0</v>
      </c>
      <c r="T50" s="56">
        <v>0</v>
      </c>
      <c r="U50" s="56">
        <v>1525.7</v>
      </c>
      <c r="V50" s="56">
        <v>35</v>
      </c>
      <c r="W50" s="33">
        <v>28</v>
      </c>
      <c r="X50" s="33"/>
      <c r="Y50" s="33">
        <v>17.3</v>
      </c>
      <c r="Z50" s="33">
        <v>0</v>
      </c>
      <c r="AA50" s="56">
        <f>AC50+AD50+AE50+AF50</f>
        <v>1605.8999999999999</v>
      </c>
      <c r="AB50" s="56">
        <v>0</v>
      </c>
      <c r="AC50" s="57">
        <v>1525.6</v>
      </c>
      <c r="AD50" s="57">
        <v>35</v>
      </c>
      <c r="AE50" s="33">
        <v>28</v>
      </c>
      <c r="AF50" s="33">
        <v>17.3</v>
      </c>
      <c r="AG50" s="33">
        <v>0</v>
      </c>
      <c r="AH50" s="33">
        <v>0</v>
      </c>
      <c r="AI50" s="56">
        <f>AK50+AL50+AN50</f>
        <v>546.59999999999991</v>
      </c>
      <c r="AJ50" s="56">
        <v>0</v>
      </c>
      <c r="AK50" s="56">
        <v>329.3</v>
      </c>
      <c r="AL50" s="56">
        <v>200</v>
      </c>
      <c r="AM50" s="56">
        <v>0</v>
      </c>
      <c r="AN50" s="56">
        <v>17.3</v>
      </c>
      <c r="AO50" s="56">
        <v>0</v>
      </c>
      <c r="AP50" s="56">
        <v>0</v>
      </c>
      <c r="AQ50" s="56">
        <v>0</v>
      </c>
      <c r="AR50" s="57">
        <f>AT50+AU50+AV50+AW50+AX50</f>
        <v>352.6</v>
      </c>
      <c r="AS50" s="57">
        <v>0</v>
      </c>
      <c r="AT50" s="57">
        <v>329.3</v>
      </c>
      <c r="AU50" s="57">
        <v>6</v>
      </c>
      <c r="AV50" s="57">
        <v>0</v>
      </c>
      <c r="AW50" s="57">
        <v>17.3</v>
      </c>
      <c r="AX50" s="57">
        <v>0</v>
      </c>
      <c r="AY50" s="56">
        <f t="shared" si="109"/>
        <v>2644.8</v>
      </c>
      <c r="AZ50" s="56">
        <v>0</v>
      </c>
      <c r="BA50" s="56">
        <v>0</v>
      </c>
      <c r="BB50" s="56">
        <v>1297.7</v>
      </c>
      <c r="BC50" s="56">
        <v>1303.0999999999999</v>
      </c>
      <c r="BD50" s="56">
        <v>14</v>
      </c>
      <c r="BE50" s="56">
        <v>0</v>
      </c>
      <c r="BF50" s="56">
        <v>30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67.5" customHeight="1" x14ac:dyDescent="0.2">
      <c r="A51" s="58" t="s">
        <v>39</v>
      </c>
      <c r="B51" s="59" t="s">
        <v>10</v>
      </c>
      <c r="C51" s="59" t="s">
        <v>10</v>
      </c>
      <c r="D51" s="56">
        <f t="shared" si="108"/>
        <v>1739.6000000000001</v>
      </c>
      <c r="E51" s="56"/>
      <c r="F51" s="56"/>
      <c r="G51" s="56"/>
      <c r="H51" s="75"/>
      <c r="I51" s="75"/>
      <c r="J51" s="75"/>
      <c r="K51" s="33">
        <f>N51</f>
        <v>92.1</v>
      </c>
      <c r="L51" s="56">
        <v>0</v>
      </c>
      <c r="M51" s="56">
        <v>0</v>
      </c>
      <c r="N51" s="56">
        <v>92.1</v>
      </c>
      <c r="O51" s="75">
        <v>0</v>
      </c>
      <c r="P51" s="75">
        <v>0</v>
      </c>
      <c r="Q51" s="75">
        <v>0</v>
      </c>
      <c r="R51" s="33">
        <f>V51+W51</f>
        <v>200</v>
      </c>
      <c r="S51" s="56">
        <v>0</v>
      </c>
      <c r="T51" s="56">
        <v>0</v>
      </c>
      <c r="U51" s="56">
        <v>0</v>
      </c>
      <c r="V51" s="56">
        <v>200</v>
      </c>
      <c r="W51" s="75">
        <v>0</v>
      </c>
      <c r="X51" s="75">
        <v>0</v>
      </c>
      <c r="Y51" s="75">
        <v>0</v>
      </c>
      <c r="Z51" s="75">
        <v>0</v>
      </c>
      <c r="AA51" s="56">
        <f>AB51+AC51+AD51+AE51+AF51+AH51</f>
        <v>0</v>
      </c>
      <c r="AB51" s="56">
        <v>0</v>
      </c>
      <c r="AC51" s="57">
        <v>0</v>
      </c>
      <c r="AD51" s="57">
        <v>0</v>
      </c>
      <c r="AE51" s="33">
        <v>0</v>
      </c>
      <c r="AF51" s="33">
        <v>0</v>
      </c>
      <c r="AG51" s="33">
        <v>0</v>
      </c>
      <c r="AH51" s="33">
        <v>0</v>
      </c>
      <c r="AI51" s="56">
        <f>AJ51+AK51+AL51+AM51+AN51+AO51+AP51+AQ51</f>
        <v>0</v>
      </c>
      <c r="AJ51" s="56">
        <v>0</v>
      </c>
      <c r="AK51" s="56">
        <v>0</v>
      </c>
      <c r="AL51" s="56">
        <v>0</v>
      </c>
      <c r="AM51" s="56">
        <v>0</v>
      </c>
      <c r="AN51" s="56">
        <v>0</v>
      </c>
      <c r="AO51" s="56">
        <v>0</v>
      </c>
      <c r="AP51" s="56">
        <v>0</v>
      </c>
      <c r="AQ51" s="56">
        <v>0</v>
      </c>
      <c r="AR51" s="57">
        <f>AS51+AT51+AU51+AV51+AW51+AX51</f>
        <v>242.8</v>
      </c>
      <c r="AS51" s="57">
        <v>0</v>
      </c>
      <c r="AT51" s="57">
        <v>240.4</v>
      </c>
      <c r="AU51" s="57">
        <v>2.4</v>
      </c>
      <c r="AV51" s="57">
        <v>0</v>
      </c>
      <c r="AW51" s="57">
        <v>0</v>
      </c>
      <c r="AX51" s="57">
        <v>0</v>
      </c>
      <c r="AY51" s="56">
        <f t="shared" si="109"/>
        <v>379.70000000000005</v>
      </c>
      <c r="AZ51" s="77"/>
      <c r="BA51" s="56">
        <v>0</v>
      </c>
      <c r="BB51" s="56">
        <v>94.9</v>
      </c>
      <c r="BC51" s="56">
        <v>284.8</v>
      </c>
      <c r="BD51" s="56">
        <v>0</v>
      </c>
      <c r="BE51" s="56">
        <v>0</v>
      </c>
      <c r="BF51" s="56">
        <v>0</v>
      </c>
      <c r="BG51" s="56">
        <f t="shared" si="110"/>
        <v>200</v>
      </c>
      <c r="BH51" s="77"/>
      <c r="BI51" s="56">
        <v>0</v>
      </c>
      <c r="BJ51" s="56">
        <v>198</v>
      </c>
      <c r="BK51" s="56">
        <v>2</v>
      </c>
      <c r="BL51" s="56">
        <v>0</v>
      </c>
      <c r="BM51" s="56">
        <v>0</v>
      </c>
      <c r="BN51" s="56">
        <v>0</v>
      </c>
      <c r="BO51" s="33">
        <f t="shared" si="111"/>
        <v>625</v>
      </c>
      <c r="BP51" s="33"/>
      <c r="BQ51" s="33">
        <v>0</v>
      </c>
      <c r="BR51" s="33">
        <v>618.70000000000005</v>
      </c>
      <c r="BS51" s="33">
        <v>6.3</v>
      </c>
      <c r="BT51" s="33">
        <v>0</v>
      </c>
      <c r="BU51" s="33">
        <v>0</v>
      </c>
      <c r="BV51" s="33">
        <v>0</v>
      </c>
    </row>
    <row r="52" spans="1:74" ht="69.75" customHeight="1" x14ac:dyDescent="0.2">
      <c r="A52" s="58" t="s">
        <v>68</v>
      </c>
      <c r="B52" s="59" t="s">
        <v>10</v>
      </c>
      <c r="C52" s="59" t="s">
        <v>7</v>
      </c>
      <c r="D52" s="56">
        <f t="shared" si="108"/>
        <v>0</v>
      </c>
      <c r="E52" s="56"/>
      <c r="F52" s="56"/>
      <c r="G52" s="56"/>
      <c r="H52" s="33"/>
      <c r="I52" s="33"/>
      <c r="J52" s="33"/>
      <c r="K52" s="33">
        <f>N52</f>
        <v>0</v>
      </c>
      <c r="L52" s="56">
        <v>0</v>
      </c>
      <c r="M52" s="56">
        <v>0</v>
      </c>
      <c r="N52" s="56">
        <v>0</v>
      </c>
      <c r="O52" s="33">
        <v>0</v>
      </c>
      <c r="P52" s="33">
        <v>0</v>
      </c>
      <c r="Q52" s="33">
        <v>0</v>
      </c>
      <c r="R52" s="33">
        <f>S52+T52+U52+V52+W52+X52+Y52+Z52</f>
        <v>0</v>
      </c>
      <c r="S52" s="56">
        <v>0</v>
      </c>
      <c r="T52" s="56">
        <v>0</v>
      </c>
      <c r="U52" s="56">
        <v>0</v>
      </c>
      <c r="V52" s="56">
        <v>0</v>
      </c>
      <c r="W52" s="33">
        <v>0</v>
      </c>
      <c r="X52" s="33">
        <v>0</v>
      </c>
      <c r="Y52" s="33">
        <v>0</v>
      </c>
      <c r="Z52" s="33">
        <v>0</v>
      </c>
      <c r="AA52" s="56"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v>0</v>
      </c>
      <c r="AS52" s="57">
        <v>0</v>
      </c>
      <c r="AT52" s="57">
        <v>0</v>
      </c>
      <c r="AU52" s="57">
        <v>0</v>
      </c>
      <c r="AV52" s="57">
        <v>0</v>
      </c>
      <c r="AW52" s="57">
        <v>0</v>
      </c>
      <c r="AX52" s="57">
        <v>0</v>
      </c>
      <c r="AY52" s="56">
        <f t="shared" si="109"/>
        <v>0</v>
      </c>
      <c r="AZ52" s="56"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6">
        <v>0</v>
      </c>
      <c r="BG52" s="56">
        <f t="shared" si="110"/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 t="shared" si="111"/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</row>
    <row r="53" spans="1:74" ht="66" customHeight="1" x14ac:dyDescent="0.2">
      <c r="A53" s="58" t="s">
        <v>69</v>
      </c>
      <c r="B53" s="59" t="s">
        <v>53</v>
      </c>
      <c r="C53" s="59" t="s">
        <v>7</v>
      </c>
      <c r="D53" s="56">
        <f t="shared" si="108"/>
        <v>5059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f>AE53</f>
        <v>2892.7</v>
      </c>
      <c r="AB53" s="56">
        <v>0</v>
      </c>
      <c r="AC53" s="57">
        <v>0</v>
      </c>
      <c r="AD53" s="57">
        <v>0</v>
      </c>
      <c r="AE53" s="33">
        <v>2892.7</v>
      </c>
      <c r="AF53" s="33">
        <v>0</v>
      </c>
      <c r="AG53" s="33">
        <v>0</v>
      </c>
      <c r="AH53" s="33">
        <v>0</v>
      </c>
      <c r="AI53" s="56">
        <f>AJ53+AK53+AL53+AM53+AN53+AO53+AP53+AQ53</f>
        <v>1394.3</v>
      </c>
      <c r="AJ53" s="56">
        <v>0</v>
      </c>
      <c r="AK53" s="56">
        <v>0</v>
      </c>
      <c r="AL53" s="56">
        <v>0</v>
      </c>
      <c r="AM53" s="56">
        <v>1394.3</v>
      </c>
      <c r="AN53" s="56">
        <v>0</v>
      </c>
      <c r="AO53" s="56">
        <v>0</v>
      </c>
      <c r="AP53" s="56">
        <v>0</v>
      </c>
      <c r="AQ53" s="56">
        <v>0</v>
      </c>
      <c r="AR53" s="57">
        <f>AT53+AU53+AV53+AW53+AX53</f>
        <v>97</v>
      </c>
      <c r="AS53" s="57">
        <v>0</v>
      </c>
      <c r="AT53" s="57">
        <v>0</v>
      </c>
      <c r="AU53" s="57">
        <v>0</v>
      </c>
      <c r="AV53" s="57">
        <v>97</v>
      </c>
      <c r="AW53" s="57">
        <v>0</v>
      </c>
      <c r="AX53" s="57">
        <v>0</v>
      </c>
      <c r="AY53" s="56">
        <f t="shared" si="109"/>
        <v>675</v>
      </c>
      <c r="AZ53" s="56">
        <v>0</v>
      </c>
      <c r="BA53" s="56">
        <v>0</v>
      </c>
      <c r="BB53" s="56">
        <v>0</v>
      </c>
      <c r="BC53" s="56">
        <v>0</v>
      </c>
      <c r="BD53" s="56">
        <v>675</v>
      </c>
      <c r="BE53" s="56">
        <v>0</v>
      </c>
      <c r="BF53" s="56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70.5" customHeight="1" x14ac:dyDescent="0.2">
      <c r="A54" s="107" t="s">
        <v>41</v>
      </c>
      <c r="B54" s="59" t="s">
        <v>10</v>
      </c>
      <c r="C54" s="59" t="s">
        <v>7</v>
      </c>
      <c r="D54" s="56">
        <f t="shared" si="108"/>
        <v>104119.6</v>
      </c>
      <c r="E54" s="56"/>
      <c r="F54" s="56"/>
      <c r="G54" s="56"/>
      <c r="H54" s="75"/>
      <c r="I54" s="75"/>
      <c r="J54" s="75"/>
      <c r="K54" s="33">
        <f>M54+N54</f>
        <v>78144.100000000006</v>
      </c>
      <c r="L54" s="56">
        <v>0</v>
      </c>
      <c r="M54" s="56">
        <v>74236.800000000003</v>
      </c>
      <c r="N54" s="56">
        <v>3907.3</v>
      </c>
      <c r="O54" s="75">
        <v>0</v>
      </c>
      <c r="P54" s="75"/>
      <c r="Q54" s="75"/>
      <c r="R54" s="33">
        <f>U54+V54</f>
        <v>25975.5</v>
      </c>
      <c r="S54" s="56">
        <v>0</v>
      </c>
      <c r="T54" s="56">
        <v>0</v>
      </c>
      <c r="U54" s="56">
        <v>24676.7</v>
      </c>
      <c r="V54" s="56">
        <v>1298.8</v>
      </c>
      <c r="W54" s="33">
        <v>0</v>
      </c>
      <c r="X54" s="33">
        <v>0</v>
      </c>
      <c r="Y54" s="33">
        <v>0</v>
      </c>
      <c r="Z54" s="33">
        <v>0</v>
      </c>
      <c r="AA54" s="56">
        <v>0</v>
      </c>
      <c r="AB54" s="56">
        <v>0</v>
      </c>
      <c r="AC54" s="57">
        <v>0</v>
      </c>
      <c r="AD54" s="57">
        <v>0</v>
      </c>
      <c r="AE54" s="33">
        <v>0</v>
      </c>
      <c r="AF54" s="33">
        <v>0</v>
      </c>
      <c r="AG54" s="33">
        <v>0</v>
      </c>
      <c r="AH54" s="33">
        <v>0</v>
      </c>
      <c r="AI54" s="78">
        <f>AJ54+AK54+AL54+AM54+AN54+AO54+AP54+AQ54</f>
        <v>0</v>
      </c>
      <c r="AJ54" s="33">
        <v>0</v>
      </c>
      <c r="AK54" s="33">
        <v>0</v>
      </c>
      <c r="AL54" s="33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7">
        <v>0</v>
      </c>
      <c r="AS54" s="57">
        <v>0</v>
      </c>
      <c r="AT54" s="57">
        <v>0</v>
      </c>
      <c r="AU54" s="57">
        <v>0</v>
      </c>
      <c r="AV54" s="57">
        <v>0</v>
      </c>
      <c r="AW54" s="57">
        <v>0</v>
      </c>
      <c r="AX54" s="57">
        <v>0</v>
      </c>
      <c r="AY54" s="56">
        <f t="shared" si="109"/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6.5" customHeight="1" x14ac:dyDescent="0.2">
      <c r="A55" s="108"/>
      <c r="B55" s="59" t="s">
        <v>10</v>
      </c>
      <c r="C55" s="59" t="s">
        <v>10</v>
      </c>
      <c r="D55" s="56">
        <f t="shared" si="108"/>
        <v>72231.599999999991</v>
      </c>
      <c r="E55" s="56"/>
      <c r="F55" s="56"/>
      <c r="G55" s="56"/>
      <c r="H55" s="75"/>
      <c r="I55" s="75"/>
      <c r="J55" s="75"/>
      <c r="K55" s="33">
        <f>M55+N55</f>
        <v>15280.400000000001</v>
      </c>
      <c r="L55" s="56">
        <v>0</v>
      </c>
      <c r="M55" s="56">
        <v>14463.2</v>
      </c>
      <c r="N55" s="56">
        <v>817.2</v>
      </c>
      <c r="O55" s="75">
        <v>0</v>
      </c>
      <c r="P55" s="75">
        <v>0</v>
      </c>
      <c r="Q55" s="75">
        <v>0</v>
      </c>
      <c r="R55" s="33">
        <f>S55+T55+U55+V55+W55+X55+Y55+Z55</f>
        <v>866.59999999999991</v>
      </c>
      <c r="S55" s="56">
        <v>0</v>
      </c>
      <c r="T55" s="56">
        <v>0</v>
      </c>
      <c r="U55" s="56">
        <v>823.3</v>
      </c>
      <c r="V55" s="56">
        <v>43.3</v>
      </c>
      <c r="W55" s="75">
        <v>0</v>
      </c>
      <c r="X55" s="75">
        <v>0</v>
      </c>
      <c r="Y55" s="75">
        <v>0</v>
      </c>
      <c r="Z55" s="75">
        <v>0</v>
      </c>
      <c r="AA55" s="56">
        <f>AB55+AC55+AD55</f>
        <v>30990.799999999999</v>
      </c>
      <c r="AB55" s="56">
        <v>0</v>
      </c>
      <c r="AC55" s="57">
        <v>29441.3</v>
      </c>
      <c r="AD55" s="57">
        <v>1549.5</v>
      </c>
      <c r="AE55" s="33">
        <v>0</v>
      </c>
      <c r="AF55" s="33">
        <v>0</v>
      </c>
      <c r="AG55" s="33">
        <v>0</v>
      </c>
      <c r="AH55" s="33">
        <v>0</v>
      </c>
      <c r="AI55" s="56">
        <f>AK55+AL55</f>
        <v>23833.399999999998</v>
      </c>
      <c r="AJ55" s="56">
        <v>0</v>
      </c>
      <c r="AK55" s="56">
        <v>22577.1</v>
      </c>
      <c r="AL55" s="56">
        <v>1256.3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f>AS55+AT55+AU55+AV55+AW55+AX55</f>
        <v>1260.4000000000001</v>
      </c>
      <c r="AS55" s="57">
        <v>0</v>
      </c>
      <c r="AT55" s="57">
        <v>1197.4000000000001</v>
      </c>
      <c r="AU55" s="57">
        <v>63</v>
      </c>
      <c r="AV55" s="57">
        <v>0</v>
      </c>
      <c r="AW55" s="57">
        <v>0</v>
      </c>
      <c r="AX55" s="57">
        <v>0</v>
      </c>
      <c r="AY55" s="56">
        <f t="shared" si="109"/>
        <v>0</v>
      </c>
      <c r="AZ55" s="56"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0</v>
      </c>
      <c r="BF55" s="56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s="82" customFormat="1" ht="38.25" x14ac:dyDescent="0.2">
      <c r="A56" s="132" t="s">
        <v>30</v>
      </c>
      <c r="B56" s="29"/>
      <c r="C56" s="29" t="s">
        <v>6</v>
      </c>
      <c r="D56" s="39">
        <f>K56+R56+AA56+AI56+AR56+AY56+BG56+BO56</f>
        <v>608035.29999999993</v>
      </c>
      <c r="E56" s="39">
        <f t="shared" ref="E56:J56" si="115">SUM(E59:E64)</f>
        <v>0</v>
      </c>
      <c r="F56" s="39">
        <f t="shared" si="115"/>
        <v>59064.11</v>
      </c>
      <c r="G56" s="39">
        <f t="shared" si="115"/>
        <v>2681.6</v>
      </c>
      <c r="H56" s="39">
        <f t="shared" si="115"/>
        <v>261.42900000000003</v>
      </c>
      <c r="I56" s="39">
        <f t="shared" si="115"/>
        <v>76.899999999999991</v>
      </c>
      <c r="J56" s="39">
        <f t="shared" si="115"/>
        <v>6.3</v>
      </c>
      <c r="K56" s="39">
        <f>L56+M56+N56+O56+P56+Q56</f>
        <v>69656.899999999994</v>
      </c>
      <c r="L56" s="39">
        <f t="shared" ref="L56:M56" si="116">L59+L60+L61+L63+L64</f>
        <v>0</v>
      </c>
      <c r="M56" s="39">
        <f t="shared" si="116"/>
        <v>17644.2</v>
      </c>
      <c r="N56" s="39">
        <f>N59+N60+N61+N63+N64</f>
        <v>21487.600000000002</v>
      </c>
      <c r="O56" s="39">
        <f>O59+O60+O61+O63+O64</f>
        <v>30292.2</v>
      </c>
      <c r="P56" s="39">
        <f>SUM(P59:P64)</f>
        <v>65.900000000000006</v>
      </c>
      <c r="Q56" s="39">
        <f>SUM(Q59:Q64)</f>
        <v>167</v>
      </c>
      <c r="R56" s="39">
        <f>S56+T56+U56+V56+W56+Y56+Z56</f>
        <v>82971.199999999997</v>
      </c>
      <c r="S56" s="39">
        <f t="shared" ref="S56:Z56" si="117">S59+S60+S61+S63+S64</f>
        <v>0</v>
      </c>
      <c r="T56" s="39">
        <f t="shared" si="117"/>
        <v>0</v>
      </c>
      <c r="U56" s="39">
        <f t="shared" si="117"/>
        <v>19068</v>
      </c>
      <c r="V56" s="39">
        <f>V59+V60+V61+V63+V64</f>
        <v>23246.799999999999</v>
      </c>
      <c r="W56" s="39">
        <f>W59+W60+W61+W63+W64</f>
        <v>40412.300000000003</v>
      </c>
      <c r="X56" s="39">
        <f t="shared" si="117"/>
        <v>0</v>
      </c>
      <c r="Y56" s="39">
        <f t="shared" si="117"/>
        <v>81.2</v>
      </c>
      <c r="Z56" s="39">
        <f t="shared" si="117"/>
        <v>162.9</v>
      </c>
      <c r="AA56" s="39">
        <f>AB56+AC56+AD56+AE56+AF56+AH56</f>
        <v>136123.99999999997</v>
      </c>
      <c r="AB56" s="39">
        <f t="shared" ref="AB56" si="118">AB59+AB60+AB61+AB63+AB64</f>
        <v>0</v>
      </c>
      <c r="AC56" s="40">
        <f t="shared" ref="AC56:AH56" si="119">AC57+AC58</f>
        <v>109232.7</v>
      </c>
      <c r="AD56" s="40">
        <f>AD57+AD58</f>
        <v>22798.6</v>
      </c>
      <c r="AE56" s="39">
        <f t="shared" si="119"/>
        <v>3812.9</v>
      </c>
      <c r="AF56" s="39">
        <f t="shared" si="119"/>
        <v>97.9</v>
      </c>
      <c r="AG56" s="39">
        <f t="shared" si="119"/>
        <v>0</v>
      </c>
      <c r="AH56" s="39">
        <f t="shared" si="119"/>
        <v>181.9</v>
      </c>
      <c r="AI56" s="39">
        <f>AJ56+AK56+AL56+AM56+AN56+AQ56</f>
        <v>51812.100000000006</v>
      </c>
      <c r="AJ56" s="39">
        <f t="shared" ref="AJ56:AQ56" si="120">AJ59+AJ60+AJ61+AJ63+AJ64</f>
        <v>0</v>
      </c>
      <c r="AK56" s="39">
        <f>AK59+AK60+AK61+AK63+AK64+AK69</f>
        <v>19266.400000000001</v>
      </c>
      <c r="AL56" s="39">
        <f>AL59+AL60+AL61+AL63+AL64+AL68</f>
        <v>26364.899999999998</v>
      </c>
      <c r="AM56" s="39">
        <f t="shared" si="120"/>
        <v>5891</v>
      </c>
      <c r="AN56" s="39">
        <f t="shared" si="120"/>
        <v>97.9</v>
      </c>
      <c r="AO56" s="39">
        <f t="shared" si="120"/>
        <v>0</v>
      </c>
      <c r="AP56" s="39">
        <f t="shared" si="120"/>
        <v>0</v>
      </c>
      <c r="AQ56" s="39">
        <f t="shared" si="120"/>
        <v>191.9</v>
      </c>
      <c r="AR56" s="40">
        <f>AS56+AT56+AU56+AV56+AW56+AX56</f>
        <v>100705.79999999999</v>
      </c>
      <c r="AS56" s="40">
        <f t="shared" ref="AS56:AX56" si="121">AS59+AS60+AS61+AS63+AS64</f>
        <v>0</v>
      </c>
      <c r="AT56" s="40">
        <f>AT59+AT60+AT61+AT63+AT64+AT69</f>
        <v>49157.8</v>
      </c>
      <c r="AU56" s="40">
        <f>AU59+AU60+AU61+AU63+AU64+AU68+AU69+AU62</f>
        <v>47449.799999999996</v>
      </c>
      <c r="AV56" s="40">
        <f t="shared" si="121"/>
        <v>3930.9</v>
      </c>
      <c r="AW56" s="40">
        <f t="shared" si="121"/>
        <v>6.9</v>
      </c>
      <c r="AX56" s="40">
        <f t="shared" si="121"/>
        <v>160.4</v>
      </c>
      <c r="AY56" s="39">
        <f>BA56+BB56+BC56+BD56+BE56+BF56</f>
        <v>57849.299999999996</v>
      </c>
      <c r="AZ56" s="39">
        <f t="shared" ref="AZ56:BF56" si="122">AZ57+AZ58</f>
        <v>0</v>
      </c>
      <c r="BA56" s="39">
        <f t="shared" si="122"/>
        <v>0</v>
      </c>
      <c r="BB56" s="39">
        <f t="shared" si="122"/>
        <v>20001.399999999998</v>
      </c>
      <c r="BC56" s="39">
        <f t="shared" si="122"/>
        <v>33168.5</v>
      </c>
      <c r="BD56" s="39">
        <f t="shared" si="122"/>
        <v>4460.6000000000004</v>
      </c>
      <c r="BE56" s="39">
        <f t="shared" si="122"/>
        <v>6.9</v>
      </c>
      <c r="BF56" s="39">
        <f t="shared" si="122"/>
        <v>211.9</v>
      </c>
      <c r="BG56" s="39">
        <f>BI56+BJ56+BK56+BL56+BM56+BN56</f>
        <v>54427.3</v>
      </c>
      <c r="BH56" s="39">
        <f t="shared" ref="BH56" si="123">BH59+BH60+BH61+BH63+BH64</f>
        <v>0</v>
      </c>
      <c r="BI56" s="39">
        <v>0</v>
      </c>
      <c r="BJ56" s="39">
        <f>BJ59+BJ60+BJ61+BJ63+BJ64+BJ69</f>
        <v>18418.600000000002</v>
      </c>
      <c r="BK56" s="39">
        <f>BK59+BK60+BK61+BK63+BK64+BK68+BK69+BK62</f>
        <v>31138.7</v>
      </c>
      <c r="BL56" s="39">
        <f t="shared" ref="BL56:BN56" si="124">BL59+BL60+BL61+BL63+BL64</f>
        <v>4661.2</v>
      </c>
      <c r="BM56" s="39">
        <f t="shared" si="124"/>
        <v>6.9</v>
      </c>
      <c r="BN56" s="39">
        <f t="shared" si="124"/>
        <v>201.9</v>
      </c>
      <c r="BO56" s="35">
        <f>BQ56+BR56+BS56+BT56+BU56+BV56</f>
        <v>54488.700000000004</v>
      </c>
      <c r="BP56" s="35">
        <f t="shared" ref="BP56" si="125">BP59+BP60+BP61+BP63+BP64</f>
        <v>0</v>
      </c>
      <c r="BQ56" s="35">
        <v>0</v>
      </c>
      <c r="BR56" s="35">
        <f>BR59+BR60+BR61+BR63+BR64+BR69</f>
        <v>18480.500000000004</v>
      </c>
      <c r="BS56" s="35">
        <f>BS59+BS60+BS61+BS63+BS64+BS68+BS69+BS62</f>
        <v>31138.2</v>
      </c>
      <c r="BT56" s="35">
        <f t="shared" ref="BT56:BV56" si="126">BT59+BT60+BT61+BT63+BT64</f>
        <v>4661.2</v>
      </c>
      <c r="BU56" s="35">
        <f t="shared" si="126"/>
        <v>6.9</v>
      </c>
      <c r="BV56" s="35">
        <f t="shared" si="126"/>
        <v>201.9</v>
      </c>
    </row>
    <row r="57" spans="1:74" s="82" customFormat="1" ht="91.5" customHeight="1" x14ac:dyDescent="0.2">
      <c r="A57" s="142"/>
      <c r="B57" s="29" t="s">
        <v>81</v>
      </c>
      <c r="C57" s="29" t="s">
        <v>7</v>
      </c>
      <c r="D57" s="39">
        <f t="shared" ref="D57:D58" si="127">K57+R57+AA57+AI57+AR57+AY57+BG57+BO57</f>
        <v>607370.69999999995</v>
      </c>
      <c r="E57" s="39"/>
      <c r="F57" s="39"/>
      <c r="G57" s="39"/>
      <c r="H57" s="39"/>
      <c r="I57" s="39"/>
      <c r="J57" s="39"/>
      <c r="K57" s="39">
        <f>L57+M57+N57+O57+P57+Q57</f>
        <v>69656.899999999994</v>
      </c>
      <c r="L57" s="39">
        <f>L59+L60+L61+L63+L64+L65+L66</f>
        <v>0</v>
      </c>
      <c r="M57" s="39">
        <f>M59+M60+M61+M63+M64+M65+M66</f>
        <v>17644.2</v>
      </c>
      <c r="N57" s="39">
        <f t="shared" ref="N57:Q57" si="128">N59+N60+N61+N63+N64+N65+N66</f>
        <v>21487.600000000002</v>
      </c>
      <c r="O57" s="39">
        <f t="shared" si="128"/>
        <v>30292.2</v>
      </c>
      <c r="P57" s="39">
        <f t="shared" si="128"/>
        <v>65.900000000000006</v>
      </c>
      <c r="Q57" s="39">
        <f t="shared" si="128"/>
        <v>167</v>
      </c>
      <c r="R57" s="39">
        <f>S57+T57+U57+V57+W57+X57+Y57+Z57</f>
        <v>82971.199999999997</v>
      </c>
      <c r="S57" s="39">
        <f t="shared" ref="S57:Z57" si="129">S59+S60+S61+S63+S64+S65+S66</f>
        <v>0</v>
      </c>
      <c r="T57" s="39">
        <f t="shared" si="129"/>
        <v>0</v>
      </c>
      <c r="U57" s="39">
        <f t="shared" si="129"/>
        <v>19068</v>
      </c>
      <c r="V57" s="39">
        <f t="shared" si="129"/>
        <v>23246.799999999999</v>
      </c>
      <c r="W57" s="39">
        <f t="shared" si="129"/>
        <v>40412.300000000003</v>
      </c>
      <c r="X57" s="39">
        <f t="shared" si="129"/>
        <v>0</v>
      </c>
      <c r="Y57" s="39">
        <f t="shared" si="129"/>
        <v>81.2</v>
      </c>
      <c r="Z57" s="39">
        <f t="shared" si="129"/>
        <v>162.9</v>
      </c>
      <c r="AA57" s="39">
        <f>AB57+AC57+AD57+AE57+AF57+AG57+AH57</f>
        <v>135519.4</v>
      </c>
      <c r="AB57" s="39">
        <f t="shared" ref="AB57:AH57" si="130">AB59+AB60+AB61+AB63+AB64+AB65+AB66</f>
        <v>0</v>
      </c>
      <c r="AC57" s="39">
        <f t="shared" si="130"/>
        <v>109232.7</v>
      </c>
      <c r="AD57" s="39">
        <f>AD59+AD60+AD61+AD63+AD64+AD65+AD66</f>
        <v>22194</v>
      </c>
      <c r="AE57" s="39">
        <f>AE60+AE63</f>
        <v>3812.9</v>
      </c>
      <c r="AF57" s="39">
        <f t="shared" si="130"/>
        <v>97.9</v>
      </c>
      <c r="AG57" s="39">
        <f t="shared" si="130"/>
        <v>0</v>
      </c>
      <c r="AH57" s="39">
        <f t="shared" si="130"/>
        <v>181.9</v>
      </c>
      <c r="AI57" s="39">
        <f>AJ57+AK57+AL57+AM57+AN57+AO57+AP57+AQ57</f>
        <v>51812.100000000006</v>
      </c>
      <c r="AJ57" s="39">
        <f t="shared" ref="AJ57:AQ57" si="131">AJ59+AJ60+AJ61+AJ63+AJ64+AJ65+AJ66</f>
        <v>0</v>
      </c>
      <c r="AK57" s="39">
        <f>AK59+AK60+AK61+AK63+AK64+AK65+AK66+AK69</f>
        <v>19266.400000000001</v>
      </c>
      <c r="AL57" s="39">
        <f>AL59+AL60+AL61+AL63+AL64+AL65+AL66+AL68</f>
        <v>26364.899999999998</v>
      </c>
      <c r="AM57" s="39">
        <f t="shared" si="131"/>
        <v>5891</v>
      </c>
      <c r="AN57" s="39">
        <f t="shared" si="131"/>
        <v>97.9</v>
      </c>
      <c r="AO57" s="39">
        <f t="shared" si="131"/>
        <v>0</v>
      </c>
      <c r="AP57" s="39">
        <f t="shared" si="131"/>
        <v>0</v>
      </c>
      <c r="AQ57" s="39">
        <f t="shared" si="131"/>
        <v>191.9</v>
      </c>
      <c r="AR57" s="40">
        <f>AS57+AT57+AU57+AV57+AW57+AX57</f>
        <v>100645.79999999999</v>
      </c>
      <c r="AS57" s="40">
        <f t="shared" ref="AS57:AX57" si="132">AS59+AS60+AS61+AS63+AS64+AS65+AS66</f>
        <v>0</v>
      </c>
      <c r="AT57" s="40">
        <f>AT59+AT60+AT61+AT63+AT64+AT65+AT66+AT69</f>
        <v>49157.8</v>
      </c>
      <c r="AU57" s="40">
        <f>AU59+AU60+AU61+AU63+AU64+AU65+AU66+AU68+AU69</f>
        <v>47389.799999999996</v>
      </c>
      <c r="AV57" s="40">
        <f t="shared" si="132"/>
        <v>3930.9</v>
      </c>
      <c r="AW57" s="40">
        <f t="shared" si="132"/>
        <v>6.9</v>
      </c>
      <c r="AX57" s="40">
        <f t="shared" si="132"/>
        <v>160.4</v>
      </c>
      <c r="AY57" s="39">
        <f>BA57+BB57+BC57+BD57+BE57+BF57</f>
        <v>57849.299999999996</v>
      </c>
      <c r="AZ57" s="39">
        <f t="shared" ref="AZ57:BA57" si="133">AZ59+AZ60+AZ61+AZ63+AZ64+AZ65+AZ66+AZ68</f>
        <v>0</v>
      </c>
      <c r="BA57" s="39">
        <f t="shared" si="133"/>
        <v>0</v>
      </c>
      <c r="BB57" s="39">
        <f>BB59+BB60+BB61+BB63+BB64+BB65+BB66+BB68</f>
        <v>20001.399999999998</v>
      </c>
      <c r="BC57" s="39">
        <f>BC59+BC60+BC61+BC63+BC64+BC65+BC66+BC68+BC69</f>
        <v>33168.5</v>
      </c>
      <c r="BD57" s="39">
        <f t="shared" ref="BD57:BF57" si="134">BD59+BD60+BD61+BD63+BD64+BD65+BD66+BD68+BD69</f>
        <v>4460.6000000000004</v>
      </c>
      <c r="BE57" s="39">
        <f t="shared" si="134"/>
        <v>6.9</v>
      </c>
      <c r="BF57" s="39">
        <f t="shared" si="134"/>
        <v>211.9</v>
      </c>
      <c r="BG57" s="39">
        <f>BI57+BJ57+BK57+BL57+BM57+BN57</f>
        <v>54427.3</v>
      </c>
      <c r="BH57" s="39">
        <f t="shared" ref="BH57" si="135">BH59+BH60+BH61+BH63+BH64+BH65+BH66</f>
        <v>0</v>
      </c>
      <c r="BI57" s="39">
        <f t="shared" ref="BI57:BN57" si="136">BI59+BI60+BI61+BI63+BI64+BI65+BI66+BI68</f>
        <v>0</v>
      </c>
      <c r="BJ57" s="39">
        <f t="shared" si="136"/>
        <v>18418.600000000002</v>
      </c>
      <c r="BK57" s="39">
        <f t="shared" si="136"/>
        <v>31138.7</v>
      </c>
      <c r="BL57" s="39">
        <f t="shared" si="136"/>
        <v>4661.2</v>
      </c>
      <c r="BM57" s="39">
        <f t="shared" si="136"/>
        <v>6.9</v>
      </c>
      <c r="BN57" s="39">
        <f t="shared" si="136"/>
        <v>201.9</v>
      </c>
      <c r="BO57" s="39">
        <f>BQ57+BR57+BS57+BT57+BU57+BV57</f>
        <v>54488.700000000004</v>
      </c>
      <c r="BP57" s="35">
        <f t="shared" ref="BP57" si="137">BP59+BP60+BP61+BP63+BP64+BP65+BP66</f>
        <v>0</v>
      </c>
      <c r="BQ57" s="35">
        <f t="shared" ref="BQ57:BV57" si="138">BQ59+BQ60+BQ61+BQ63+BQ64+BQ65+BQ66+BQ68</f>
        <v>0</v>
      </c>
      <c r="BR57" s="35">
        <f t="shared" si="138"/>
        <v>18480.500000000004</v>
      </c>
      <c r="BS57" s="35">
        <f t="shared" si="138"/>
        <v>31138.2</v>
      </c>
      <c r="BT57" s="35">
        <f t="shared" si="138"/>
        <v>4661.2</v>
      </c>
      <c r="BU57" s="35">
        <f t="shared" si="138"/>
        <v>6.9</v>
      </c>
      <c r="BV57" s="35">
        <f t="shared" si="138"/>
        <v>201.9</v>
      </c>
    </row>
    <row r="58" spans="1:74" s="82" customFormat="1" ht="54" customHeight="1" x14ac:dyDescent="0.2">
      <c r="A58" s="134"/>
      <c r="B58" s="29" t="s">
        <v>17</v>
      </c>
      <c r="C58" s="29" t="s">
        <v>17</v>
      </c>
      <c r="D58" s="39">
        <f t="shared" si="127"/>
        <v>664.6</v>
      </c>
      <c r="E58" s="39"/>
      <c r="F58" s="39"/>
      <c r="G58" s="39"/>
      <c r="H58" s="39"/>
      <c r="I58" s="39"/>
      <c r="J58" s="39"/>
      <c r="K58" s="39">
        <f>L58+M58+N58+O58+P58+Q58</f>
        <v>0</v>
      </c>
      <c r="L58" s="39">
        <f>L67</f>
        <v>0</v>
      </c>
      <c r="M58" s="39">
        <f t="shared" ref="M58:Q58" si="139">M67</f>
        <v>0</v>
      </c>
      <c r="N58" s="39">
        <f t="shared" si="139"/>
        <v>0</v>
      </c>
      <c r="O58" s="39">
        <f t="shared" si="139"/>
        <v>0</v>
      </c>
      <c r="P58" s="39">
        <f t="shared" si="139"/>
        <v>0</v>
      </c>
      <c r="Q58" s="39">
        <f t="shared" si="139"/>
        <v>0</v>
      </c>
      <c r="R58" s="39">
        <f>S58+T58+U58+V58+W58+X58+Y58+Z58</f>
        <v>0</v>
      </c>
      <c r="S58" s="39">
        <f t="shared" ref="S58:Z58" si="140">S67</f>
        <v>0</v>
      </c>
      <c r="T58" s="39">
        <f t="shared" si="140"/>
        <v>0</v>
      </c>
      <c r="U58" s="39">
        <f t="shared" si="140"/>
        <v>0</v>
      </c>
      <c r="V58" s="39">
        <f t="shared" si="140"/>
        <v>0</v>
      </c>
      <c r="W58" s="39">
        <f t="shared" si="140"/>
        <v>0</v>
      </c>
      <c r="X58" s="39">
        <f t="shared" si="140"/>
        <v>0</v>
      </c>
      <c r="Y58" s="39">
        <f t="shared" si="140"/>
        <v>0</v>
      </c>
      <c r="Z58" s="39">
        <f t="shared" si="140"/>
        <v>0</v>
      </c>
      <c r="AA58" s="39">
        <f>AB58+AC58+AD58+AE58+AF58+AG58+AH58</f>
        <v>604.6</v>
      </c>
      <c r="AB58" s="39">
        <f>AB67</f>
        <v>0</v>
      </c>
      <c r="AC58" s="39">
        <f t="shared" ref="AC58:AH58" si="141">AC67</f>
        <v>0</v>
      </c>
      <c r="AD58" s="39">
        <f t="shared" si="141"/>
        <v>604.6</v>
      </c>
      <c r="AE58" s="39">
        <f t="shared" si="141"/>
        <v>0</v>
      </c>
      <c r="AF58" s="39">
        <f t="shared" si="141"/>
        <v>0</v>
      </c>
      <c r="AG58" s="39">
        <f t="shared" si="141"/>
        <v>0</v>
      </c>
      <c r="AH58" s="39">
        <f t="shared" si="141"/>
        <v>0</v>
      </c>
      <c r="AI58" s="39">
        <f>AJ58+AK58+AL58+AM58+AN58+AO58+AP58+AQ58</f>
        <v>0</v>
      </c>
      <c r="AJ58" s="39">
        <f t="shared" ref="AJ58:AQ58" si="142">AJ67</f>
        <v>0</v>
      </c>
      <c r="AK58" s="39">
        <f t="shared" si="142"/>
        <v>0</v>
      </c>
      <c r="AL58" s="39">
        <f t="shared" si="142"/>
        <v>0</v>
      </c>
      <c r="AM58" s="39">
        <f t="shared" si="142"/>
        <v>0</v>
      </c>
      <c r="AN58" s="39">
        <f t="shared" si="142"/>
        <v>0</v>
      </c>
      <c r="AO58" s="39">
        <f t="shared" si="142"/>
        <v>0</v>
      </c>
      <c r="AP58" s="39">
        <f t="shared" si="142"/>
        <v>0</v>
      </c>
      <c r="AQ58" s="39">
        <f t="shared" si="142"/>
        <v>0</v>
      </c>
      <c r="AR58" s="40">
        <f>AS58+AT58+AU58+AV58+AW58+AX58</f>
        <v>60</v>
      </c>
      <c r="AS58" s="40">
        <f t="shared" ref="AS58:AX58" si="143">AS67</f>
        <v>0</v>
      </c>
      <c r="AT58" s="40">
        <f t="shared" si="143"/>
        <v>0</v>
      </c>
      <c r="AU58" s="40">
        <f>AU62</f>
        <v>60</v>
      </c>
      <c r="AV58" s="40">
        <f t="shared" si="143"/>
        <v>0</v>
      </c>
      <c r="AW58" s="40">
        <f t="shared" si="143"/>
        <v>0</v>
      </c>
      <c r="AX58" s="40">
        <f t="shared" si="143"/>
        <v>0</v>
      </c>
      <c r="AY58" s="39">
        <f>AZ58+BB58+BC58+BD58+BE58+BF58</f>
        <v>0</v>
      </c>
      <c r="AZ58" s="39">
        <f t="shared" ref="AZ58" si="144">AZ67</f>
        <v>0</v>
      </c>
      <c r="BA58" s="39">
        <v>0</v>
      </c>
      <c r="BB58" s="39">
        <f t="shared" ref="BB58" si="145">BB67</f>
        <v>0</v>
      </c>
      <c r="BC58" s="39">
        <f>BC62</f>
        <v>0</v>
      </c>
      <c r="BD58" s="39">
        <f t="shared" ref="BD58:BF58" si="146">BD67</f>
        <v>0</v>
      </c>
      <c r="BE58" s="39">
        <f t="shared" si="146"/>
        <v>0</v>
      </c>
      <c r="BF58" s="39">
        <f t="shared" si="146"/>
        <v>0</v>
      </c>
      <c r="BG58" s="39">
        <f>BH58+BJ58+BK58+BL58+BM58+BN58</f>
        <v>0</v>
      </c>
      <c r="BH58" s="39">
        <f t="shared" ref="BH58" si="147">BH67</f>
        <v>0</v>
      </c>
      <c r="BI58" s="39">
        <v>0</v>
      </c>
      <c r="BJ58" s="39">
        <f t="shared" ref="BJ58" si="148">BJ67</f>
        <v>0</v>
      </c>
      <c r="BK58" s="39">
        <f>BK62</f>
        <v>0</v>
      </c>
      <c r="BL58" s="39">
        <f t="shared" ref="BL58:BN58" si="149">BL67</f>
        <v>0</v>
      </c>
      <c r="BM58" s="39">
        <f t="shared" si="149"/>
        <v>0</v>
      </c>
      <c r="BN58" s="39">
        <f t="shared" si="149"/>
        <v>0</v>
      </c>
      <c r="BO58" s="35">
        <f>BP58+BR58+BS58+BT58+BU58+BV58</f>
        <v>0</v>
      </c>
      <c r="BP58" s="35">
        <f t="shared" ref="BP58" si="150">BP67</f>
        <v>0</v>
      </c>
      <c r="BQ58" s="35">
        <v>0</v>
      </c>
      <c r="BR58" s="35">
        <f t="shared" ref="BR58" si="151">BR67</f>
        <v>0</v>
      </c>
      <c r="BS58" s="35">
        <f>BS62</f>
        <v>0</v>
      </c>
      <c r="BT58" s="35">
        <f t="shared" ref="BT58:BV58" si="152">BT67</f>
        <v>0</v>
      </c>
      <c r="BU58" s="35">
        <f t="shared" si="152"/>
        <v>0</v>
      </c>
      <c r="BV58" s="35">
        <f t="shared" si="152"/>
        <v>0</v>
      </c>
    </row>
    <row r="59" spans="1:74" ht="87.75" customHeight="1" x14ac:dyDescent="0.2">
      <c r="A59" s="58" t="s">
        <v>42</v>
      </c>
      <c r="B59" s="59" t="s">
        <v>81</v>
      </c>
      <c r="C59" s="59" t="s">
        <v>7</v>
      </c>
      <c r="D59" s="56">
        <f>K59+R59+AA59+AI59+AR59+AY59+BG59+BO59</f>
        <v>69386.399999999994</v>
      </c>
      <c r="E59" s="56">
        <v>0</v>
      </c>
      <c r="F59" s="56">
        <v>2396.9</v>
      </c>
      <c r="G59" s="56">
        <v>1521.6</v>
      </c>
      <c r="H59" s="56"/>
      <c r="I59" s="56"/>
      <c r="J59" s="56"/>
      <c r="K59" s="56">
        <f t="shared" si="91"/>
        <v>6316.5</v>
      </c>
      <c r="L59" s="56">
        <v>0</v>
      </c>
      <c r="M59" s="56">
        <v>1167.9000000000001</v>
      </c>
      <c r="N59" s="56">
        <v>5148.6000000000004</v>
      </c>
      <c r="O59" s="56">
        <v>0</v>
      </c>
      <c r="P59" s="56">
        <v>0</v>
      </c>
      <c r="Q59" s="56">
        <v>0</v>
      </c>
      <c r="R59" s="56">
        <f t="shared" si="112"/>
        <v>7011.9</v>
      </c>
      <c r="S59" s="56">
        <v>0</v>
      </c>
      <c r="T59" s="56">
        <v>0</v>
      </c>
      <c r="U59" s="56">
        <v>1849.9</v>
      </c>
      <c r="V59" s="56">
        <v>5162</v>
      </c>
      <c r="W59" s="56">
        <v>0</v>
      </c>
      <c r="X59" s="56"/>
      <c r="Y59" s="56">
        <v>0</v>
      </c>
      <c r="Z59" s="56">
        <v>0</v>
      </c>
      <c r="AA59" s="56">
        <f t="shared" si="113"/>
        <v>7689.7999999999993</v>
      </c>
      <c r="AB59" s="56">
        <v>0</v>
      </c>
      <c r="AC59" s="57">
        <v>1926.6</v>
      </c>
      <c r="AD59" s="57">
        <v>5763.2</v>
      </c>
      <c r="AE59" s="56">
        <v>0</v>
      </c>
      <c r="AF59" s="56">
        <v>0</v>
      </c>
      <c r="AG59" s="56">
        <v>0</v>
      </c>
      <c r="AH59" s="56">
        <v>0</v>
      </c>
      <c r="AI59" s="56">
        <f>AJ59+AK59+AL59+AM59+AQ59</f>
        <v>6812.2</v>
      </c>
      <c r="AJ59" s="56">
        <v>0</v>
      </c>
      <c r="AK59" s="56">
        <v>1229.2</v>
      </c>
      <c r="AL59" s="56">
        <v>5583</v>
      </c>
      <c r="AM59" s="56">
        <v>0</v>
      </c>
      <c r="AN59" s="56">
        <v>0</v>
      </c>
      <c r="AO59" s="56"/>
      <c r="AP59" s="56"/>
      <c r="AQ59" s="56">
        <v>0</v>
      </c>
      <c r="AR59" s="57">
        <f>AS59+AT59+AU59+AV59+BF59</f>
        <v>8907.2999999999993</v>
      </c>
      <c r="AS59" s="57">
        <v>0</v>
      </c>
      <c r="AT59" s="57">
        <v>2275.5</v>
      </c>
      <c r="AU59" s="57">
        <v>6631.8</v>
      </c>
      <c r="AV59" s="57">
        <v>0</v>
      </c>
      <c r="AW59" s="57">
        <v>0</v>
      </c>
      <c r="AX59" s="57">
        <v>0</v>
      </c>
      <c r="AY59" s="56">
        <f>BB59+BC59</f>
        <v>12198.800000000001</v>
      </c>
      <c r="AZ59" s="56">
        <v>0</v>
      </c>
      <c r="BA59" s="56">
        <v>0</v>
      </c>
      <c r="BB59" s="56">
        <v>2783.6</v>
      </c>
      <c r="BC59" s="56">
        <v>9415.2000000000007</v>
      </c>
      <c r="BD59" s="56">
        <v>0</v>
      </c>
      <c r="BE59" s="56">
        <v>0</v>
      </c>
      <c r="BF59" s="56">
        <v>0</v>
      </c>
      <c r="BG59" s="56">
        <f>BJ59+BK59</f>
        <v>10187.1</v>
      </c>
      <c r="BH59" s="56">
        <v>0</v>
      </c>
      <c r="BI59" s="56">
        <v>0</v>
      </c>
      <c r="BJ59" s="56">
        <v>1893</v>
      </c>
      <c r="BK59" s="56">
        <v>8294.1</v>
      </c>
      <c r="BL59" s="56">
        <v>0</v>
      </c>
      <c r="BM59" s="56">
        <v>0</v>
      </c>
      <c r="BN59" s="56">
        <v>0</v>
      </c>
      <c r="BO59" s="33">
        <f>BR59+BS59</f>
        <v>10262.800000000001</v>
      </c>
      <c r="BP59" s="33">
        <v>0</v>
      </c>
      <c r="BQ59" s="33">
        <v>0</v>
      </c>
      <c r="BR59" s="33">
        <v>1968.7</v>
      </c>
      <c r="BS59" s="33">
        <v>8294.1</v>
      </c>
      <c r="BT59" s="33">
        <v>0</v>
      </c>
      <c r="BU59" s="33">
        <v>0</v>
      </c>
      <c r="BV59" s="33">
        <v>0</v>
      </c>
    </row>
    <row r="60" spans="1:74" s="80" customFormat="1" ht="63.75" x14ac:dyDescent="0.2">
      <c r="A60" s="58" t="s">
        <v>43</v>
      </c>
      <c r="B60" s="59" t="s">
        <v>81</v>
      </c>
      <c r="C60" s="59" t="s">
        <v>7</v>
      </c>
      <c r="D60" s="56">
        <f t="shared" ref="D60:D69" si="153">K60+R60+AA60+AI60+AR60+AY60+BG60+BO60</f>
        <v>240849</v>
      </c>
      <c r="E60" s="56"/>
      <c r="F60" s="56">
        <v>13504.3</v>
      </c>
      <c r="G60" s="56">
        <v>550</v>
      </c>
      <c r="H60" s="56">
        <f>11.4+51.3</f>
        <v>62.699999999999996</v>
      </c>
      <c r="I60" s="56">
        <f>3.6+73.3</f>
        <v>76.899999999999991</v>
      </c>
      <c r="J60" s="56">
        <v>6.3</v>
      </c>
      <c r="K60" s="56">
        <f t="shared" si="91"/>
        <v>26547.3</v>
      </c>
      <c r="L60" s="56">
        <v>0</v>
      </c>
      <c r="M60" s="56">
        <v>14292.4</v>
      </c>
      <c r="N60" s="56">
        <v>8979.7999999999993</v>
      </c>
      <c r="O60" s="56">
        <v>3042.2</v>
      </c>
      <c r="P60" s="56">
        <v>65.900000000000006</v>
      </c>
      <c r="Q60" s="56">
        <v>167</v>
      </c>
      <c r="R60" s="56">
        <f t="shared" si="112"/>
        <v>26548.7</v>
      </c>
      <c r="S60" s="56">
        <v>0</v>
      </c>
      <c r="T60" s="56">
        <v>0</v>
      </c>
      <c r="U60" s="56">
        <v>14401.2</v>
      </c>
      <c r="V60" s="56">
        <v>8849.2999999999993</v>
      </c>
      <c r="W60" s="56">
        <v>3054.1</v>
      </c>
      <c r="X60" s="56"/>
      <c r="Y60" s="56">
        <v>81.2</v>
      </c>
      <c r="Z60" s="56">
        <v>162.9</v>
      </c>
      <c r="AA60" s="56">
        <f>AB60+AC60+AD60+AE60+AF60+AH60</f>
        <v>27634.1</v>
      </c>
      <c r="AB60" s="56">
        <v>0</v>
      </c>
      <c r="AC60" s="57">
        <v>13628.8</v>
      </c>
      <c r="AD60" s="57">
        <v>10258.4</v>
      </c>
      <c r="AE60" s="56">
        <v>3467.1</v>
      </c>
      <c r="AF60" s="56">
        <v>97.9</v>
      </c>
      <c r="AG60" s="56">
        <v>0</v>
      </c>
      <c r="AH60" s="56">
        <v>181.9</v>
      </c>
      <c r="AI60" s="56">
        <f>AJ60+AK60+AL60+AM60+AN60+AQ60</f>
        <v>31439.600000000002</v>
      </c>
      <c r="AJ60" s="56">
        <v>0</v>
      </c>
      <c r="AK60" s="56">
        <v>13628.8</v>
      </c>
      <c r="AL60" s="56">
        <v>11930</v>
      </c>
      <c r="AM60" s="56">
        <v>5591</v>
      </c>
      <c r="AN60" s="56">
        <v>97.9</v>
      </c>
      <c r="AO60" s="56"/>
      <c r="AP60" s="56"/>
      <c r="AQ60" s="56">
        <v>191.9</v>
      </c>
      <c r="AR60" s="57">
        <f>AS60+AT60+AU60+AV60+AW60+AX60</f>
        <v>30781.000000000004</v>
      </c>
      <c r="AS60" s="57">
        <v>0</v>
      </c>
      <c r="AT60" s="57">
        <v>13628.7</v>
      </c>
      <c r="AU60" s="57">
        <v>13380.2</v>
      </c>
      <c r="AV60" s="57">
        <v>3604.8</v>
      </c>
      <c r="AW60" s="57">
        <v>6.9</v>
      </c>
      <c r="AX60" s="57">
        <v>160.4</v>
      </c>
      <c r="AY60" s="56">
        <f>AZ60+BB60+BC60+BD60+BE60+BF60</f>
        <v>32105.700000000004</v>
      </c>
      <c r="AZ60" s="56">
        <v>0</v>
      </c>
      <c r="BA60" s="56">
        <v>0</v>
      </c>
      <c r="BB60" s="56">
        <v>13628.7</v>
      </c>
      <c r="BC60" s="56">
        <v>14397.6</v>
      </c>
      <c r="BD60" s="56">
        <v>3860.6</v>
      </c>
      <c r="BE60" s="56">
        <v>6.9</v>
      </c>
      <c r="BF60" s="56">
        <v>211.9</v>
      </c>
      <c r="BG60" s="56">
        <f>BH60+BJ60+BK60+BL60+BM60+BN60</f>
        <v>32896.300000000003</v>
      </c>
      <c r="BH60" s="56">
        <v>0</v>
      </c>
      <c r="BI60" s="56">
        <v>0</v>
      </c>
      <c r="BJ60" s="56">
        <v>13628.7</v>
      </c>
      <c r="BK60" s="56">
        <v>14997.6</v>
      </c>
      <c r="BL60" s="56">
        <v>4061.2</v>
      </c>
      <c r="BM60" s="56">
        <v>6.9</v>
      </c>
      <c r="BN60" s="56">
        <v>201.9</v>
      </c>
      <c r="BO60" s="33">
        <f>BP60+BR60+BS60+BT60+BU60+BV60</f>
        <v>32896.300000000003</v>
      </c>
      <c r="BP60" s="33">
        <v>0</v>
      </c>
      <c r="BQ60" s="33">
        <v>0</v>
      </c>
      <c r="BR60" s="33">
        <v>13628.7</v>
      </c>
      <c r="BS60" s="33">
        <v>14997.6</v>
      </c>
      <c r="BT60" s="33">
        <v>4061.2</v>
      </c>
      <c r="BU60" s="33">
        <v>6.9</v>
      </c>
      <c r="BV60" s="33">
        <v>201.9</v>
      </c>
    </row>
    <row r="61" spans="1:74" s="80" customFormat="1" ht="99" customHeight="1" x14ac:dyDescent="0.2">
      <c r="A61" s="112" t="s">
        <v>44</v>
      </c>
      <c r="B61" s="59" t="s">
        <v>81</v>
      </c>
      <c r="C61" s="59" t="s">
        <v>7</v>
      </c>
      <c r="D61" s="56">
        <f t="shared" si="153"/>
        <v>125195.4</v>
      </c>
      <c r="E61" s="56">
        <v>0</v>
      </c>
      <c r="F61" s="56">
        <v>41066.01</v>
      </c>
      <c r="G61" s="56">
        <v>0</v>
      </c>
      <c r="H61" s="56">
        <v>198.72900000000001</v>
      </c>
      <c r="I61" s="56">
        <v>0</v>
      </c>
      <c r="J61" s="56">
        <v>0</v>
      </c>
      <c r="K61" s="56">
        <f t="shared" si="91"/>
        <v>33096.5</v>
      </c>
      <c r="L61" s="56">
        <v>0</v>
      </c>
      <c r="M61" s="56">
        <v>0</v>
      </c>
      <c r="N61" s="56">
        <v>6596.5</v>
      </c>
      <c r="O61" s="56">
        <v>26500</v>
      </c>
      <c r="P61" s="56">
        <v>0</v>
      </c>
      <c r="Q61" s="56">
        <v>0</v>
      </c>
      <c r="R61" s="56">
        <f t="shared" si="112"/>
        <v>45056.5</v>
      </c>
      <c r="S61" s="56">
        <v>0</v>
      </c>
      <c r="T61" s="56">
        <v>0</v>
      </c>
      <c r="U61" s="56">
        <v>0</v>
      </c>
      <c r="V61" s="56">
        <v>8201.7000000000007</v>
      </c>
      <c r="W61" s="56">
        <v>36854.800000000003</v>
      </c>
      <c r="X61" s="56"/>
      <c r="Y61" s="56"/>
      <c r="Z61" s="56"/>
      <c r="AA61" s="56">
        <f t="shared" si="113"/>
        <v>4029.9</v>
      </c>
      <c r="AB61" s="56">
        <v>0</v>
      </c>
      <c r="AC61" s="57">
        <v>0</v>
      </c>
      <c r="AD61" s="57">
        <v>4029.9</v>
      </c>
      <c r="AE61" s="56">
        <v>0</v>
      </c>
      <c r="AF61" s="56">
        <v>0</v>
      </c>
      <c r="AG61" s="56">
        <v>0</v>
      </c>
      <c r="AH61" s="56">
        <v>0</v>
      </c>
      <c r="AI61" s="56">
        <f>AJ61+AK61+AL61+AM61+AQ61</f>
        <v>5000</v>
      </c>
      <c r="AJ61" s="56">
        <v>0</v>
      </c>
      <c r="AK61" s="56">
        <v>0</v>
      </c>
      <c r="AL61" s="56">
        <v>5000</v>
      </c>
      <c r="AM61" s="56">
        <v>0</v>
      </c>
      <c r="AN61" s="56">
        <v>0</v>
      </c>
      <c r="AO61" s="56"/>
      <c r="AP61" s="56"/>
      <c r="AQ61" s="56">
        <v>0</v>
      </c>
      <c r="AR61" s="57">
        <f>AS61+AT61+AU61+AV61+BF61</f>
        <v>23012.5</v>
      </c>
      <c r="AS61" s="57">
        <v>0</v>
      </c>
      <c r="AT61" s="57">
        <v>0</v>
      </c>
      <c r="AU61" s="57">
        <v>23012.5</v>
      </c>
      <c r="AV61" s="57">
        <v>0</v>
      </c>
      <c r="AW61" s="57">
        <v>0</v>
      </c>
      <c r="AX61" s="57"/>
      <c r="AY61" s="56">
        <f>AZ61+BC61+BD61+BF61+BL61</f>
        <v>5000</v>
      </c>
      <c r="AZ61" s="56">
        <v>0</v>
      </c>
      <c r="BA61" s="56">
        <v>0</v>
      </c>
      <c r="BB61" s="56">
        <v>0</v>
      </c>
      <c r="BC61" s="56">
        <v>5000</v>
      </c>
      <c r="BD61" s="56">
        <v>0</v>
      </c>
      <c r="BE61" s="56">
        <v>0</v>
      </c>
      <c r="BF61" s="56">
        <v>0</v>
      </c>
      <c r="BG61" s="56">
        <f>BH61+BK61+BL61+BN61+BT61</f>
        <v>5000</v>
      </c>
      <c r="BH61" s="56">
        <v>0</v>
      </c>
      <c r="BI61" s="56">
        <v>0</v>
      </c>
      <c r="BJ61" s="56">
        <v>0</v>
      </c>
      <c r="BK61" s="56">
        <v>5000</v>
      </c>
      <c r="BL61" s="56">
        <v>0</v>
      </c>
      <c r="BM61" s="56">
        <v>0</v>
      </c>
      <c r="BN61" s="56">
        <v>0</v>
      </c>
      <c r="BO61" s="33">
        <f>BP61+BS61+BT61+BV61+CB61</f>
        <v>5000</v>
      </c>
      <c r="BP61" s="33">
        <v>0</v>
      </c>
      <c r="BQ61" s="33">
        <v>0</v>
      </c>
      <c r="BR61" s="33">
        <v>0</v>
      </c>
      <c r="BS61" s="33">
        <v>5000</v>
      </c>
      <c r="BT61" s="33">
        <v>0</v>
      </c>
      <c r="BU61" s="33">
        <v>0</v>
      </c>
      <c r="BV61" s="33">
        <v>0</v>
      </c>
    </row>
    <row r="62" spans="1:74" s="80" customFormat="1" ht="99" customHeight="1" x14ac:dyDescent="0.2">
      <c r="A62" s="113"/>
      <c r="B62" s="59" t="s">
        <v>17</v>
      </c>
      <c r="C62" s="59" t="s">
        <v>17</v>
      </c>
      <c r="D62" s="56">
        <f t="shared" si="153"/>
        <v>60</v>
      </c>
      <c r="E62" s="56"/>
      <c r="F62" s="56"/>
      <c r="G62" s="56"/>
      <c r="H62" s="56"/>
      <c r="I62" s="56"/>
      <c r="J62" s="56"/>
      <c r="K62" s="56">
        <v>0</v>
      </c>
      <c r="L62" s="56"/>
      <c r="M62" s="56"/>
      <c r="N62" s="56"/>
      <c r="O62" s="56"/>
      <c r="P62" s="56"/>
      <c r="Q62" s="56"/>
      <c r="R62" s="56">
        <v>0</v>
      </c>
      <c r="S62" s="56"/>
      <c r="T62" s="56"/>
      <c r="U62" s="56"/>
      <c r="V62" s="56"/>
      <c r="W62" s="56"/>
      <c r="X62" s="56"/>
      <c r="Y62" s="56"/>
      <c r="Z62" s="56"/>
      <c r="AA62" s="56">
        <v>0</v>
      </c>
      <c r="AB62" s="56"/>
      <c r="AC62" s="57"/>
      <c r="AD62" s="57"/>
      <c r="AE62" s="56"/>
      <c r="AF62" s="56"/>
      <c r="AG62" s="56"/>
      <c r="AH62" s="56"/>
      <c r="AI62" s="56">
        <f>AJ62+AK62+AL62+AM62+AN62+AQ62</f>
        <v>0</v>
      </c>
      <c r="AJ62" s="56">
        <v>0</v>
      </c>
      <c r="AK62" s="56">
        <v>0</v>
      </c>
      <c r="AL62" s="56">
        <v>0</v>
      </c>
      <c r="AM62" s="56">
        <v>0</v>
      </c>
      <c r="AN62" s="56">
        <v>0</v>
      </c>
      <c r="AO62" s="56"/>
      <c r="AP62" s="56"/>
      <c r="AQ62" s="56">
        <v>0</v>
      </c>
      <c r="AR62" s="57">
        <f>AT62+AU62+AV62+AW62+AX62</f>
        <v>60</v>
      </c>
      <c r="AS62" s="57"/>
      <c r="AT62" s="57">
        <v>0</v>
      </c>
      <c r="AU62" s="57">
        <v>60</v>
      </c>
      <c r="AV62" s="57">
        <v>0</v>
      </c>
      <c r="AW62" s="57">
        <v>0</v>
      </c>
      <c r="AX62" s="57">
        <v>0</v>
      </c>
      <c r="AY62" s="56">
        <f>BA62+BB62+BC62+BD62+BE62+BF62</f>
        <v>0</v>
      </c>
      <c r="AZ62" s="56"/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f>BI62+BJ62+BK62+BL62+BM62+BN62</f>
        <v>0</v>
      </c>
      <c r="BH62" s="56"/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/>
      <c r="BO62" s="33">
        <f>BQ62+BR62+BS62+BT62+BU62+BV62</f>
        <v>0</v>
      </c>
      <c r="BP62" s="33"/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</row>
    <row r="63" spans="1:74" ht="103.5" customHeight="1" x14ac:dyDescent="0.2">
      <c r="A63" s="58" t="s">
        <v>45</v>
      </c>
      <c r="B63" s="59" t="s">
        <v>81</v>
      </c>
      <c r="C63" s="59" t="s">
        <v>7</v>
      </c>
      <c r="D63" s="56">
        <f t="shared" si="153"/>
        <v>22976.1</v>
      </c>
      <c r="E63" s="56">
        <v>0</v>
      </c>
      <c r="F63" s="56">
        <v>0</v>
      </c>
      <c r="G63" s="56">
        <v>310</v>
      </c>
      <c r="H63" s="56">
        <v>0</v>
      </c>
      <c r="I63" s="56">
        <v>0</v>
      </c>
      <c r="J63" s="56">
        <v>0</v>
      </c>
      <c r="K63" s="56">
        <f t="shared" si="91"/>
        <v>1223</v>
      </c>
      <c r="L63" s="56">
        <v>0</v>
      </c>
      <c r="M63" s="56">
        <v>0</v>
      </c>
      <c r="N63" s="56">
        <v>473</v>
      </c>
      <c r="O63" s="56">
        <v>750</v>
      </c>
      <c r="P63" s="56">
        <v>0</v>
      </c>
      <c r="Q63" s="56">
        <v>0</v>
      </c>
      <c r="R63" s="56">
        <f t="shared" si="112"/>
        <v>1153.1999999999998</v>
      </c>
      <c r="S63" s="56">
        <v>0</v>
      </c>
      <c r="T63" s="56">
        <v>0</v>
      </c>
      <c r="U63" s="56">
        <v>0</v>
      </c>
      <c r="V63" s="56">
        <v>649.79999999999995</v>
      </c>
      <c r="W63" s="56">
        <v>503.4</v>
      </c>
      <c r="X63" s="56"/>
      <c r="Y63" s="56"/>
      <c r="Z63" s="56"/>
      <c r="AA63" s="56">
        <f t="shared" si="113"/>
        <v>1272.4000000000001</v>
      </c>
      <c r="AB63" s="56">
        <v>0</v>
      </c>
      <c r="AC63" s="57">
        <v>0</v>
      </c>
      <c r="AD63" s="57">
        <v>926.6</v>
      </c>
      <c r="AE63" s="56">
        <v>345.8</v>
      </c>
      <c r="AF63" s="56">
        <v>0</v>
      </c>
      <c r="AG63" s="56">
        <v>0</v>
      </c>
      <c r="AH63" s="56">
        <v>0</v>
      </c>
      <c r="AI63" s="56">
        <f>AJ63+AK63+AL63+AM63+AQ63</f>
        <v>3910.7</v>
      </c>
      <c r="AJ63" s="56">
        <v>0</v>
      </c>
      <c r="AK63" s="56">
        <v>1351.6</v>
      </c>
      <c r="AL63" s="56">
        <v>2259.1</v>
      </c>
      <c r="AM63" s="56">
        <v>300</v>
      </c>
      <c r="AN63" s="56">
        <v>0</v>
      </c>
      <c r="AO63" s="56"/>
      <c r="AP63" s="56"/>
      <c r="AQ63" s="56">
        <v>0</v>
      </c>
      <c r="AR63" s="57">
        <f>AS63+AT63+AU63+AV63+BF63</f>
        <v>4175.1000000000004</v>
      </c>
      <c r="AS63" s="57">
        <v>0</v>
      </c>
      <c r="AT63" s="57">
        <v>1022</v>
      </c>
      <c r="AU63" s="81">
        <v>2827</v>
      </c>
      <c r="AV63" s="57">
        <v>326.10000000000002</v>
      </c>
      <c r="AW63" s="57">
        <v>0</v>
      </c>
      <c r="AX63" s="57">
        <v>0</v>
      </c>
      <c r="AY63" s="56">
        <f>AZ63+BB63+BC63+BD63+BE63+BF63</f>
        <v>4037.1000000000004</v>
      </c>
      <c r="AZ63" s="56">
        <v>0</v>
      </c>
      <c r="BA63" s="56">
        <v>0</v>
      </c>
      <c r="BB63" s="56">
        <v>921.8</v>
      </c>
      <c r="BC63" s="56">
        <v>2515.3000000000002</v>
      </c>
      <c r="BD63" s="56">
        <v>600</v>
      </c>
      <c r="BE63" s="56">
        <v>0</v>
      </c>
      <c r="BF63" s="56">
        <v>0</v>
      </c>
      <c r="BG63" s="56">
        <f>BH63+BJ63+BK63+BL63+BM63+BN63</f>
        <v>3605.3</v>
      </c>
      <c r="BH63" s="56">
        <v>0</v>
      </c>
      <c r="BI63" s="56">
        <v>0</v>
      </c>
      <c r="BJ63" s="56">
        <v>770.2</v>
      </c>
      <c r="BK63" s="56">
        <v>2235.1</v>
      </c>
      <c r="BL63" s="56">
        <v>600</v>
      </c>
      <c r="BM63" s="56">
        <v>0</v>
      </c>
      <c r="BN63" s="56">
        <v>0</v>
      </c>
      <c r="BO63" s="33">
        <f>BP63+BR63+BS63+BT63+BU63+BV63</f>
        <v>3599.3</v>
      </c>
      <c r="BP63" s="33">
        <v>0</v>
      </c>
      <c r="BQ63" s="33">
        <v>0</v>
      </c>
      <c r="BR63" s="33">
        <v>764.2</v>
      </c>
      <c r="BS63" s="33">
        <v>2235.1</v>
      </c>
      <c r="BT63" s="33">
        <v>600</v>
      </c>
      <c r="BU63" s="33">
        <v>0</v>
      </c>
      <c r="BV63" s="33">
        <v>0</v>
      </c>
    </row>
    <row r="64" spans="1:74" s="80" customFormat="1" ht="129.75" customHeight="1" x14ac:dyDescent="0.2">
      <c r="A64" s="58" t="s">
        <v>46</v>
      </c>
      <c r="B64" s="59" t="s">
        <v>81</v>
      </c>
      <c r="C64" s="59" t="s">
        <v>7</v>
      </c>
      <c r="D64" s="56">
        <f t="shared" si="153"/>
        <v>29666.799999999999</v>
      </c>
      <c r="E64" s="56">
        <v>0</v>
      </c>
      <c r="F64" s="56">
        <v>2096.9</v>
      </c>
      <c r="G64" s="56">
        <v>300</v>
      </c>
      <c r="H64" s="56">
        <v>0</v>
      </c>
      <c r="I64" s="56">
        <v>0</v>
      </c>
      <c r="J64" s="56">
        <v>0</v>
      </c>
      <c r="K64" s="56">
        <f t="shared" si="91"/>
        <v>2473.6</v>
      </c>
      <c r="L64" s="56">
        <v>0</v>
      </c>
      <c r="M64" s="56">
        <v>2183.9</v>
      </c>
      <c r="N64" s="56">
        <v>289.7</v>
      </c>
      <c r="O64" s="56">
        <v>0</v>
      </c>
      <c r="P64" s="56">
        <v>0</v>
      </c>
      <c r="Q64" s="56">
        <v>0</v>
      </c>
      <c r="R64" s="56">
        <f t="shared" si="112"/>
        <v>3200.9</v>
      </c>
      <c r="S64" s="56">
        <v>0</v>
      </c>
      <c r="T64" s="56">
        <v>0</v>
      </c>
      <c r="U64" s="56">
        <v>2816.9</v>
      </c>
      <c r="V64" s="56">
        <v>384</v>
      </c>
      <c r="W64" s="56"/>
      <c r="X64" s="56"/>
      <c r="Y64" s="56"/>
      <c r="Z64" s="56"/>
      <c r="AA64" s="56">
        <f t="shared" si="113"/>
        <v>3302.3</v>
      </c>
      <c r="AB64" s="56">
        <v>0</v>
      </c>
      <c r="AC64" s="57">
        <v>3002.3</v>
      </c>
      <c r="AD64" s="57">
        <v>300</v>
      </c>
      <c r="AE64" s="56">
        <v>0</v>
      </c>
      <c r="AF64" s="56">
        <v>0</v>
      </c>
      <c r="AG64" s="56">
        <v>0</v>
      </c>
      <c r="AH64" s="56">
        <v>0</v>
      </c>
      <c r="AI64" s="56">
        <f>AJ64+AK64+AL64+AM64+AQ64</f>
        <v>3469.6000000000004</v>
      </c>
      <c r="AJ64" s="56">
        <v>0</v>
      </c>
      <c r="AK64" s="56">
        <v>3056.8</v>
      </c>
      <c r="AL64" s="56">
        <v>412.8</v>
      </c>
      <c r="AM64" s="56">
        <v>0</v>
      </c>
      <c r="AN64" s="56">
        <v>0</v>
      </c>
      <c r="AO64" s="56"/>
      <c r="AP64" s="56"/>
      <c r="AQ64" s="56">
        <v>0</v>
      </c>
      <c r="AR64" s="57">
        <f>AS64+AT64+AU64+AV64+BF64</f>
        <v>8443.8000000000011</v>
      </c>
      <c r="AS64" s="57">
        <v>0</v>
      </c>
      <c r="AT64" s="57">
        <v>8021.6</v>
      </c>
      <c r="AU64" s="57">
        <v>422.2</v>
      </c>
      <c r="AV64" s="57">
        <v>0</v>
      </c>
      <c r="AW64" s="57">
        <v>0</v>
      </c>
      <c r="AX64" s="57">
        <v>0</v>
      </c>
      <c r="AY64" s="56">
        <f>AZ64+BB64+BC64+BD64+BE64+BF64</f>
        <v>3307.7000000000003</v>
      </c>
      <c r="AZ64" s="56">
        <v>0</v>
      </c>
      <c r="BA64" s="56">
        <v>0</v>
      </c>
      <c r="BB64" s="56">
        <v>2667.3</v>
      </c>
      <c r="BC64" s="56">
        <v>640.4</v>
      </c>
      <c r="BD64" s="56">
        <v>0</v>
      </c>
      <c r="BE64" s="56">
        <v>0</v>
      </c>
      <c r="BF64" s="56">
        <v>0</v>
      </c>
      <c r="BG64" s="56">
        <f>BH64+BJ64+BK64+BL64+BM64+BN64</f>
        <v>2738.6</v>
      </c>
      <c r="BH64" s="56">
        <v>0</v>
      </c>
      <c r="BI64" s="56">
        <v>0</v>
      </c>
      <c r="BJ64" s="56">
        <v>2126.6999999999998</v>
      </c>
      <c r="BK64" s="56">
        <v>611.9</v>
      </c>
      <c r="BL64" s="56">
        <v>0</v>
      </c>
      <c r="BM64" s="56">
        <v>0</v>
      </c>
      <c r="BN64" s="56">
        <v>0</v>
      </c>
      <c r="BO64" s="33">
        <f>BP64+BR64+BS64+BT64+BU64+BV64</f>
        <v>2730.3</v>
      </c>
      <c r="BP64" s="33">
        <v>0</v>
      </c>
      <c r="BQ64" s="33">
        <v>0</v>
      </c>
      <c r="BR64" s="33">
        <v>2118.9</v>
      </c>
      <c r="BS64" s="33">
        <v>611.4</v>
      </c>
      <c r="BT64" s="33">
        <v>0</v>
      </c>
      <c r="BU64" s="33">
        <v>0</v>
      </c>
      <c r="BV64" s="33">
        <v>0</v>
      </c>
    </row>
    <row r="65" spans="1:75" s="80" customFormat="1" ht="72" customHeight="1" x14ac:dyDescent="0.2">
      <c r="A65" s="58" t="s">
        <v>56</v>
      </c>
      <c r="B65" s="59" t="s">
        <v>81</v>
      </c>
      <c r="C65" s="59" t="s">
        <v>7</v>
      </c>
      <c r="D65" s="56">
        <f t="shared" si="153"/>
        <v>0</v>
      </c>
      <c r="E65" s="56"/>
      <c r="F65" s="56"/>
      <c r="G65" s="56"/>
      <c r="H65" s="56"/>
      <c r="I65" s="56"/>
      <c r="J65" s="56"/>
      <c r="K65" s="56">
        <v>0</v>
      </c>
      <c r="L65" s="56"/>
      <c r="M65" s="56"/>
      <c r="N65" s="56"/>
      <c r="O65" s="56"/>
      <c r="P65" s="56"/>
      <c r="Q65" s="56"/>
      <c r="R65" s="56">
        <v>0</v>
      </c>
      <c r="S65" s="56"/>
      <c r="T65" s="56"/>
      <c r="U65" s="56"/>
      <c r="V65" s="56"/>
      <c r="W65" s="56"/>
      <c r="X65" s="56"/>
      <c r="Y65" s="56"/>
      <c r="Z65" s="56"/>
      <c r="AA65" s="56">
        <f>AD65</f>
        <v>0</v>
      </c>
      <c r="AB65" s="56"/>
      <c r="AC65" s="57"/>
      <c r="AD65" s="57">
        <v>0</v>
      </c>
      <c r="AE65" s="56"/>
      <c r="AF65" s="56"/>
      <c r="AG65" s="56"/>
      <c r="AH65" s="56"/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/>
      <c r="AP65" s="56"/>
      <c r="AQ65" s="56">
        <v>0</v>
      </c>
      <c r="AR65" s="57">
        <v>0</v>
      </c>
      <c r="AS65" s="57"/>
      <c r="AT65" s="57">
        <v>0</v>
      </c>
      <c r="AU65" s="57">
        <v>0</v>
      </c>
      <c r="AV65" s="57">
        <v>0</v>
      </c>
      <c r="AW65" s="57">
        <v>0</v>
      </c>
      <c r="AX65" s="57">
        <v>0</v>
      </c>
      <c r="AY65" s="56">
        <v>0</v>
      </c>
      <c r="AZ65" s="56"/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/>
      <c r="BI65" s="56">
        <v>0</v>
      </c>
      <c r="BJ65" s="56">
        <v>0</v>
      </c>
      <c r="BK65" s="56">
        <v>0</v>
      </c>
      <c r="BL65" s="56">
        <v>0</v>
      </c>
      <c r="BM65" s="56">
        <v>0</v>
      </c>
      <c r="BN65" s="56">
        <v>0</v>
      </c>
      <c r="BO65" s="33">
        <v>0</v>
      </c>
      <c r="BP65" s="33"/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</row>
    <row r="66" spans="1:75" s="80" customFormat="1" ht="99" customHeight="1" x14ac:dyDescent="0.2">
      <c r="A66" s="58" t="s">
        <v>59</v>
      </c>
      <c r="B66" s="59" t="s">
        <v>81</v>
      </c>
      <c r="C66" s="59" t="s">
        <v>7</v>
      </c>
      <c r="D66" s="56">
        <f t="shared" si="153"/>
        <v>91590.9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AC66+AD66</f>
        <v>91590.9</v>
      </c>
      <c r="AB66" s="56"/>
      <c r="AC66" s="57">
        <v>90675</v>
      </c>
      <c r="AD66" s="57">
        <v>915.9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56">
        <v>0</v>
      </c>
      <c r="AZ66" s="56"/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65.25" customHeight="1" x14ac:dyDescent="0.2">
      <c r="A67" s="58" t="s">
        <v>57</v>
      </c>
      <c r="B67" s="59" t="s">
        <v>17</v>
      </c>
      <c r="C67" s="59" t="s">
        <v>17</v>
      </c>
      <c r="D67" s="56">
        <f t="shared" si="153"/>
        <v>604.6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AD67</f>
        <v>604.6</v>
      </c>
      <c r="AB67" s="56"/>
      <c r="AC67" s="57"/>
      <c r="AD67" s="57">
        <v>604.6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56">
        <v>0</v>
      </c>
      <c r="AZ67" s="56"/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87" customHeight="1" x14ac:dyDescent="0.2">
      <c r="A68" s="58" t="s">
        <v>64</v>
      </c>
      <c r="B68" s="59" t="s">
        <v>81</v>
      </c>
      <c r="C68" s="59" t="s">
        <v>7</v>
      </c>
      <c r="D68" s="56">
        <f t="shared" si="153"/>
        <v>3460.7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v>0</v>
      </c>
      <c r="AB68" s="56"/>
      <c r="AC68" s="57"/>
      <c r="AD68" s="57"/>
      <c r="AE68" s="56"/>
      <c r="AF68" s="56"/>
      <c r="AG68" s="56"/>
      <c r="AH68" s="56"/>
      <c r="AI68" s="56">
        <f>AL68</f>
        <v>1180</v>
      </c>
      <c r="AJ68" s="56">
        <v>0</v>
      </c>
      <c r="AK68" s="56">
        <v>0</v>
      </c>
      <c r="AL68" s="56">
        <v>1180</v>
      </c>
      <c r="AM68" s="56">
        <v>0</v>
      </c>
      <c r="AN68" s="56">
        <v>0</v>
      </c>
      <c r="AO68" s="56"/>
      <c r="AP68" s="56"/>
      <c r="AQ68" s="56">
        <v>0</v>
      </c>
      <c r="AR68" s="57">
        <f>AT68+AU68+AV68+AW68+AX68</f>
        <v>1080.7</v>
      </c>
      <c r="AS68" s="57"/>
      <c r="AT68" s="57">
        <v>0</v>
      </c>
      <c r="AU68" s="57">
        <v>1080.7</v>
      </c>
      <c r="AV68" s="57">
        <v>0</v>
      </c>
      <c r="AW68" s="57">
        <v>0</v>
      </c>
      <c r="AX68" s="57">
        <v>0</v>
      </c>
      <c r="AY68" s="56">
        <f>BA68+BB68+BC68+BD68+BE68+BF68</f>
        <v>1200</v>
      </c>
      <c r="AZ68" s="56"/>
      <c r="BA68" s="56">
        <v>0</v>
      </c>
      <c r="BB68" s="56">
        <v>0</v>
      </c>
      <c r="BC68" s="56">
        <v>1200</v>
      </c>
      <c r="BD68" s="56">
        <v>0</v>
      </c>
      <c r="BE68" s="56">
        <v>0</v>
      </c>
      <c r="BF68" s="56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7" customHeight="1" x14ac:dyDescent="0.2">
      <c r="A69" s="58" t="s">
        <v>66</v>
      </c>
      <c r="B69" s="59" t="s">
        <v>81</v>
      </c>
      <c r="C69" s="59" t="s">
        <v>7</v>
      </c>
      <c r="D69" s="56">
        <f t="shared" si="153"/>
        <v>24245.4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AK69</f>
        <v>0</v>
      </c>
      <c r="AJ69" s="56">
        <v>0</v>
      </c>
      <c r="AK69" s="56">
        <v>0</v>
      </c>
      <c r="AL69" s="56">
        <v>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24245.4</v>
      </c>
      <c r="AS69" s="57"/>
      <c r="AT69" s="57">
        <v>24210</v>
      </c>
      <c r="AU69" s="57">
        <v>35.4</v>
      </c>
      <c r="AV69" s="57">
        <v>0</v>
      </c>
      <c r="AW69" s="57">
        <v>0</v>
      </c>
      <c r="AX69" s="57">
        <v>0</v>
      </c>
      <c r="AY69" s="56">
        <f>BA69+BB69+BC69+BD69+BE69+BF69</f>
        <v>0</v>
      </c>
      <c r="AZ69" s="56"/>
      <c r="BA69" s="56">
        <v>0</v>
      </c>
      <c r="BB69" s="56">
        <v>0</v>
      </c>
      <c r="BC69" s="56">
        <v>0</v>
      </c>
      <c r="BD69" s="56">
        <v>0</v>
      </c>
      <c r="BE69" s="56">
        <v>0</v>
      </c>
      <c r="BF69" s="56">
        <v>0</v>
      </c>
      <c r="BG69" s="56">
        <f>BI69+BJ69+BK69+BL69+BM69+BN69</f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f>BQ69+BR69+BS69+BT69+BU69+BV69</f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5" customFormat="1" ht="76.5" x14ac:dyDescent="0.2">
      <c r="A70" s="83" t="s">
        <v>31</v>
      </c>
      <c r="B70" s="29" t="s">
        <v>19</v>
      </c>
      <c r="C70" s="29" t="s">
        <v>6</v>
      </c>
      <c r="D70" s="39">
        <f>K70+R70+AA70+AI70+AR70+AY70+BG70+BO70</f>
        <v>0</v>
      </c>
      <c r="E70" s="39">
        <v>0</v>
      </c>
      <c r="F70" s="39">
        <v>0</v>
      </c>
      <c r="G70" s="39">
        <v>0</v>
      </c>
      <c r="H70" s="39"/>
      <c r="I70" s="39"/>
      <c r="J70" s="39"/>
      <c r="K70" s="39">
        <f t="shared" si="91"/>
        <v>0</v>
      </c>
      <c r="L70" s="39">
        <v>0</v>
      </c>
      <c r="M70" s="39">
        <v>0</v>
      </c>
      <c r="N70" s="39">
        <v>0</v>
      </c>
      <c r="O70" s="39"/>
      <c r="P70" s="39"/>
      <c r="Q70" s="39"/>
      <c r="R70" s="39">
        <f t="shared" si="112"/>
        <v>0</v>
      </c>
      <c r="S70" s="39">
        <v>0</v>
      </c>
      <c r="T70" s="39">
        <v>0</v>
      </c>
      <c r="U70" s="39">
        <v>0</v>
      </c>
      <c r="V70" s="39">
        <v>0</v>
      </c>
      <c r="W70" s="39"/>
      <c r="X70" s="39"/>
      <c r="Y70" s="39"/>
      <c r="Z70" s="39"/>
      <c r="AA70" s="39">
        <f t="shared" si="113"/>
        <v>0</v>
      </c>
      <c r="AB70" s="39">
        <v>0</v>
      </c>
      <c r="AC70" s="40">
        <v>0</v>
      </c>
      <c r="AD70" s="40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f t="shared" ref="AI70:AI75" si="154">AJ70+AK70+AL70+AM70+AQ70</f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/>
      <c r="AP70" s="39"/>
      <c r="AQ70" s="39">
        <v>0</v>
      </c>
      <c r="AR70" s="40">
        <f>AS70+AT70+AU70+AV70+BF70</f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39">
        <f t="shared" ref="AY70" si="155">AZ70+BC70+BD70+BF70+BL70</f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f>BH70+BK70+BL70+BN70+BT70</f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5">
        <f>BP70+BS70+BT70+BV70+CB70</f>
        <v>0</v>
      </c>
      <c r="BP70" s="35">
        <v>0</v>
      </c>
      <c r="BQ70" s="35">
        <v>0</v>
      </c>
      <c r="BR70" s="35">
        <v>0</v>
      </c>
      <c r="BS70" s="35">
        <v>0</v>
      </c>
      <c r="BT70" s="35">
        <v>0</v>
      </c>
      <c r="BU70" s="35">
        <v>0</v>
      </c>
      <c r="BV70" s="35">
        <v>0</v>
      </c>
    </row>
    <row r="71" spans="1:75" s="84" customFormat="1" ht="38.25" customHeight="1" x14ac:dyDescent="0.2">
      <c r="A71" s="132" t="s">
        <v>32</v>
      </c>
      <c r="B71" s="29"/>
      <c r="C71" s="29" t="s">
        <v>6</v>
      </c>
      <c r="D71" s="39">
        <f>K71+R71+AA71+AI71+AR71+AY71+BG71+BO71</f>
        <v>3269</v>
      </c>
      <c r="E71" s="35" t="e">
        <f>E72+#REF!+#REF!</f>
        <v>#REF!</v>
      </c>
      <c r="F71" s="35" t="e">
        <f>F72+#REF!+#REF!</f>
        <v>#REF!</v>
      </c>
      <c r="G71" s="35" t="e">
        <f>G72+#REF!+#REF!</f>
        <v>#REF!</v>
      </c>
      <c r="H71" s="35"/>
      <c r="I71" s="35"/>
      <c r="J71" s="35"/>
      <c r="K71" s="39">
        <f>K72+K73</f>
        <v>875.5</v>
      </c>
      <c r="L71" s="39">
        <f t="shared" ref="L71:BV71" si="156">L72</f>
        <v>0</v>
      </c>
      <c r="M71" s="39">
        <f t="shared" si="156"/>
        <v>0</v>
      </c>
      <c r="N71" s="39">
        <f>N72+N73</f>
        <v>875.5</v>
      </c>
      <c r="O71" s="39">
        <f t="shared" si="156"/>
        <v>0</v>
      </c>
      <c r="P71" s="39">
        <f t="shared" si="156"/>
        <v>0</v>
      </c>
      <c r="Q71" s="39">
        <f t="shared" si="156"/>
        <v>0</v>
      </c>
      <c r="R71" s="39">
        <f>V71+W71</f>
        <v>378.2</v>
      </c>
      <c r="S71" s="39">
        <f t="shared" si="156"/>
        <v>0</v>
      </c>
      <c r="T71" s="39">
        <f t="shared" si="156"/>
        <v>0</v>
      </c>
      <c r="U71" s="39">
        <f t="shared" si="156"/>
        <v>0</v>
      </c>
      <c r="V71" s="39">
        <f>V72+V74</f>
        <v>348.2</v>
      </c>
      <c r="W71" s="39">
        <f t="shared" si="156"/>
        <v>30</v>
      </c>
      <c r="X71" s="39">
        <f t="shared" si="156"/>
        <v>0</v>
      </c>
      <c r="Y71" s="39">
        <f t="shared" si="156"/>
        <v>0</v>
      </c>
      <c r="Z71" s="39">
        <f t="shared" si="156"/>
        <v>0</v>
      </c>
      <c r="AA71" s="39">
        <f>AD71</f>
        <v>260.7</v>
      </c>
      <c r="AB71" s="39">
        <f t="shared" si="156"/>
        <v>0</v>
      </c>
      <c r="AC71" s="40">
        <f t="shared" si="156"/>
        <v>0</v>
      </c>
      <c r="AD71" s="40">
        <f>AD72+AD74</f>
        <v>260.7</v>
      </c>
      <c r="AE71" s="39">
        <f t="shared" si="156"/>
        <v>0</v>
      </c>
      <c r="AF71" s="39">
        <f t="shared" si="156"/>
        <v>0</v>
      </c>
      <c r="AG71" s="39">
        <f t="shared" si="156"/>
        <v>0</v>
      </c>
      <c r="AH71" s="39">
        <f t="shared" si="156"/>
        <v>0</v>
      </c>
      <c r="AI71" s="39">
        <f>AL71+AM71</f>
        <v>261.60000000000002</v>
      </c>
      <c r="AJ71" s="39">
        <f t="shared" si="156"/>
        <v>0</v>
      </c>
      <c r="AK71" s="39">
        <f t="shared" si="156"/>
        <v>0</v>
      </c>
      <c r="AL71" s="39">
        <f>AL72+AL74</f>
        <v>257</v>
      </c>
      <c r="AM71" s="39">
        <f t="shared" si="156"/>
        <v>4.5999999999999996</v>
      </c>
      <c r="AN71" s="39">
        <f t="shared" si="156"/>
        <v>0</v>
      </c>
      <c r="AO71" s="39">
        <f t="shared" si="156"/>
        <v>0</v>
      </c>
      <c r="AP71" s="39">
        <f t="shared" si="156"/>
        <v>0</v>
      </c>
      <c r="AQ71" s="39">
        <f t="shared" si="156"/>
        <v>0</v>
      </c>
      <c r="AR71" s="40">
        <f t="shared" si="156"/>
        <v>257</v>
      </c>
      <c r="AS71" s="40">
        <f t="shared" si="156"/>
        <v>0</v>
      </c>
      <c r="AT71" s="40">
        <f t="shared" si="156"/>
        <v>0</v>
      </c>
      <c r="AU71" s="40">
        <f t="shared" si="156"/>
        <v>257</v>
      </c>
      <c r="AV71" s="40">
        <f t="shared" si="156"/>
        <v>0</v>
      </c>
      <c r="AW71" s="40">
        <f t="shared" si="156"/>
        <v>0</v>
      </c>
      <c r="AX71" s="40">
        <f t="shared" si="156"/>
        <v>0</v>
      </c>
      <c r="AY71" s="39">
        <f t="shared" si="156"/>
        <v>372</v>
      </c>
      <c r="AZ71" s="39">
        <f t="shared" si="156"/>
        <v>0</v>
      </c>
      <c r="BA71" s="39">
        <v>0</v>
      </c>
      <c r="BB71" s="39">
        <f t="shared" si="156"/>
        <v>0</v>
      </c>
      <c r="BC71" s="39">
        <f t="shared" si="156"/>
        <v>372</v>
      </c>
      <c r="BD71" s="39">
        <f t="shared" si="156"/>
        <v>0</v>
      </c>
      <c r="BE71" s="39">
        <f t="shared" si="156"/>
        <v>0</v>
      </c>
      <c r="BF71" s="39">
        <f t="shared" si="156"/>
        <v>0</v>
      </c>
      <c r="BG71" s="39">
        <f t="shared" si="156"/>
        <v>422</v>
      </c>
      <c r="BH71" s="39">
        <f t="shared" si="156"/>
        <v>0</v>
      </c>
      <c r="BI71" s="39">
        <v>0</v>
      </c>
      <c r="BJ71" s="39">
        <f t="shared" si="156"/>
        <v>0</v>
      </c>
      <c r="BK71" s="39">
        <f t="shared" si="156"/>
        <v>422</v>
      </c>
      <c r="BL71" s="39">
        <f t="shared" si="156"/>
        <v>0</v>
      </c>
      <c r="BM71" s="39">
        <f t="shared" si="156"/>
        <v>0</v>
      </c>
      <c r="BN71" s="39">
        <f t="shared" si="156"/>
        <v>0</v>
      </c>
      <c r="BO71" s="35">
        <f t="shared" si="156"/>
        <v>442</v>
      </c>
      <c r="BP71" s="35">
        <f t="shared" si="156"/>
        <v>0</v>
      </c>
      <c r="BQ71" s="35">
        <v>0</v>
      </c>
      <c r="BR71" s="35">
        <f t="shared" si="156"/>
        <v>0</v>
      </c>
      <c r="BS71" s="35">
        <f t="shared" si="156"/>
        <v>442</v>
      </c>
      <c r="BT71" s="35">
        <f t="shared" si="156"/>
        <v>0</v>
      </c>
      <c r="BU71" s="35">
        <f t="shared" si="156"/>
        <v>0</v>
      </c>
      <c r="BV71" s="35">
        <f t="shared" si="156"/>
        <v>0</v>
      </c>
      <c r="BW71" s="9"/>
    </row>
    <row r="72" spans="1:75" s="79" customFormat="1" ht="44.25" customHeight="1" x14ac:dyDescent="0.2">
      <c r="A72" s="133"/>
      <c r="B72" s="29" t="s">
        <v>11</v>
      </c>
      <c r="C72" s="29" t="s">
        <v>11</v>
      </c>
      <c r="D72" s="39">
        <f t="shared" ref="D72:D74" si="157">K72+R72+AA72+AI72+AR72+AY72+BG72+BO72</f>
        <v>2514</v>
      </c>
      <c r="E72" s="35" t="e">
        <f>#REF!+E75+E77</f>
        <v>#REF!</v>
      </c>
      <c r="F72" s="35" t="e">
        <f>#REF!+F75+F77</f>
        <v>#REF!</v>
      </c>
      <c r="G72" s="35" t="e">
        <f>#REF!+G75+G77</f>
        <v>#REF!</v>
      </c>
      <c r="H72" s="35"/>
      <c r="I72" s="35"/>
      <c r="J72" s="35"/>
      <c r="K72" s="39">
        <f t="shared" si="91"/>
        <v>270.5</v>
      </c>
      <c r="L72" s="35">
        <f>L75+L76</f>
        <v>0</v>
      </c>
      <c r="M72" s="35">
        <f>M75+M76</f>
        <v>0</v>
      </c>
      <c r="N72" s="35">
        <f>N75+N76</f>
        <v>270.5</v>
      </c>
      <c r="O72" s="35"/>
      <c r="P72" s="35"/>
      <c r="Q72" s="35"/>
      <c r="R72" s="39">
        <f t="shared" si="112"/>
        <v>228.2</v>
      </c>
      <c r="S72" s="35">
        <f t="shared" ref="S72:Z72" si="158">S75+S76</f>
        <v>0</v>
      </c>
      <c r="T72" s="35">
        <f t="shared" si="158"/>
        <v>0</v>
      </c>
      <c r="U72" s="35">
        <f t="shared" si="158"/>
        <v>0</v>
      </c>
      <c r="V72" s="35">
        <f t="shared" si="158"/>
        <v>198.2</v>
      </c>
      <c r="W72" s="35">
        <f t="shared" si="158"/>
        <v>30</v>
      </c>
      <c r="X72" s="35">
        <f t="shared" si="158"/>
        <v>0</v>
      </c>
      <c r="Y72" s="35">
        <f t="shared" si="158"/>
        <v>0</v>
      </c>
      <c r="Z72" s="35">
        <f t="shared" si="158"/>
        <v>0</v>
      </c>
      <c r="AA72" s="39">
        <f t="shared" si="113"/>
        <v>260.7</v>
      </c>
      <c r="AB72" s="35">
        <f t="shared" ref="AB72:AH72" si="159">AB75+AB76</f>
        <v>0</v>
      </c>
      <c r="AC72" s="85">
        <f t="shared" si="159"/>
        <v>0</v>
      </c>
      <c r="AD72" s="85">
        <f t="shared" si="159"/>
        <v>260.7</v>
      </c>
      <c r="AE72" s="35">
        <f t="shared" si="159"/>
        <v>0</v>
      </c>
      <c r="AF72" s="35">
        <f t="shared" si="159"/>
        <v>0</v>
      </c>
      <c r="AG72" s="35">
        <f t="shared" si="159"/>
        <v>0</v>
      </c>
      <c r="AH72" s="35">
        <f t="shared" si="159"/>
        <v>0</v>
      </c>
      <c r="AI72" s="39">
        <f t="shared" si="154"/>
        <v>261.60000000000002</v>
      </c>
      <c r="AJ72" s="35">
        <f t="shared" ref="AJ72:AQ72" si="160">AJ75+AJ76</f>
        <v>0</v>
      </c>
      <c r="AK72" s="35">
        <f t="shared" si="160"/>
        <v>0</v>
      </c>
      <c r="AL72" s="35">
        <f t="shared" si="160"/>
        <v>257</v>
      </c>
      <c r="AM72" s="35">
        <f t="shared" si="160"/>
        <v>4.5999999999999996</v>
      </c>
      <c r="AN72" s="35">
        <f t="shared" si="160"/>
        <v>0</v>
      </c>
      <c r="AO72" s="35">
        <f t="shared" si="160"/>
        <v>0</v>
      </c>
      <c r="AP72" s="35">
        <f t="shared" si="160"/>
        <v>0</v>
      </c>
      <c r="AQ72" s="35">
        <f t="shared" si="160"/>
        <v>0</v>
      </c>
      <c r="AR72" s="40">
        <f>AS72+AT72+AU72+AV72+AW72+AX72</f>
        <v>257</v>
      </c>
      <c r="AS72" s="85">
        <f t="shared" ref="AS72:AX72" si="161">AS75+AS76</f>
        <v>0</v>
      </c>
      <c r="AT72" s="85">
        <f t="shared" si="161"/>
        <v>0</v>
      </c>
      <c r="AU72" s="85">
        <f t="shared" si="161"/>
        <v>257</v>
      </c>
      <c r="AV72" s="85">
        <f t="shared" si="161"/>
        <v>0</v>
      </c>
      <c r="AW72" s="85">
        <f t="shared" si="161"/>
        <v>0</v>
      </c>
      <c r="AX72" s="85">
        <f t="shared" si="161"/>
        <v>0</v>
      </c>
      <c r="AY72" s="39">
        <f>AZ72+BC72+BD72+BF72</f>
        <v>372</v>
      </c>
      <c r="AZ72" s="35">
        <f>AZ75+AZ76</f>
        <v>0</v>
      </c>
      <c r="BA72" s="35">
        <v>0</v>
      </c>
      <c r="BB72" s="35">
        <f>BB75+BB76</f>
        <v>0</v>
      </c>
      <c r="BC72" s="35">
        <f>BC75+BC76</f>
        <v>372</v>
      </c>
      <c r="BD72" s="35">
        <f>BD75+BD76</f>
        <v>0</v>
      </c>
      <c r="BE72" s="35">
        <f>BE75+BE76</f>
        <v>0</v>
      </c>
      <c r="BF72" s="35">
        <f>BF75+BF76</f>
        <v>0</v>
      </c>
      <c r="BG72" s="39">
        <f>BH72+BK72+BL72+BN72+BT72</f>
        <v>422</v>
      </c>
      <c r="BH72" s="35">
        <f>BH75+BH76</f>
        <v>0</v>
      </c>
      <c r="BI72" s="35">
        <v>0</v>
      </c>
      <c r="BJ72" s="35">
        <f>BJ75+BJ76</f>
        <v>0</v>
      </c>
      <c r="BK72" s="35">
        <f>BK75+BK76</f>
        <v>422</v>
      </c>
      <c r="BL72" s="35">
        <f>BL75+BL76</f>
        <v>0</v>
      </c>
      <c r="BM72" s="35">
        <f>BM75+BM76</f>
        <v>0</v>
      </c>
      <c r="BN72" s="35">
        <f>BN75+BN76</f>
        <v>0</v>
      </c>
      <c r="BO72" s="35">
        <f>BP72+BS72+BT72+BV72+CB72</f>
        <v>442</v>
      </c>
      <c r="BP72" s="35">
        <f>BP75+BP76</f>
        <v>0</v>
      </c>
      <c r="BQ72" s="35">
        <v>0</v>
      </c>
      <c r="BR72" s="35">
        <f>BR75+BR76</f>
        <v>0</v>
      </c>
      <c r="BS72" s="35">
        <f>BS75+BS76</f>
        <v>442</v>
      </c>
      <c r="BT72" s="35">
        <f>BT75+BT76</f>
        <v>0</v>
      </c>
      <c r="BU72" s="35">
        <f>BU75+BU76</f>
        <v>0</v>
      </c>
      <c r="BV72" s="35">
        <f>BV75+BV76</f>
        <v>0</v>
      </c>
    </row>
    <row r="73" spans="1:75" s="79" customFormat="1" ht="38.25" x14ac:dyDescent="0.2">
      <c r="A73" s="133"/>
      <c r="B73" s="29" t="s">
        <v>49</v>
      </c>
      <c r="C73" s="29" t="s">
        <v>49</v>
      </c>
      <c r="D73" s="39">
        <f t="shared" si="157"/>
        <v>605</v>
      </c>
      <c r="E73" s="35"/>
      <c r="F73" s="35"/>
      <c r="G73" s="35"/>
      <c r="H73" s="35"/>
      <c r="I73" s="35"/>
      <c r="J73" s="35"/>
      <c r="K73" s="39">
        <f>N73</f>
        <v>605</v>
      </c>
      <c r="L73" s="35"/>
      <c r="M73" s="35"/>
      <c r="N73" s="35">
        <f>N78</f>
        <v>605</v>
      </c>
      <c r="O73" s="35"/>
      <c r="P73" s="35"/>
      <c r="Q73" s="35"/>
      <c r="R73" s="39"/>
      <c r="S73" s="35"/>
      <c r="T73" s="35"/>
      <c r="U73" s="35"/>
      <c r="V73" s="35"/>
      <c r="W73" s="35"/>
      <c r="X73" s="35"/>
      <c r="Y73" s="35"/>
      <c r="Z73" s="35"/>
      <c r="AA73" s="39"/>
      <c r="AB73" s="35"/>
      <c r="AC73" s="85"/>
      <c r="AD73" s="85"/>
      <c r="AE73" s="35"/>
      <c r="AF73" s="35"/>
      <c r="AG73" s="35"/>
      <c r="AH73" s="35"/>
      <c r="AI73" s="39"/>
      <c r="AJ73" s="35"/>
      <c r="AK73" s="35"/>
      <c r="AL73" s="35"/>
      <c r="AM73" s="35"/>
      <c r="AN73" s="35"/>
      <c r="AO73" s="35"/>
      <c r="AP73" s="35"/>
      <c r="AQ73" s="35"/>
      <c r="AR73" s="40"/>
      <c r="AS73" s="85"/>
      <c r="AT73" s="85"/>
      <c r="AU73" s="85"/>
      <c r="AV73" s="85"/>
      <c r="AW73" s="85"/>
      <c r="AX73" s="85"/>
      <c r="AY73" s="39"/>
      <c r="AZ73" s="35"/>
      <c r="BA73" s="35"/>
      <c r="BB73" s="35"/>
      <c r="BC73" s="35"/>
      <c r="BD73" s="35"/>
      <c r="BE73" s="35"/>
      <c r="BF73" s="35"/>
      <c r="BG73" s="39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</row>
    <row r="74" spans="1:75" s="79" customFormat="1" ht="72" customHeight="1" x14ac:dyDescent="0.2">
      <c r="A74" s="137"/>
      <c r="B74" s="29" t="s">
        <v>10</v>
      </c>
      <c r="C74" s="29" t="s">
        <v>10</v>
      </c>
      <c r="D74" s="39">
        <f t="shared" si="157"/>
        <v>150</v>
      </c>
      <c r="E74" s="35"/>
      <c r="F74" s="35"/>
      <c r="G74" s="35"/>
      <c r="H74" s="35"/>
      <c r="I74" s="35"/>
      <c r="J74" s="35"/>
      <c r="K74" s="39">
        <f>L74+M74+N74+O74+P74+Q74</f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9">
        <f>V74</f>
        <v>150</v>
      </c>
      <c r="S74" s="35">
        <v>0</v>
      </c>
      <c r="T74" s="35">
        <v>0</v>
      </c>
      <c r="U74" s="35">
        <v>0</v>
      </c>
      <c r="V74" s="35">
        <f>V79</f>
        <v>150</v>
      </c>
      <c r="W74" s="35">
        <v>0</v>
      </c>
      <c r="X74" s="35">
        <v>0</v>
      </c>
      <c r="Y74" s="35">
        <v>0</v>
      </c>
      <c r="Z74" s="35">
        <v>0</v>
      </c>
      <c r="AA74" s="39">
        <f>AD74</f>
        <v>0</v>
      </c>
      <c r="AB74" s="35">
        <v>0</v>
      </c>
      <c r="AC74" s="85">
        <v>0</v>
      </c>
      <c r="AD74" s="85">
        <f>AD79</f>
        <v>0</v>
      </c>
      <c r="AE74" s="35">
        <v>0</v>
      </c>
      <c r="AF74" s="35">
        <v>0</v>
      </c>
      <c r="AG74" s="35">
        <v>0</v>
      </c>
      <c r="AH74" s="35">
        <v>0</v>
      </c>
      <c r="AI74" s="39">
        <f>AL74</f>
        <v>0</v>
      </c>
      <c r="AJ74" s="35">
        <v>0</v>
      </c>
      <c r="AK74" s="35">
        <v>0</v>
      </c>
      <c r="AL74" s="35">
        <f>AL79</f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40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39">
        <f>AZ74+BB74+BC74+BD74+BE74</f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9">
        <f>BH74+BJ74+BK74+BL74+BM74</f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f>BP74+BR74+BS74+BT74+BU74</f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</row>
    <row r="75" spans="1:75" ht="73.5" customHeight="1" x14ac:dyDescent="0.2">
      <c r="A75" s="58" t="s">
        <v>47</v>
      </c>
      <c r="B75" s="59" t="s">
        <v>18</v>
      </c>
      <c r="C75" s="59" t="s">
        <v>7</v>
      </c>
      <c r="D75" s="56">
        <f>K75+R75+AA75+AI75+AR75+AY75+BG75+BO75</f>
        <v>434.6</v>
      </c>
      <c r="E75" s="33">
        <v>0</v>
      </c>
      <c r="F75" s="33">
        <v>0</v>
      </c>
      <c r="G75" s="33">
        <v>201.4</v>
      </c>
      <c r="H75" s="33"/>
      <c r="I75" s="33"/>
      <c r="J75" s="33"/>
      <c r="K75" s="33">
        <f t="shared" si="91"/>
        <v>50</v>
      </c>
      <c r="L75" s="33">
        <v>0</v>
      </c>
      <c r="M75" s="33">
        <v>0</v>
      </c>
      <c r="N75" s="33">
        <v>50</v>
      </c>
      <c r="O75" s="33">
        <v>0</v>
      </c>
      <c r="P75" s="33">
        <v>0</v>
      </c>
      <c r="Q75" s="33">
        <v>0</v>
      </c>
      <c r="R75" s="56">
        <f t="shared" si="112"/>
        <v>80</v>
      </c>
      <c r="S75" s="33">
        <v>0</v>
      </c>
      <c r="T75" s="33">
        <v>0</v>
      </c>
      <c r="U75" s="33">
        <v>0</v>
      </c>
      <c r="V75" s="33">
        <v>50</v>
      </c>
      <c r="W75" s="33">
        <v>30</v>
      </c>
      <c r="X75" s="33">
        <v>0</v>
      </c>
      <c r="Y75" s="33">
        <v>0</v>
      </c>
      <c r="Z75" s="33">
        <v>0</v>
      </c>
      <c r="AA75" s="56">
        <f t="shared" si="113"/>
        <v>50</v>
      </c>
      <c r="AB75" s="33">
        <v>0</v>
      </c>
      <c r="AC75" s="78">
        <v>0</v>
      </c>
      <c r="AD75" s="78">
        <v>50</v>
      </c>
      <c r="AE75" s="33">
        <v>0</v>
      </c>
      <c r="AF75" s="33">
        <v>0</v>
      </c>
      <c r="AG75" s="33">
        <v>0</v>
      </c>
      <c r="AH75" s="33">
        <v>0</v>
      </c>
      <c r="AI75" s="56">
        <f t="shared" si="154"/>
        <v>54.6</v>
      </c>
      <c r="AJ75" s="33">
        <v>0</v>
      </c>
      <c r="AK75" s="33">
        <v>0</v>
      </c>
      <c r="AL75" s="33">
        <v>50</v>
      </c>
      <c r="AM75" s="33">
        <v>4.5999999999999996</v>
      </c>
      <c r="AN75" s="33">
        <v>0</v>
      </c>
      <c r="AO75" s="33">
        <v>0</v>
      </c>
      <c r="AP75" s="33">
        <v>0</v>
      </c>
      <c r="AQ75" s="33">
        <v>0</v>
      </c>
      <c r="AR75" s="57">
        <f>AS75+AT75+AU75+AV75+BF75</f>
        <v>50</v>
      </c>
      <c r="AS75" s="78">
        <v>0</v>
      </c>
      <c r="AT75" s="78">
        <v>0</v>
      </c>
      <c r="AU75" s="78">
        <v>50</v>
      </c>
      <c r="AV75" s="78">
        <v>0</v>
      </c>
      <c r="AW75" s="78">
        <v>0</v>
      </c>
      <c r="AX75" s="78">
        <v>0</v>
      </c>
      <c r="AY75" s="56">
        <f>BA75+BB75+BC75+BD75+BE75+BF75</f>
        <v>50</v>
      </c>
      <c r="AZ75" s="33">
        <v>0</v>
      </c>
      <c r="BA75" s="33">
        <v>0</v>
      </c>
      <c r="BB75" s="33">
        <v>0</v>
      </c>
      <c r="BC75" s="33">
        <v>50</v>
      </c>
      <c r="BD75" s="33">
        <v>0</v>
      </c>
      <c r="BE75" s="33">
        <v>0</v>
      </c>
      <c r="BF75" s="33">
        <v>0</v>
      </c>
      <c r="BG75" s="56">
        <f>BH75+BK75+BL75+BN75+BT75</f>
        <v>50</v>
      </c>
      <c r="BH75" s="33">
        <v>0</v>
      </c>
      <c r="BI75" s="33">
        <v>0</v>
      </c>
      <c r="BJ75" s="33">
        <v>0</v>
      </c>
      <c r="BK75" s="33">
        <v>50</v>
      </c>
      <c r="BL75" s="33">
        <v>0</v>
      </c>
      <c r="BM75" s="33">
        <v>0</v>
      </c>
      <c r="BN75" s="33">
        <v>0</v>
      </c>
      <c r="BO75" s="33">
        <f>BP75+BS75+BT75+BV75+CB75</f>
        <v>50</v>
      </c>
      <c r="BP75" s="33">
        <v>0</v>
      </c>
      <c r="BQ75" s="33">
        <v>0</v>
      </c>
      <c r="BR75" s="33">
        <v>0</v>
      </c>
      <c r="BS75" s="33">
        <v>50</v>
      </c>
      <c r="BT75" s="33">
        <v>0</v>
      </c>
      <c r="BU75" s="33">
        <v>0</v>
      </c>
      <c r="BV75" s="33">
        <v>0</v>
      </c>
    </row>
    <row r="76" spans="1:75" ht="12.75" customHeight="1" x14ac:dyDescent="0.2">
      <c r="A76" s="107" t="s">
        <v>74</v>
      </c>
      <c r="B76" s="135" t="s">
        <v>18</v>
      </c>
      <c r="C76" s="135" t="s">
        <v>11</v>
      </c>
      <c r="D76" s="114">
        <f>K76+R76+AA76+AI76+AR76+AY76+BG76+BO76</f>
        <v>2079.4</v>
      </c>
      <c r="E76" s="56">
        <v>0</v>
      </c>
      <c r="F76" s="56">
        <v>0</v>
      </c>
      <c r="G76" s="56">
        <v>1060</v>
      </c>
      <c r="H76" s="33"/>
      <c r="I76" s="33"/>
      <c r="J76" s="33"/>
      <c r="K76" s="114">
        <f t="shared" si="91"/>
        <v>220.5</v>
      </c>
      <c r="L76" s="114">
        <v>0</v>
      </c>
      <c r="M76" s="114">
        <v>0</v>
      </c>
      <c r="N76" s="114">
        <v>220.5</v>
      </c>
      <c r="O76" s="114">
        <v>0</v>
      </c>
      <c r="P76" s="114">
        <v>0</v>
      </c>
      <c r="Q76" s="114">
        <v>0</v>
      </c>
      <c r="R76" s="114">
        <f t="shared" si="112"/>
        <v>148.19999999999999</v>
      </c>
      <c r="S76" s="114">
        <v>0</v>
      </c>
      <c r="T76" s="114">
        <v>0</v>
      </c>
      <c r="U76" s="114">
        <v>0</v>
      </c>
      <c r="V76" s="114">
        <v>148.19999999999999</v>
      </c>
      <c r="W76" s="114">
        <v>0</v>
      </c>
      <c r="X76" s="114">
        <v>0</v>
      </c>
      <c r="Y76" s="114">
        <v>0</v>
      </c>
      <c r="Z76" s="114">
        <v>0</v>
      </c>
      <c r="AA76" s="114">
        <f t="shared" si="113"/>
        <v>210.7</v>
      </c>
      <c r="AB76" s="114">
        <v>0</v>
      </c>
      <c r="AC76" s="125">
        <v>0</v>
      </c>
      <c r="AD76" s="125">
        <v>210.7</v>
      </c>
      <c r="AE76" s="114">
        <v>0</v>
      </c>
      <c r="AF76" s="114">
        <v>0</v>
      </c>
      <c r="AG76" s="114">
        <v>0</v>
      </c>
      <c r="AH76" s="114">
        <v>0</v>
      </c>
      <c r="AI76" s="114">
        <v>207</v>
      </c>
      <c r="AJ76" s="114">
        <v>0</v>
      </c>
      <c r="AK76" s="114">
        <v>0</v>
      </c>
      <c r="AL76" s="114">
        <v>207</v>
      </c>
      <c r="AM76" s="114">
        <v>0</v>
      </c>
      <c r="AN76" s="114">
        <v>0</v>
      </c>
      <c r="AO76" s="114">
        <v>0</v>
      </c>
      <c r="AP76" s="114">
        <v>0</v>
      </c>
      <c r="AQ76" s="114">
        <v>0</v>
      </c>
      <c r="AR76" s="125">
        <f>AS76+AT76+AU76+AV76+BF76</f>
        <v>207</v>
      </c>
      <c r="AS76" s="125">
        <v>0</v>
      </c>
      <c r="AT76" s="125">
        <v>0</v>
      </c>
      <c r="AU76" s="125">
        <v>207</v>
      </c>
      <c r="AV76" s="125">
        <v>0</v>
      </c>
      <c r="AW76" s="125">
        <v>0</v>
      </c>
      <c r="AX76" s="125">
        <v>0</v>
      </c>
      <c r="AY76" s="114">
        <f>AZ76+BC76+BD76+BF76+BL76</f>
        <v>322</v>
      </c>
      <c r="AZ76" s="114">
        <v>0</v>
      </c>
      <c r="BA76" s="114">
        <v>0</v>
      </c>
      <c r="BB76" s="114">
        <v>0</v>
      </c>
      <c r="BC76" s="114">
        <v>322</v>
      </c>
      <c r="BD76" s="114">
        <v>0</v>
      </c>
      <c r="BE76" s="114">
        <v>0</v>
      </c>
      <c r="BF76" s="114">
        <v>0</v>
      </c>
      <c r="BG76" s="114">
        <f>BH76+BK76+BL76+BN76+BT76</f>
        <v>372</v>
      </c>
      <c r="BH76" s="114">
        <v>0</v>
      </c>
      <c r="BI76" s="114">
        <v>0</v>
      </c>
      <c r="BJ76" s="114">
        <v>0</v>
      </c>
      <c r="BK76" s="114">
        <v>372</v>
      </c>
      <c r="BL76" s="114">
        <v>0</v>
      </c>
      <c r="BM76" s="114">
        <v>0</v>
      </c>
      <c r="BN76" s="114">
        <v>0</v>
      </c>
      <c r="BO76" s="105">
        <f>BP76+BS76+BT76+BV76+CB76</f>
        <v>392</v>
      </c>
      <c r="BP76" s="105">
        <v>0</v>
      </c>
      <c r="BQ76" s="105">
        <v>0</v>
      </c>
      <c r="BR76" s="105">
        <v>0</v>
      </c>
      <c r="BS76" s="105">
        <v>392</v>
      </c>
      <c r="BT76" s="105">
        <v>0</v>
      </c>
      <c r="BU76" s="105">
        <v>0</v>
      </c>
      <c r="BV76" s="105">
        <v>0</v>
      </c>
    </row>
    <row r="77" spans="1:75" s="4" customFormat="1" ht="54.75" customHeight="1" x14ac:dyDescent="0.2">
      <c r="A77" s="107"/>
      <c r="B77" s="136"/>
      <c r="C77" s="136"/>
      <c r="D77" s="115">
        <f t="shared" ref="D77" si="162">K77+R77+AA77+AI77+AR77+AY77</f>
        <v>0</v>
      </c>
      <c r="E77" s="33"/>
      <c r="F77" s="33"/>
      <c r="G77" s="33"/>
      <c r="H77" s="33"/>
      <c r="I77" s="33"/>
      <c r="J77" s="33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26"/>
      <c r="AD77" s="126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26"/>
      <c r="AS77" s="126"/>
      <c r="AT77" s="126"/>
      <c r="AU77" s="126"/>
      <c r="AV77" s="126"/>
      <c r="AW77" s="126"/>
      <c r="AX77" s="126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06"/>
      <c r="BP77" s="106"/>
      <c r="BQ77" s="106"/>
      <c r="BR77" s="106"/>
      <c r="BS77" s="106"/>
      <c r="BT77" s="106"/>
      <c r="BU77" s="106"/>
      <c r="BV77" s="106"/>
    </row>
    <row r="78" spans="1:75" s="4" customFormat="1" ht="38.25" x14ac:dyDescent="0.2">
      <c r="A78" s="108"/>
      <c r="B78" s="59" t="s">
        <v>49</v>
      </c>
      <c r="C78" s="59" t="s">
        <v>49</v>
      </c>
      <c r="D78" s="56">
        <f>K78+R78+AA78+AI78+AR78+AY78+BG78+BO78</f>
        <v>605</v>
      </c>
      <c r="E78" s="33"/>
      <c r="F78" s="33"/>
      <c r="G78" s="33"/>
      <c r="H78" s="33"/>
      <c r="I78" s="33"/>
      <c r="J78" s="33"/>
      <c r="K78" s="56">
        <f t="shared" si="91"/>
        <v>605</v>
      </c>
      <c r="L78" s="56">
        <v>0</v>
      </c>
      <c r="M78" s="56">
        <v>0</v>
      </c>
      <c r="N78" s="56">
        <v>605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7">
        <v>0</v>
      </c>
      <c r="AD78" s="57">
        <v>0</v>
      </c>
      <c r="AE78" s="56">
        <v>0</v>
      </c>
      <c r="AF78" s="56">
        <v>0</v>
      </c>
      <c r="AG78" s="56">
        <v>0</v>
      </c>
      <c r="AH78" s="56"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6">
        <v>0</v>
      </c>
      <c r="AO78" s="56">
        <v>0</v>
      </c>
      <c r="AP78" s="56">
        <v>0</v>
      </c>
      <c r="AQ78" s="56">
        <v>0</v>
      </c>
      <c r="AR78" s="57">
        <v>0</v>
      </c>
      <c r="AS78" s="57">
        <v>0</v>
      </c>
      <c r="AT78" s="57">
        <v>0</v>
      </c>
      <c r="AU78" s="57">
        <v>0</v>
      </c>
      <c r="AV78" s="57">
        <v>0</v>
      </c>
      <c r="AW78" s="57">
        <v>0</v>
      </c>
      <c r="AX78" s="57">
        <v>0</v>
      </c>
      <c r="AY78" s="56">
        <v>0</v>
      </c>
      <c r="AZ78" s="56">
        <v>0</v>
      </c>
      <c r="BA78" s="56">
        <v>0</v>
      </c>
      <c r="BB78" s="56">
        <v>0</v>
      </c>
      <c r="BC78" s="56">
        <v>0</v>
      </c>
      <c r="BD78" s="56">
        <v>0</v>
      </c>
      <c r="BE78" s="56">
        <v>0</v>
      </c>
      <c r="BF78" s="56">
        <v>0</v>
      </c>
      <c r="BG78" s="56">
        <v>0</v>
      </c>
      <c r="BH78" s="56">
        <v>0</v>
      </c>
      <c r="BI78" s="56">
        <v>0</v>
      </c>
      <c r="BJ78" s="56">
        <v>0</v>
      </c>
      <c r="BK78" s="56">
        <v>0</v>
      </c>
      <c r="BL78" s="56">
        <v>0</v>
      </c>
      <c r="BM78" s="56">
        <v>0</v>
      </c>
      <c r="BN78" s="56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</row>
    <row r="79" spans="1:75" s="4" customFormat="1" ht="63.75" x14ac:dyDescent="0.2">
      <c r="A79" s="108"/>
      <c r="B79" s="59" t="s">
        <v>10</v>
      </c>
      <c r="C79" s="59" t="s">
        <v>10</v>
      </c>
      <c r="D79" s="56">
        <f>K79+R79+AA79+AI79+AR79+AY79+BG79+BO79</f>
        <v>150</v>
      </c>
      <c r="E79" s="33"/>
      <c r="F79" s="33"/>
      <c r="G79" s="33"/>
      <c r="H79" s="33"/>
      <c r="I79" s="33"/>
      <c r="J79" s="33"/>
      <c r="K79" s="56">
        <f>L79+M79+N79+O79+P79+Q79</f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f>V79</f>
        <v>150</v>
      </c>
      <c r="S79" s="56">
        <v>0</v>
      </c>
      <c r="T79" s="56">
        <v>0</v>
      </c>
      <c r="U79" s="56">
        <v>0</v>
      </c>
      <c r="V79" s="56">
        <v>150</v>
      </c>
      <c r="W79" s="56">
        <v>0</v>
      </c>
      <c r="X79" s="56">
        <v>0</v>
      </c>
      <c r="Y79" s="56">
        <v>0</v>
      </c>
      <c r="Z79" s="56">
        <v>0</v>
      </c>
      <c r="AA79" s="56">
        <f>AD79</f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f>AL79</f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f>AS79+AT79+AU79+AV79+AW79+AX79</f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56">
        <f>AZ79+BB79+BC79+BD79+BE79+BF79</f>
        <v>0</v>
      </c>
      <c r="AZ79" s="56">
        <v>0</v>
      </c>
      <c r="BA79" s="56">
        <v>0</v>
      </c>
      <c r="BB79" s="56">
        <v>0</v>
      </c>
      <c r="BC79" s="56">
        <v>0</v>
      </c>
      <c r="BD79" s="56">
        <v>0</v>
      </c>
      <c r="BE79" s="56">
        <v>0</v>
      </c>
      <c r="BF79" s="56">
        <v>0</v>
      </c>
      <c r="BG79" s="56">
        <f>BH79+BJ79+BK79+BL79+BM79+BN79</f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f>BP79+BR79+BS79+BT79+BU79+BV79</f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93" customFormat="1" ht="38.25" x14ac:dyDescent="0.2">
      <c r="A80" s="132" t="s">
        <v>33</v>
      </c>
      <c r="B80" s="29" t="s">
        <v>21</v>
      </c>
      <c r="C80" s="29" t="s">
        <v>6</v>
      </c>
      <c r="D80" s="39">
        <f>K80+R80+AA80+AI80+AR80+AY80+BG80+BO80</f>
        <v>29804.799999999999</v>
      </c>
      <c r="E80" s="35" t="e">
        <f>E84+#REF!</f>
        <v>#REF!</v>
      </c>
      <c r="F80" s="35" t="e">
        <f>F84+#REF!</f>
        <v>#REF!</v>
      </c>
      <c r="G80" s="35" t="e">
        <f>G84+#REF!</f>
        <v>#REF!</v>
      </c>
      <c r="H80" s="35" t="e">
        <f>H84+#REF!</f>
        <v>#REF!</v>
      </c>
      <c r="I80" s="35" t="e">
        <f>I84+#REF!</f>
        <v>#REF!</v>
      </c>
      <c r="J80" s="35" t="e">
        <f>J84+#REF!</f>
        <v>#REF!</v>
      </c>
      <c r="K80" s="35">
        <f>M80+O80+N80</f>
        <v>2287.5</v>
      </c>
      <c r="L80" s="35">
        <f t="shared" ref="L80" si="163">L84</f>
        <v>0</v>
      </c>
      <c r="M80" s="35">
        <f>M84+M88</f>
        <v>1212.2</v>
      </c>
      <c r="N80" s="35">
        <f>N86+N87+N88</f>
        <v>25.3</v>
      </c>
      <c r="O80" s="35">
        <f>O84</f>
        <v>1050</v>
      </c>
      <c r="P80" s="35">
        <f t="shared" ref="P80:Q80" si="164">P84</f>
        <v>0</v>
      </c>
      <c r="Q80" s="35">
        <f t="shared" si="164"/>
        <v>0</v>
      </c>
      <c r="R80" s="35">
        <f>U80+W80+V80</f>
        <v>4880.7000000000007</v>
      </c>
      <c r="S80" s="35">
        <f t="shared" ref="S80:Z80" si="165">S84</f>
        <v>0</v>
      </c>
      <c r="T80" s="35">
        <f t="shared" si="165"/>
        <v>0</v>
      </c>
      <c r="U80" s="35">
        <f t="shared" si="165"/>
        <v>2830.6</v>
      </c>
      <c r="V80" s="35">
        <f>V83</f>
        <v>550.1</v>
      </c>
      <c r="W80" s="35">
        <f t="shared" si="165"/>
        <v>1500</v>
      </c>
      <c r="X80" s="35">
        <f t="shared" si="165"/>
        <v>0</v>
      </c>
      <c r="Y80" s="35">
        <f t="shared" si="165"/>
        <v>0</v>
      </c>
      <c r="Z80" s="35">
        <f t="shared" si="165"/>
        <v>0</v>
      </c>
      <c r="AA80" s="35">
        <f>AB80+AC80+AD80+AE80+AF80+AG80+AH80</f>
        <v>6886.8</v>
      </c>
      <c r="AB80" s="35">
        <f t="shared" ref="AB80:AH80" si="166">AB84</f>
        <v>0</v>
      </c>
      <c r="AC80" s="85">
        <f>AC84+AC89</f>
        <v>4378.3</v>
      </c>
      <c r="AD80" s="85">
        <f>AD82</f>
        <v>1908.5</v>
      </c>
      <c r="AE80" s="35">
        <f t="shared" si="166"/>
        <v>600</v>
      </c>
      <c r="AF80" s="35">
        <f t="shared" si="166"/>
        <v>0</v>
      </c>
      <c r="AG80" s="35">
        <f t="shared" si="166"/>
        <v>0</v>
      </c>
      <c r="AH80" s="35">
        <f t="shared" si="166"/>
        <v>0</v>
      </c>
      <c r="AI80" s="35">
        <f>AK80+AL80+AM80+AN80+AO80+AP80</f>
        <v>2835.9</v>
      </c>
      <c r="AJ80" s="35">
        <f t="shared" ref="AJ80:AQ80" si="167">AJ84</f>
        <v>0</v>
      </c>
      <c r="AK80" s="35">
        <f t="shared" si="167"/>
        <v>2563.1</v>
      </c>
      <c r="AL80" s="35">
        <f>AL82</f>
        <v>272.8</v>
      </c>
      <c r="AM80" s="35">
        <f t="shared" si="167"/>
        <v>0</v>
      </c>
      <c r="AN80" s="35">
        <f t="shared" si="167"/>
        <v>0</v>
      </c>
      <c r="AO80" s="35">
        <f t="shared" si="167"/>
        <v>0</v>
      </c>
      <c r="AP80" s="35">
        <f t="shared" si="167"/>
        <v>0</v>
      </c>
      <c r="AQ80" s="35">
        <f t="shared" si="167"/>
        <v>0</v>
      </c>
      <c r="AR80" s="85">
        <f>AS80+AT80+AU80+AV80+AW80+BF80</f>
        <v>2451.1</v>
      </c>
      <c r="AS80" s="85">
        <f t="shared" ref="AS80:AX80" si="168">AS84</f>
        <v>0</v>
      </c>
      <c r="AT80" s="85">
        <f t="shared" si="168"/>
        <v>2451.1</v>
      </c>
      <c r="AU80" s="85">
        <f t="shared" si="168"/>
        <v>0</v>
      </c>
      <c r="AV80" s="85">
        <f t="shared" si="168"/>
        <v>0</v>
      </c>
      <c r="AW80" s="85">
        <f t="shared" si="168"/>
        <v>0</v>
      </c>
      <c r="AX80" s="85">
        <f t="shared" si="168"/>
        <v>0</v>
      </c>
      <c r="AY80" s="35">
        <f>BB80+BC80+BD80+BE80+BF80</f>
        <v>4226.2</v>
      </c>
      <c r="AZ80" s="35">
        <f t="shared" ref="AZ80" si="169">AZ84</f>
        <v>0</v>
      </c>
      <c r="BA80" s="35">
        <v>0</v>
      </c>
      <c r="BB80" s="35">
        <f>BB81+BB82+BB83</f>
        <v>3653.6</v>
      </c>
      <c r="BC80" s="35">
        <f>BC81+BC82+BC83</f>
        <v>572.6</v>
      </c>
      <c r="BD80" s="35">
        <f>BD81+BD82+BD83</f>
        <v>0</v>
      </c>
      <c r="BE80" s="35">
        <f>BE81+BE82+BE83</f>
        <v>0</v>
      </c>
      <c r="BF80" s="35">
        <f>BF81+BF82+BF83</f>
        <v>0</v>
      </c>
      <c r="BG80" s="35">
        <f>BJ80+BK80+BL80+BM80+BN80</f>
        <v>3311.3</v>
      </c>
      <c r="BH80" s="35">
        <f t="shared" ref="BH80" si="170">BH84</f>
        <v>0</v>
      </c>
      <c r="BI80" s="35">
        <v>0</v>
      </c>
      <c r="BJ80" s="35">
        <f>BJ81+BJ82+BJ83</f>
        <v>3311.3</v>
      </c>
      <c r="BK80" s="35">
        <f>BK81+BK82+BK83</f>
        <v>0</v>
      </c>
      <c r="BL80" s="35">
        <f>BL81+BL82+BL83</f>
        <v>0</v>
      </c>
      <c r="BM80" s="35">
        <f>BM81+BM82+BM83</f>
        <v>0</v>
      </c>
      <c r="BN80" s="35">
        <f>BN81+BN82+BN83</f>
        <v>0</v>
      </c>
      <c r="BO80" s="35">
        <f>BR80+BS80+BT80+BU80+BV80</f>
        <v>2925.3</v>
      </c>
      <c r="BP80" s="35">
        <f t="shared" ref="BP80" si="171">BP84</f>
        <v>0</v>
      </c>
      <c r="BQ80" s="35">
        <v>0</v>
      </c>
      <c r="BR80" s="35">
        <f>BR81+BR82+BR83</f>
        <v>2925.3</v>
      </c>
      <c r="BS80" s="35">
        <f>BS81+BS82+BS83</f>
        <v>0</v>
      </c>
      <c r="BT80" s="35">
        <f>BT81+BT82+BT83</f>
        <v>0</v>
      </c>
      <c r="BU80" s="35">
        <f>BU81+BU82+BU83</f>
        <v>0</v>
      </c>
      <c r="BV80" s="35">
        <f>BV81+BV82+BV83</f>
        <v>0</v>
      </c>
    </row>
    <row r="81" spans="1:83" s="93" customFormat="1" ht="41.25" customHeight="1" x14ac:dyDescent="0.2">
      <c r="A81" s="133"/>
      <c r="B81" s="29" t="s">
        <v>49</v>
      </c>
      <c r="C81" s="29" t="s">
        <v>49</v>
      </c>
      <c r="D81" s="39">
        <f t="shared" ref="D81:D83" si="172">K81+R81+AA81+AI81+AR81+AY81+BG81+BO81</f>
        <v>187.60000000000002</v>
      </c>
      <c r="E81" s="35"/>
      <c r="F81" s="35"/>
      <c r="G81" s="35"/>
      <c r="H81" s="35"/>
      <c r="I81" s="35"/>
      <c r="J81" s="35"/>
      <c r="K81" s="35">
        <f>K88</f>
        <v>187.60000000000002</v>
      </c>
      <c r="L81" s="35">
        <v>0</v>
      </c>
      <c r="M81" s="35">
        <f>M88</f>
        <v>162.30000000000001</v>
      </c>
      <c r="N81" s="35">
        <f>N88</f>
        <v>25.3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85">
        <v>0</v>
      </c>
      <c r="AD81" s="85">
        <v>0</v>
      </c>
      <c r="AE81" s="35">
        <v>0</v>
      </c>
      <c r="AF81" s="35">
        <v>0</v>
      </c>
      <c r="AG81" s="35">
        <v>0</v>
      </c>
      <c r="AH81" s="35">
        <v>0</v>
      </c>
      <c r="AI81" s="35">
        <v>0</v>
      </c>
      <c r="AJ81" s="35">
        <v>0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85">
        <v>0</v>
      </c>
      <c r="AS81" s="85">
        <v>0</v>
      </c>
      <c r="AT81" s="85">
        <v>0</v>
      </c>
      <c r="AU81" s="85">
        <v>0</v>
      </c>
      <c r="AV81" s="85">
        <v>0</v>
      </c>
      <c r="AW81" s="85">
        <v>0</v>
      </c>
      <c r="AX81" s="8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0</v>
      </c>
      <c r="BJ81" s="35">
        <v>0</v>
      </c>
      <c r="BK81" s="35"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5">
        <v>0</v>
      </c>
      <c r="BR81" s="35">
        <v>0</v>
      </c>
      <c r="BS81" s="35">
        <v>0</v>
      </c>
      <c r="BT81" s="35">
        <v>0</v>
      </c>
      <c r="BU81" s="35">
        <v>0</v>
      </c>
      <c r="BV81" s="35">
        <v>0</v>
      </c>
    </row>
    <row r="82" spans="1:83" s="93" customFormat="1" ht="33.75" customHeight="1" x14ac:dyDescent="0.2">
      <c r="A82" s="133"/>
      <c r="B82" s="29" t="s">
        <v>11</v>
      </c>
      <c r="C82" s="29" t="s">
        <v>11</v>
      </c>
      <c r="D82" s="39">
        <f t="shared" si="172"/>
        <v>29067.1</v>
      </c>
      <c r="E82" s="35"/>
      <c r="F82" s="35"/>
      <c r="G82" s="35"/>
      <c r="H82" s="35"/>
      <c r="I82" s="35"/>
      <c r="J82" s="35"/>
      <c r="K82" s="35">
        <f>K84</f>
        <v>2099.9</v>
      </c>
      <c r="L82" s="35">
        <v>0</v>
      </c>
      <c r="M82" s="35">
        <f>M84+M86</f>
        <v>1049.9000000000001</v>
      </c>
      <c r="N82" s="35">
        <f>N84+N85+N86</f>
        <v>0</v>
      </c>
      <c r="O82" s="35">
        <f>O84</f>
        <v>1050</v>
      </c>
      <c r="P82" s="35">
        <v>0</v>
      </c>
      <c r="Q82" s="35">
        <v>0</v>
      </c>
      <c r="R82" s="35">
        <f>R84</f>
        <v>4330.6000000000004</v>
      </c>
      <c r="S82" s="35">
        <v>0</v>
      </c>
      <c r="T82" s="35">
        <v>0</v>
      </c>
      <c r="U82" s="35">
        <f>U84</f>
        <v>2830.6</v>
      </c>
      <c r="V82" s="35">
        <v>0</v>
      </c>
      <c r="W82" s="35">
        <f>W84</f>
        <v>1500</v>
      </c>
      <c r="X82" s="35">
        <v>0</v>
      </c>
      <c r="Y82" s="35">
        <v>0</v>
      </c>
      <c r="Z82" s="35">
        <v>0</v>
      </c>
      <c r="AA82" s="35">
        <f>AC82+AD82+AE82</f>
        <v>6886.8</v>
      </c>
      <c r="AB82" s="35">
        <v>0</v>
      </c>
      <c r="AC82" s="85">
        <f>AC84+AC89</f>
        <v>4378.3</v>
      </c>
      <c r="AD82" s="85">
        <f>AD89+AD90+AD86</f>
        <v>1908.5</v>
      </c>
      <c r="AE82" s="35">
        <f>AE84</f>
        <v>600</v>
      </c>
      <c r="AF82" s="35">
        <v>0</v>
      </c>
      <c r="AG82" s="35">
        <v>0</v>
      </c>
      <c r="AH82" s="35">
        <v>0</v>
      </c>
      <c r="AI82" s="35">
        <f>AK82+AL82</f>
        <v>2835.9</v>
      </c>
      <c r="AJ82" s="35">
        <v>0</v>
      </c>
      <c r="AK82" s="35">
        <f>AK84</f>
        <v>2563.1</v>
      </c>
      <c r="AL82" s="35">
        <f>AL89+AL90+AL86</f>
        <v>272.8</v>
      </c>
      <c r="AM82" s="35">
        <f>AM85</f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f>AR84</f>
        <v>2451.1</v>
      </c>
      <c r="AS82" s="85">
        <v>0</v>
      </c>
      <c r="AT82" s="85">
        <f>AT84</f>
        <v>2451.1</v>
      </c>
      <c r="AU82" s="85">
        <v>0</v>
      </c>
      <c r="AV82" s="85">
        <f>AV84</f>
        <v>0</v>
      </c>
      <c r="AW82" s="85">
        <v>0</v>
      </c>
      <c r="AX82" s="85">
        <v>0</v>
      </c>
      <c r="AY82" s="35">
        <f>BB82+BC82</f>
        <v>4226.2</v>
      </c>
      <c r="AZ82" s="35">
        <v>0</v>
      </c>
      <c r="BA82" s="35">
        <v>0</v>
      </c>
      <c r="BB82" s="35">
        <f>BB84</f>
        <v>3653.6</v>
      </c>
      <c r="BC82" s="35">
        <v>572.6</v>
      </c>
      <c r="BD82" s="35">
        <f>BD84</f>
        <v>0</v>
      </c>
      <c r="BE82" s="35">
        <v>0</v>
      </c>
      <c r="BF82" s="35">
        <v>0</v>
      </c>
      <c r="BG82" s="35">
        <f>BJ82</f>
        <v>3311.3</v>
      </c>
      <c r="BH82" s="35">
        <v>0</v>
      </c>
      <c r="BI82" s="35">
        <v>0</v>
      </c>
      <c r="BJ82" s="35">
        <f>BJ84</f>
        <v>3311.3</v>
      </c>
      <c r="BK82" s="35">
        <v>0</v>
      </c>
      <c r="BL82" s="35">
        <f>BL84</f>
        <v>0</v>
      </c>
      <c r="BM82" s="35">
        <v>0</v>
      </c>
      <c r="BN82" s="35">
        <v>0</v>
      </c>
      <c r="BO82" s="35">
        <f>BR82</f>
        <v>2925.3</v>
      </c>
      <c r="BP82" s="35">
        <v>0</v>
      </c>
      <c r="BQ82" s="35">
        <v>0</v>
      </c>
      <c r="BR82" s="35">
        <f>BR84</f>
        <v>2925.3</v>
      </c>
      <c r="BS82" s="35">
        <v>0</v>
      </c>
      <c r="BT82" s="35">
        <f>BT84</f>
        <v>0</v>
      </c>
      <c r="BU82" s="35">
        <v>0</v>
      </c>
      <c r="BV82" s="35">
        <v>0</v>
      </c>
    </row>
    <row r="83" spans="1:83" s="93" customFormat="1" ht="52.5" customHeight="1" x14ac:dyDescent="0.2">
      <c r="A83" s="134"/>
      <c r="B83" s="29" t="s">
        <v>17</v>
      </c>
      <c r="C83" s="29" t="s">
        <v>17</v>
      </c>
      <c r="D83" s="39">
        <f>K83+R83+AA83+AI83+AR83+AY83+BG83+BO83</f>
        <v>550.1</v>
      </c>
      <c r="E83" s="35"/>
      <c r="F83" s="35"/>
      <c r="G83" s="35"/>
      <c r="H83" s="35"/>
      <c r="I83" s="35"/>
      <c r="J83" s="35"/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f>V83</f>
        <v>550.1</v>
      </c>
      <c r="S83" s="35">
        <v>0</v>
      </c>
      <c r="T83" s="35">
        <v>0</v>
      </c>
      <c r="U83" s="35">
        <v>0</v>
      </c>
      <c r="V83" s="35">
        <f>V86</f>
        <v>550.1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85">
        <v>0</v>
      </c>
      <c r="AD83" s="8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v>0</v>
      </c>
      <c r="AS83" s="85">
        <v>0</v>
      </c>
      <c r="AT83" s="85">
        <v>0</v>
      </c>
      <c r="AU83" s="85">
        <v>0</v>
      </c>
      <c r="AV83" s="85">
        <v>0</v>
      </c>
      <c r="AW83" s="85">
        <v>0</v>
      </c>
      <c r="AX83" s="85">
        <v>0</v>
      </c>
      <c r="AY83" s="35">
        <v>0</v>
      </c>
      <c r="AZ83" s="35">
        <v>0</v>
      </c>
      <c r="BA83" s="35">
        <v>0</v>
      </c>
      <c r="BB83" s="35">
        <f>BB86</f>
        <v>0</v>
      </c>
      <c r="BC83" s="35">
        <v>0</v>
      </c>
      <c r="BD83" s="35">
        <f t="shared" ref="BD83:BF83" si="173">BD86</f>
        <v>0</v>
      </c>
      <c r="BE83" s="35">
        <f t="shared" si="173"/>
        <v>0</v>
      </c>
      <c r="BF83" s="35">
        <f t="shared" si="173"/>
        <v>0</v>
      </c>
      <c r="BG83" s="35">
        <v>0</v>
      </c>
      <c r="BH83" s="35">
        <v>0</v>
      </c>
      <c r="BI83" s="35">
        <v>0</v>
      </c>
      <c r="BJ83" s="35">
        <f>BJ86</f>
        <v>0</v>
      </c>
      <c r="BK83" s="35">
        <f t="shared" ref="BK83:BN83" si="174">BK86</f>
        <v>0</v>
      </c>
      <c r="BL83" s="35">
        <f t="shared" si="174"/>
        <v>0</v>
      </c>
      <c r="BM83" s="35">
        <f t="shared" si="174"/>
        <v>0</v>
      </c>
      <c r="BN83" s="35">
        <f t="shared" si="174"/>
        <v>0</v>
      </c>
      <c r="BO83" s="35">
        <v>0</v>
      </c>
      <c r="BP83" s="35">
        <v>0</v>
      </c>
      <c r="BQ83" s="35">
        <v>0</v>
      </c>
      <c r="BR83" s="35">
        <f>BR86</f>
        <v>0</v>
      </c>
      <c r="BS83" s="35">
        <f t="shared" ref="BS83:BV83" si="175">BS86</f>
        <v>0</v>
      </c>
      <c r="BT83" s="35">
        <f t="shared" si="175"/>
        <v>0</v>
      </c>
      <c r="BU83" s="35">
        <f t="shared" si="175"/>
        <v>0</v>
      </c>
      <c r="BV83" s="35">
        <f t="shared" si="175"/>
        <v>0</v>
      </c>
    </row>
    <row r="84" spans="1:83" s="4" customFormat="1" ht="63.75" x14ac:dyDescent="0.2">
      <c r="A84" s="58" t="s">
        <v>34</v>
      </c>
      <c r="B84" s="59" t="s">
        <v>35</v>
      </c>
      <c r="C84" s="59" t="s">
        <v>11</v>
      </c>
      <c r="D84" s="56">
        <f>K84+R84+AA84+AI84+AR84+AY84+BG84+BO84</f>
        <v>24313.199999999997</v>
      </c>
      <c r="E84" s="33"/>
      <c r="F84" s="33"/>
      <c r="G84" s="33"/>
      <c r="H84" s="33"/>
      <c r="I84" s="33"/>
      <c r="J84" s="33"/>
      <c r="K84" s="56">
        <f>M84+O84</f>
        <v>2099.9</v>
      </c>
      <c r="L84" s="33">
        <f t="shared" ref="L84:N84" si="176">L85</f>
        <v>0</v>
      </c>
      <c r="M84" s="33">
        <f t="shared" si="176"/>
        <v>1049.9000000000001</v>
      </c>
      <c r="N84" s="33">
        <f t="shared" si="176"/>
        <v>0</v>
      </c>
      <c r="O84" s="33">
        <f>O85</f>
        <v>1050</v>
      </c>
      <c r="P84" s="33">
        <f t="shared" ref="P84:Q84" si="177">P85</f>
        <v>0</v>
      </c>
      <c r="Q84" s="33">
        <f t="shared" si="177"/>
        <v>0</v>
      </c>
      <c r="R84" s="56">
        <f>U84+W84</f>
        <v>4330.6000000000004</v>
      </c>
      <c r="S84" s="33">
        <f t="shared" ref="S84:Z84" si="178">S85</f>
        <v>0</v>
      </c>
      <c r="T84" s="33">
        <f t="shared" si="178"/>
        <v>0</v>
      </c>
      <c r="U84" s="33">
        <f t="shared" si="178"/>
        <v>2830.6</v>
      </c>
      <c r="V84" s="33">
        <f t="shared" si="178"/>
        <v>0</v>
      </c>
      <c r="W84" s="33">
        <f t="shared" si="178"/>
        <v>1500</v>
      </c>
      <c r="X84" s="33">
        <f t="shared" si="178"/>
        <v>0</v>
      </c>
      <c r="Y84" s="33">
        <f t="shared" si="178"/>
        <v>0</v>
      </c>
      <c r="Z84" s="33">
        <f t="shared" si="178"/>
        <v>0</v>
      </c>
      <c r="AA84" s="56">
        <f>AC84+AE84</f>
        <v>2978.3</v>
      </c>
      <c r="AB84" s="33">
        <f t="shared" ref="AB84:AH84" si="179">AB85</f>
        <v>0</v>
      </c>
      <c r="AC84" s="78">
        <f t="shared" si="179"/>
        <v>2378.3000000000002</v>
      </c>
      <c r="AD84" s="78">
        <f t="shared" si="179"/>
        <v>0</v>
      </c>
      <c r="AE84" s="33">
        <f t="shared" si="179"/>
        <v>600</v>
      </c>
      <c r="AF84" s="33">
        <f t="shared" si="179"/>
        <v>0</v>
      </c>
      <c r="AG84" s="33">
        <f t="shared" si="179"/>
        <v>0</v>
      </c>
      <c r="AH84" s="33">
        <f t="shared" si="179"/>
        <v>0</v>
      </c>
      <c r="AI84" s="56">
        <f>AK84+AM84+AN84+AO84+AP84</f>
        <v>2563.1</v>
      </c>
      <c r="AJ84" s="33">
        <f t="shared" ref="AJ84:AQ84" si="180">AJ85</f>
        <v>0</v>
      </c>
      <c r="AK84" s="33">
        <v>2563.1</v>
      </c>
      <c r="AL84" s="33">
        <f t="shared" si="180"/>
        <v>0</v>
      </c>
      <c r="AM84" s="33">
        <f>AM85</f>
        <v>0</v>
      </c>
      <c r="AN84" s="33">
        <f t="shared" si="180"/>
        <v>0</v>
      </c>
      <c r="AO84" s="33">
        <f t="shared" si="180"/>
        <v>0</v>
      </c>
      <c r="AP84" s="33">
        <f t="shared" si="180"/>
        <v>0</v>
      </c>
      <c r="AQ84" s="33">
        <f t="shared" si="180"/>
        <v>0</v>
      </c>
      <c r="AR84" s="57">
        <f>AT84+AV84</f>
        <v>2451.1</v>
      </c>
      <c r="AS84" s="78">
        <f t="shared" ref="AS84:AX84" si="181">AS85</f>
        <v>0</v>
      </c>
      <c r="AT84" s="78">
        <v>2451.1</v>
      </c>
      <c r="AU84" s="78">
        <f t="shared" si="181"/>
        <v>0</v>
      </c>
      <c r="AV84" s="78">
        <f t="shared" si="181"/>
        <v>0</v>
      </c>
      <c r="AW84" s="78">
        <f t="shared" si="181"/>
        <v>0</v>
      </c>
      <c r="AX84" s="78">
        <f t="shared" si="181"/>
        <v>0</v>
      </c>
      <c r="AY84" s="56">
        <f>BB84</f>
        <v>3653.6</v>
      </c>
      <c r="AZ84" s="33">
        <f t="shared" ref="AZ84:BV84" si="182">AZ85</f>
        <v>0</v>
      </c>
      <c r="BA84" s="33">
        <v>0</v>
      </c>
      <c r="BB84" s="33">
        <v>3653.6</v>
      </c>
      <c r="BC84" s="33">
        <f t="shared" si="182"/>
        <v>0</v>
      </c>
      <c r="BD84" s="33">
        <f t="shared" si="182"/>
        <v>0</v>
      </c>
      <c r="BE84" s="33">
        <f t="shared" si="182"/>
        <v>0</v>
      </c>
      <c r="BF84" s="33">
        <f t="shared" si="182"/>
        <v>0</v>
      </c>
      <c r="BG84" s="56">
        <f>BH84+BJ84+BK84+BL84+BM84+BN84</f>
        <v>3311.3</v>
      </c>
      <c r="BH84" s="33">
        <f t="shared" si="182"/>
        <v>0</v>
      </c>
      <c r="BI84" s="33">
        <v>0</v>
      </c>
      <c r="BJ84" s="33">
        <v>3311.3</v>
      </c>
      <c r="BK84" s="33">
        <f t="shared" si="182"/>
        <v>0</v>
      </c>
      <c r="BL84" s="33">
        <f t="shared" si="182"/>
        <v>0</v>
      </c>
      <c r="BM84" s="33">
        <f t="shared" si="182"/>
        <v>0</v>
      </c>
      <c r="BN84" s="33">
        <f t="shared" si="182"/>
        <v>0</v>
      </c>
      <c r="BO84" s="33">
        <f>BP84+BR84+BS84+BT84+BU84+BV84+BW84+BX84</f>
        <v>2925.3</v>
      </c>
      <c r="BP84" s="33">
        <f t="shared" si="182"/>
        <v>0</v>
      </c>
      <c r="BQ84" s="33">
        <v>0</v>
      </c>
      <c r="BR84" s="33">
        <v>2925.3</v>
      </c>
      <c r="BS84" s="33">
        <f t="shared" si="182"/>
        <v>0</v>
      </c>
      <c r="BT84" s="33">
        <f t="shared" si="182"/>
        <v>0</v>
      </c>
      <c r="BU84" s="33">
        <f t="shared" si="182"/>
        <v>0</v>
      </c>
      <c r="BV84" s="33">
        <f t="shared" si="182"/>
        <v>0</v>
      </c>
    </row>
    <row r="85" spans="1:83" s="67" customFormat="1" ht="120.75" hidden="1" customHeight="1" x14ac:dyDescent="0.2">
      <c r="A85" s="65"/>
      <c r="B85" s="61" t="s">
        <v>18</v>
      </c>
      <c r="C85" s="61" t="s">
        <v>11</v>
      </c>
      <c r="D85" s="62">
        <f t="shared" ref="D85:D90" si="183">K85+R85+AA85+AI85+AR85+BG85+BO85</f>
        <v>20091.8</v>
      </c>
      <c r="E85" s="64"/>
      <c r="F85" s="64"/>
      <c r="G85" s="64"/>
      <c r="H85" s="64"/>
      <c r="I85" s="64"/>
      <c r="J85" s="64"/>
      <c r="K85" s="64">
        <f t="shared" ref="K85" si="184">L85+M85+N85+O85+P85+Q85</f>
        <v>2099.9</v>
      </c>
      <c r="L85" s="64">
        <v>0</v>
      </c>
      <c r="M85" s="64">
        <v>1049.9000000000001</v>
      </c>
      <c r="N85" s="64"/>
      <c r="O85" s="64">
        <v>1050</v>
      </c>
      <c r="P85" s="64">
        <v>0</v>
      </c>
      <c r="Q85" s="64">
        <v>0</v>
      </c>
      <c r="R85" s="64">
        <f t="shared" ref="R85" si="185">S85+T85+U85+V85+W85+X85+Y85+Z85</f>
        <v>4330.6000000000004</v>
      </c>
      <c r="S85" s="64">
        <v>0</v>
      </c>
      <c r="T85" s="64">
        <v>0</v>
      </c>
      <c r="U85" s="64">
        <v>2830.6</v>
      </c>
      <c r="V85" s="64">
        <v>0</v>
      </c>
      <c r="W85" s="64">
        <v>1500</v>
      </c>
      <c r="X85" s="64">
        <v>0</v>
      </c>
      <c r="Y85" s="64">
        <v>0</v>
      </c>
      <c r="Z85" s="64">
        <v>0</v>
      </c>
      <c r="AA85" s="62">
        <f>AC85+AE85</f>
        <v>2978.3</v>
      </c>
      <c r="AB85" s="64">
        <v>0</v>
      </c>
      <c r="AC85" s="66">
        <v>2378.3000000000002</v>
      </c>
      <c r="AD85" s="66">
        <v>0</v>
      </c>
      <c r="AE85" s="64">
        <v>600</v>
      </c>
      <c r="AF85" s="64">
        <v>0</v>
      </c>
      <c r="AG85" s="64">
        <v>0</v>
      </c>
      <c r="AH85" s="64">
        <v>0</v>
      </c>
      <c r="AI85" s="62">
        <f>AK85+AM85</f>
        <v>2136.6</v>
      </c>
      <c r="AJ85" s="64">
        <v>0</v>
      </c>
      <c r="AK85" s="64">
        <v>2136.6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3">
        <f>AT85+AV85</f>
        <v>2136.6</v>
      </c>
      <c r="AS85" s="66">
        <v>0</v>
      </c>
      <c r="AT85" s="66">
        <v>2136.6</v>
      </c>
      <c r="AU85" s="66">
        <v>0</v>
      </c>
      <c r="AV85" s="66">
        <v>0</v>
      </c>
      <c r="AW85" s="66">
        <v>0</v>
      </c>
      <c r="AX85" s="66">
        <v>0</v>
      </c>
      <c r="AY85" s="62">
        <f>AZ85+BB85+BC85+BD85+BE85+BF85+BG85+BH85</f>
        <v>6409.7999999999993</v>
      </c>
      <c r="AZ85" s="64">
        <v>0</v>
      </c>
      <c r="BA85" s="64">
        <v>0</v>
      </c>
      <c r="BB85" s="64">
        <v>2136.6</v>
      </c>
      <c r="BC85" s="64">
        <v>0</v>
      </c>
      <c r="BD85" s="64">
        <v>0</v>
      </c>
      <c r="BE85" s="64">
        <v>0</v>
      </c>
      <c r="BF85" s="64">
        <v>0</v>
      </c>
      <c r="BG85" s="62">
        <f>BH85+BJ85+BK85+BL85+BM85+BN85+BO85+BP85</f>
        <v>4273.2</v>
      </c>
      <c r="BH85" s="64">
        <v>0</v>
      </c>
      <c r="BI85" s="64">
        <v>0</v>
      </c>
      <c r="BJ85" s="64">
        <v>2136.6</v>
      </c>
      <c r="BK85" s="64">
        <v>0</v>
      </c>
      <c r="BL85" s="64">
        <v>0</v>
      </c>
      <c r="BM85" s="64">
        <v>0</v>
      </c>
      <c r="BN85" s="64">
        <v>0</v>
      </c>
      <c r="BO85" s="64">
        <f>BP85+BR85+BS85+BT85+BU85+BV85+BW85+BX85</f>
        <v>2136.6</v>
      </c>
      <c r="BP85" s="64">
        <v>0</v>
      </c>
      <c r="BQ85" s="64">
        <v>0</v>
      </c>
      <c r="BR85" s="64">
        <v>2136.6</v>
      </c>
      <c r="BS85" s="64">
        <v>0</v>
      </c>
      <c r="BT85" s="64">
        <v>0</v>
      </c>
      <c r="BU85" s="64">
        <v>0</v>
      </c>
      <c r="BV85" s="64">
        <v>0</v>
      </c>
    </row>
    <row r="86" spans="1:83" s="4" customFormat="1" ht="75.75" customHeight="1" x14ac:dyDescent="0.2">
      <c r="A86" s="58" t="s">
        <v>75</v>
      </c>
      <c r="B86" s="103" t="s">
        <v>35</v>
      </c>
      <c r="C86" s="103" t="s">
        <v>11</v>
      </c>
      <c r="D86" s="56">
        <f>K86+R86+AA86+AI86+AR86+AY86+BG86+BO86</f>
        <v>2063.7000000000003</v>
      </c>
      <c r="E86" s="33"/>
      <c r="F86" s="33"/>
      <c r="G86" s="33"/>
      <c r="H86" s="33"/>
      <c r="I86" s="33"/>
      <c r="J86" s="33"/>
      <c r="K86" s="33">
        <f>N86</f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f>S86+T86+U86+V86+W86+X86+Y86+Z86</f>
        <v>550.1</v>
      </c>
      <c r="S86" s="33">
        <v>0</v>
      </c>
      <c r="T86" s="33">
        <v>0</v>
      </c>
      <c r="U86" s="33">
        <v>0</v>
      </c>
      <c r="V86" s="33">
        <v>550.1</v>
      </c>
      <c r="W86" s="33">
        <v>0</v>
      </c>
      <c r="X86" s="33">
        <v>0</v>
      </c>
      <c r="Y86" s="33">
        <v>0</v>
      </c>
      <c r="Z86" s="33">
        <v>0</v>
      </c>
      <c r="AA86" s="33">
        <f>AB86+AC86+AD86+AE86+AF86+AG86+AH86+AI86</f>
        <v>748.6</v>
      </c>
      <c r="AB86" s="33">
        <v>0</v>
      </c>
      <c r="AC86" s="78">
        <v>0</v>
      </c>
      <c r="AD86" s="78">
        <v>556.20000000000005</v>
      </c>
      <c r="AE86" s="33">
        <v>0</v>
      </c>
      <c r="AF86" s="33">
        <v>0</v>
      </c>
      <c r="AG86" s="33">
        <v>0</v>
      </c>
      <c r="AH86" s="33">
        <v>0</v>
      </c>
      <c r="AI86" s="33">
        <f>AJ86+AK86+AL86+AM86+AN86+AO86+AP86+AQ86</f>
        <v>192.4</v>
      </c>
      <c r="AJ86" s="33">
        <v>0</v>
      </c>
      <c r="AK86" s="33">
        <v>0</v>
      </c>
      <c r="AL86" s="33">
        <v>192.4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78">
        <f>AS86+AT86+AU86+AV86+AW86+AX86</f>
        <v>0</v>
      </c>
      <c r="AS86" s="78">
        <v>0</v>
      </c>
      <c r="AT86" s="78">
        <v>0</v>
      </c>
      <c r="AU86" s="78">
        <v>0</v>
      </c>
      <c r="AV86" s="78">
        <v>0</v>
      </c>
      <c r="AW86" s="78">
        <v>0</v>
      </c>
      <c r="AX86" s="78">
        <v>0</v>
      </c>
      <c r="AY86" s="33">
        <f>AZ86+BB86+BC86+BD86+BE86+BF86+BG86+BH86</f>
        <v>572.6</v>
      </c>
      <c r="AZ86" s="33">
        <v>0</v>
      </c>
      <c r="BA86" s="33">
        <v>0</v>
      </c>
      <c r="BB86" s="33">
        <v>0</v>
      </c>
      <c r="BC86" s="33">
        <v>572.6</v>
      </c>
      <c r="BD86" s="33">
        <v>0</v>
      </c>
      <c r="BE86" s="33">
        <v>0</v>
      </c>
      <c r="BF86" s="33">
        <v>0</v>
      </c>
      <c r="BG86" s="33">
        <f>BH86+BJ86+BK86+BL86+BM86+BN86+BO86+BP86</f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f>BP86+BR86+BS86+BT86+BU86+BV86+BW86+BX86</f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</row>
    <row r="87" spans="1:83" s="71" customFormat="1" ht="30.75" hidden="1" customHeight="1" x14ac:dyDescent="0.2">
      <c r="A87" s="65"/>
      <c r="B87" s="61"/>
      <c r="C87" s="61"/>
      <c r="D87" s="62">
        <f t="shared" si="183"/>
        <v>0</v>
      </c>
      <c r="E87" s="68"/>
      <c r="F87" s="68"/>
      <c r="G87" s="68"/>
      <c r="H87" s="68"/>
      <c r="I87" s="68"/>
      <c r="J87" s="68"/>
      <c r="K87" s="68">
        <f>N87</f>
        <v>0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  <c r="R87" s="68">
        <f>S87+T87+U87+V87+W87+X87+Y87+Z87</f>
        <v>0</v>
      </c>
      <c r="S87" s="68">
        <v>0</v>
      </c>
      <c r="T87" s="68">
        <v>0</v>
      </c>
      <c r="U87" s="68">
        <v>0</v>
      </c>
      <c r="V87" s="68">
        <v>0</v>
      </c>
      <c r="W87" s="68">
        <v>0</v>
      </c>
      <c r="X87" s="68">
        <v>0</v>
      </c>
      <c r="Y87" s="68">
        <v>0</v>
      </c>
      <c r="Z87" s="68">
        <v>0</v>
      </c>
      <c r="AA87" s="68">
        <f>AB87+AC87+AD87+AE87+AF87+AG87+AH87</f>
        <v>0</v>
      </c>
      <c r="AB87" s="68">
        <v>0</v>
      </c>
      <c r="AC87" s="69">
        <v>0</v>
      </c>
      <c r="AD87" s="69">
        <v>0</v>
      </c>
      <c r="AE87" s="68">
        <v>0</v>
      </c>
      <c r="AF87" s="68">
        <v>0</v>
      </c>
      <c r="AG87" s="68">
        <v>0</v>
      </c>
      <c r="AH87" s="68">
        <v>0</v>
      </c>
      <c r="AI87" s="68">
        <f>AJ87+AK87+AL87+AM87+AN87+AO87+AP87+AQ87</f>
        <v>0</v>
      </c>
      <c r="AJ87" s="68">
        <v>0</v>
      </c>
      <c r="AK87" s="68">
        <v>0</v>
      </c>
      <c r="AL87" s="68">
        <v>0</v>
      </c>
      <c r="AM87" s="68">
        <v>0</v>
      </c>
      <c r="AN87" s="68">
        <v>0</v>
      </c>
      <c r="AO87" s="68">
        <v>0</v>
      </c>
      <c r="AP87" s="68">
        <v>0</v>
      </c>
      <c r="AQ87" s="68">
        <v>0</v>
      </c>
      <c r="AR87" s="69">
        <f>AS87+AT87+AU87+AV87+AW87+AX87</f>
        <v>0</v>
      </c>
      <c r="AS87" s="69">
        <v>0</v>
      </c>
      <c r="AT87" s="69">
        <v>0</v>
      </c>
      <c r="AU87" s="69">
        <v>0</v>
      </c>
      <c r="AV87" s="69">
        <v>0</v>
      </c>
      <c r="AW87" s="69">
        <v>0</v>
      </c>
      <c r="AX87" s="69">
        <v>0</v>
      </c>
      <c r="AY87" s="68">
        <f>AZ87+BB87+BC87+BD87+BE87+BF87</f>
        <v>0</v>
      </c>
      <c r="AZ87" s="68">
        <v>0</v>
      </c>
      <c r="BA87" s="68"/>
      <c r="BB87" s="68">
        <v>0</v>
      </c>
      <c r="BC87" s="68">
        <v>0</v>
      </c>
      <c r="BD87" s="68">
        <v>0</v>
      </c>
      <c r="BE87" s="68">
        <v>0</v>
      </c>
      <c r="BF87" s="68">
        <v>0</v>
      </c>
      <c r="BG87" s="68">
        <f>BH87+BJ87+BK87+BL87+BM87+BN87</f>
        <v>0</v>
      </c>
      <c r="BH87" s="68">
        <v>0</v>
      </c>
      <c r="BI87" s="68"/>
      <c r="BJ87" s="68">
        <v>0</v>
      </c>
      <c r="BK87" s="68">
        <v>0</v>
      </c>
      <c r="BL87" s="68">
        <v>0</v>
      </c>
      <c r="BM87" s="68">
        <v>0</v>
      </c>
      <c r="BN87" s="68">
        <v>0</v>
      </c>
      <c r="BO87" s="64">
        <f>BP87+BR87+BS87+BT87+BU87+BV87</f>
        <v>0</v>
      </c>
      <c r="BP87" s="64">
        <v>0</v>
      </c>
      <c r="BQ87" s="64"/>
      <c r="BR87" s="64">
        <v>0</v>
      </c>
      <c r="BS87" s="64">
        <v>0</v>
      </c>
      <c r="BT87" s="64">
        <v>0</v>
      </c>
      <c r="BU87" s="64">
        <v>0</v>
      </c>
      <c r="BV87" s="64">
        <v>0</v>
      </c>
      <c r="BW87" s="70"/>
      <c r="BX87" s="70"/>
      <c r="BY87" s="70"/>
      <c r="BZ87" s="70"/>
      <c r="CA87" s="70"/>
      <c r="CB87" s="70"/>
      <c r="CC87" s="70"/>
      <c r="CD87" s="70"/>
      <c r="CE87" s="70"/>
    </row>
    <row r="88" spans="1:83" s="88" customFormat="1" ht="121.5" customHeight="1" x14ac:dyDescent="0.2">
      <c r="A88" s="72" t="s">
        <v>52</v>
      </c>
      <c r="B88" s="60" t="s">
        <v>81</v>
      </c>
      <c r="C88" s="60" t="s">
        <v>49</v>
      </c>
      <c r="D88" s="56">
        <f>K88+R88+AA88+AI88+AR88+AY88+BG88+BO88</f>
        <v>187.60000000000002</v>
      </c>
      <c r="E88" s="86"/>
      <c r="F88" s="86"/>
      <c r="G88" s="86"/>
      <c r="H88" s="86"/>
      <c r="I88" s="86"/>
      <c r="J88" s="86"/>
      <c r="K88" s="86">
        <f>L88+M88+N88+O88+P88+Q88</f>
        <v>187.60000000000002</v>
      </c>
      <c r="L88" s="86">
        <v>0</v>
      </c>
      <c r="M88" s="86">
        <v>162.30000000000001</v>
      </c>
      <c r="N88" s="86">
        <v>25.3</v>
      </c>
      <c r="O88" s="86">
        <v>0</v>
      </c>
      <c r="P88" s="86">
        <v>0</v>
      </c>
      <c r="Q88" s="86">
        <v>0</v>
      </c>
      <c r="R88" s="86">
        <f>S88+T88+U88+V88+W88+X88+Y88+Z88</f>
        <v>0</v>
      </c>
      <c r="S88" s="86">
        <v>0</v>
      </c>
      <c r="T88" s="86">
        <v>0</v>
      </c>
      <c r="U88" s="86">
        <v>0</v>
      </c>
      <c r="V88" s="86">
        <v>0</v>
      </c>
      <c r="W88" s="86">
        <v>0</v>
      </c>
      <c r="X88" s="86">
        <v>0</v>
      </c>
      <c r="Y88" s="86">
        <v>0</v>
      </c>
      <c r="Z88" s="86">
        <v>0</v>
      </c>
      <c r="AA88" s="86">
        <f>AB88+AC88+AD88+AE88+AF88+AG88+AH88</f>
        <v>0</v>
      </c>
      <c r="AB88" s="86">
        <v>0</v>
      </c>
      <c r="AC88" s="87">
        <v>0</v>
      </c>
      <c r="AD88" s="87">
        <v>0</v>
      </c>
      <c r="AE88" s="86">
        <v>0</v>
      </c>
      <c r="AF88" s="86">
        <v>0</v>
      </c>
      <c r="AG88" s="86">
        <v>0</v>
      </c>
      <c r="AH88" s="86">
        <v>0</v>
      </c>
      <c r="AI88" s="86">
        <f>AJ88+AK88+AL88+AM88+AN88+AO88+AP88+AQ88</f>
        <v>0</v>
      </c>
      <c r="AJ88" s="86">
        <v>0</v>
      </c>
      <c r="AK88" s="86">
        <v>0</v>
      </c>
      <c r="AL88" s="86">
        <v>0</v>
      </c>
      <c r="AM88" s="86">
        <v>0</v>
      </c>
      <c r="AN88" s="86">
        <v>0</v>
      </c>
      <c r="AO88" s="86">
        <v>0</v>
      </c>
      <c r="AP88" s="86">
        <v>0</v>
      </c>
      <c r="AQ88" s="86">
        <v>0</v>
      </c>
      <c r="AR88" s="87">
        <f>AS88+AT88+AU88+AV88+AW88+AX88</f>
        <v>0</v>
      </c>
      <c r="AS88" s="87">
        <v>0</v>
      </c>
      <c r="AT88" s="87">
        <v>0</v>
      </c>
      <c r="AU88" s="87">
        <v>0</v>
      </c>
      <c r="AV88" s="87">
        <v>0</v>
      </c>
      <c r="AW88" s="87">
        <v>0</v>
      </c>
      <c r="AX88" s="87">
        <v>0</v>
      </c>
      <c r="AY88" s="86">
        <f>AZ88+BB88+BC88+BD88+BE88+BF88</f>
        <v>0</v>
      </c>
      <c r="AZ88" s="86">
        <v>0</v>
      </c>
      <c r="BA88" s="86">
        <v>0</v>
      </c>
      <c r="BB88" s="86">
        <v>0</v>
      </c>
      <c r="BC88" s="86">
        <v>0</v>
      </c>
      <c r="BD88" s="86">
        <v>0</v>
      </c>
      <c r="BE88" s="86">
        <v>0</v>
      </c>
      <c r="BF88" s="86">
        <v>0</v>
      </c>
      <c r="BG88" s="86">
        <f>BH88+BJ88+BK88+BL88+BM88+BN88</f>
        <v>0</v>
      </c>
      <c r="BH88" s="86">
        <v>0</v>
      </c>
      <c r="BI88" s="86">
        <v>0</v>
      </c>
      <c r="BJ88" s="86">
        <v>0</v>
      </c>
      <c r="BK88" s="86">
        <v>0</v>
      </c>
      <c r="BL88" s="86">
        <v>0</v>
      </c>
      <c r="BM88" s="86">
        <v>0</v>
      </c>
      <c r="BN88" s="86">
        <v>0</v>
      </c>
      <c r="BO88" s="33">
        <f>BP88+BR88+BS88+BT88+BU88+BV88</f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</row>
    <row r="89" spans="1:83" s="88" customFormat="1" ht="63.75" x14ac:dyDescent="0.2">
      <c r="A89" s="89" t="s">
        <v>76</v>
      </c>
      <c r="B89" s="59" t="s">
        <v>81</v>
      </c>
      <c r="C89" s="59" t="s">
        <v>11</v>
      </c>
      <c r="D89" s="56">
        <f>K89+R89+AA89+AI89+AR89+AY89+BG89+BO89</f>
        <v>2352.3000000000002</v>
      </c>
      <c r="E89" s="77"/>
      <c r="F89" s="77"/>
      <c r="G89" s="77"/>
      <c r="H89" s="77"/>
      <c r="I89" s="77"/>
      <c r="J89" s="77"/>
      <c r="K89" s="90"/>
      <c r="L89" s="77"/>
      <c r="M89" s="77"/>
      <c r="N89" s="77"/>
      <c r="O89" s="77"/>
      <c r="P89" s="77"/>
      <c r="Q89" s="77"/>
      <c r="R89" s="90"/>
      <c r="S89" s="77"/>
      <c r="T89" s="77"/>
      <c r="U89" s="77"/>
      <c r="V89" s="77"/>
      <c r="W89" s="77"/>
      <c r="X89" s="77"/>
      <c r="Y89" s="77"/>
      <c r="Z89" s="77"/>
      <c r="AA89" s="86">
        <f>AD89+AC89</f>
        <v>2352.3000000000002</v>
      </c>
      <c r="AB89" s="77"/>
      <c r="AC89" s="78">
        <v>2000</v>
      </c>
      <c r="AD89" s="87">
        <v>352.3</v>
      </c>
      <c r="AE89" s="77"/>
      <c r="AF89" s="77"/>
      <c r="AG89" s="77"/>
      <c r="AH89" s="77"/>
      <c r="AI89" s="86">
        <f>AJ89+AK89+AL89+AM89+AN89+AO89+AP89+AQ89</f>
        <v>0</v>
      </c>
      <c r="AJ89" s="86">
        <v>0</v>
      </c>
      <c r="AK89" s="87"/>
      <c r="AL89" s="87">
        <v>0</v>
      </c>
      <c r="AM89" s="86"/>
      <c r="AN89" s="86"/>
      <c r="AO89" s="86"/>
      <c r="AP89" s="86"/>
      <c r="AQ89" s="86"/>
      <c r="AR89" s="87">
        <f>AS89+AT89+AU89+AV89+AW89+AX89+AY89+AZ89</f>
        <v>0</v>
      </c>
      <c r="AS89" s="87"/>
      <c r="AT89" s="87"/>
      <c r="AU89" s="87"/>
      <c r="AV89" s="87"/>
      <c r="AW89" s="87"/>
      <c r="AX89" s="87"/>
      <c r="AY89" s="86">
        <v>0</v>
      </c>
      <c r="AZ89" s="86"/>
      <c r="BA89" s="86"/>
      <c r="BB89" s="86"/>
      <c r="BC89" s="86"/>
      <c r="BD89" s="86"/>
      <c r="BE89" s="86"/>
      <c r="BF89" s="86"/>
      <c r="BG89" s="86">
        <v>0</v>
      </c>
      <c r="BH89" s="86"/>
      <c r="BI89" s="86"/>
      <c r="BJ89" s="86"/>
      <c r="BK89" s="86"/>
      <c r="BL89" s="86"/>
      <c r="BM89" s="86"/>
      <c r="BN89" s="86"/>
      <c r="BO89" s="33">
        <v>0</v>
      </c>
      <c r="BP89" s="33"/>
      <c r="BQ89" s="33"/>
      <c r="BR89" s="33"/>
      <c r="BS89" s="33"/>
      <c r="BT89" s="33"/>
      <c r="BU89" s="33"/>
      <c r="BV89" s="33"/>
    </row>
    <row r="90" spans="1:83" s="88" customFormat="1" ht="63.75" x14ac:dyDescent="0.2">
      <c r="A90" s="91" t="s">
        <v>58</v>
      </c>
      <c r="B90" s="59" t="s">
        <v>81</v>
      </c>
      <c r="C90" s="59" t="s">
        <v>11</v>
      </c>
      <c r="D90" s="56">
        <f>K90+R90+AA90+AI90+AR90+AY90+BG90+BO90</f>
        <v>1080.4000000000001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5"/>
      <c r="S90" s="33"/>
      <c r="T90" s="33"/>
      <c r="U90" s="33"/>
      <c r="V90" s="33"/>
      <c r="W90" s="33"/>
      <c r="X90" s="33"/>
      <c r="Y90" s="33"/>
      <c r="Z90" s="33"/>
      <c r="AA90" s="33">
        <f>AD90</f>
        <v>1000</v>
      </c>
      <c r="AB90" s="87"/>
      <c r="AC90" s="87"/>
      <c r="AD90" s="87">
        <v>1000</v>
      </c>
      <c r="AE90" s="92"/>
      <c r="AF90" s="92"/>
      <c r="AG90" s="92"/>
      <c r="AH90" s="92"/>
      <c r="AI90" s="87">
        <f>AL90</f>
        <v>80.400000000000006</v>
      </c>
      <c r="AJ90" s="87"/>
      <c r="AK90" s="86"/>
      <c r="AL90" s="86">
        <v>80.400000000000006</v>
      </c>
      <c r="AM90" s="86"/>
      <c r="AN90" s="86"/>
      <c r="AO90" s="86"/>
      <c r="AP90" s="86"/>
      <c r="AQ90" s="86"/>
      <c r="AR90" s="87"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ht="21" customHeight="1" x14ac:dyDescent="0.2">
      <c r="R91" s="36"/>
      <c r="S91" s="37"/>
      <c r="T91" s="37"/>
      <c r="U91" s="37"/>
      <c r="V91" s="37"/>
      <c r="W91" s="37"/>
      <c r="X91" s="37"/>
      <c r="Y91" s="37"/>
      <c r="Z91" s="37"/>
      <c r="AA91" s="36"/>
      <c r="AB91" s="38"/>
      <c r="AC91" s="38"/>
      <c r="AD91" s="38"/>
      <c r="AE91" s="38"/>
      <c r="AF91" s="38"/>
      <c r="AG91" s="38"/>
      <c r="AH91" s="38"/>
      <c r="AI91" s="38"/>
      <c r="AJ91" s="38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BN91" s="54"/>
      <c r="BU91" s="54" t="s">
        <v>80</v>
      </c>
    </row>
    <row r="92" spans="1:83" x14ac:dyDescent="0.2">
      <c r="AA92" s="9"/>
      <c r="AK92" s="4"/>
      <c r="AL92" s="4"/>
      <c r="AM92" s="4"/>
      <c r="AN92" s="4"/>
      <c r="AO92" s="4"/>
      <c r="AP92" s="4"/>
      <c r="AQ92" s="4"/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</sheetData>
  <mergeCells count="166">
    <mergeCell ref="A45:A48"/>
    <mergeCell ref="R9:Z9"/>
    <mergeCell ref="E9:J9"/>
    <mergeCell ref="AC43:AC44"/>
    <mergeCell ref="P43:P44"/>
    <mergeCell ref="U43:U44"/>
    <mergeCell ref="V43:V44"/>
    <mergeCell ref="W43:W44"/>
    <mergeCell ref="Q43:Q44"/>
    <mergeCell ref="A36:A37"/>
    <mergeCell ref="A38:A41"/>
    <mergeCell ref="T43:T44"/>
    <mergeCell ref="S43:S44"/>
    <mergeCell ref="O43:O44"/>
    <mergeCell ref="M43:M44"/>
    <mergeCell ref="N43:N44"/>
    <mergeCell ref="A25:A27"/>
    <mergeCell ref="A71:A74"/>
    <mergeCell ref="AA43:AA44"/>
    <mergeCell ref="AU43:AU44"/>
    <mergeCell ref="AV43:AV44"/>
    <mergeCell ref="AW43:AW44"/>
    <mergeCell ref="AX43:AX44"/>
    <mergeCell ref="AY43:AY44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6:A58"/>
    <mergeCell ref="R43:R44"/>
    <mergeCell ref="AB43:AB44"/>
    <mergeCell ref="A34:A35"/>
    <mergeCell ref="B43:B44"/>
    <mergeCell ref="AF43:AF44"/>
    <mergeCell ref="X43:X44"/>
    <mergeCell ref="AA9:AH9"/>
    <mergeCell ref="AJ76:AJ77"/>
    <mergeCell ref="A80:A83"/>
    <mergeCell ref="AC76:AC77"/>
    <mergeCell ref="AB76:AB77"/>
    <mergeCell ref="AA76:AA77"/>
    <mergeCell ref="A76:A79"/>
    <mergeCell ref="Q76:Q77"/>
    <mergeCell ref="P76:P77"/>
    <mergeCell ref="O76:O77"/>
    <mergeCell ref="N76:N77"/>
    <mergeCell ref="M76:M77"/>
    <mergeCell ref="L76:L77"/>
    <mergeCell ref="K76:K77"/>
    <mergeCell ref="D76:D77"/>
    <mergeCell ref="B76:B77"/>
    <mergeCell ref="C76:C77"/>
    <mergeCell ref="V76:V77"/>
    <mergeCell ref="U76:U77"/>
    <mergeCell ref="T76:T77"/>
    <mergeCell ref="S76:S77"/>
    <mergeCell ref="R76:R77"/>
    <mergeCell ref="AG76:AG77"/>
    <mergeCell ref="AF76:AF77"/>
    <mergeCell ref="AE76:AE77"/>
    <mergeCell ref="AD76:AD77"/>
    <mergeCell ref="Y43:Y44"/>
    <mergeCell ref="Z43:Z44"/>
    <mergeCell ref="AG43:AG44"/>
    <mergeCell ref="AH43:AH44"/>
    <mergeCell ref="AD43:AD44"/>
    <mergeCell ref="AE43:AE44"/>
    <mergeCell ref="AH76:AH77"/>
    <mergeCell ref="BG9:BN9"/>
    <mergeCell ref="BM76:BM77"/>
    <mergeCell ref="BN76:BN77"/>
    <mergeCell ref="BD76:BD77"/>
    <mergeCell ref="BC76:BC77"/>
    <mergeCell ref="BB76:BB77"/>
    <mergeCell ref="AZ76:AZ77"/>
    <mergeCell ref="AY76:AY77"/>
    <mergeCell ref="AX76:AX77"/>
    <mergeCell ref="BA76:BA77"/>
    <mergeCell ref="BF76:BF77"/>
    <mergeCell ref="BE76:BE77"/>
    <mergeCell ref="AR9:AX9"/>
    <mergeCell ref="AY9:BF9"/>
    <mergeCell ref="BF43:BF44"/>
    <mergeCell ref="AZ43:AZ44"/>
    <mergeCell ref="BB43:BB44"/>
    <mergeCell ref="AS43:AS44"/>
    <mergeCell ref="AR76:AR77"/>
    <mergeCell ref="AR43:AR44"/>
    <mergeCell ref="AT43:AT44"/>
    <mergeCell ref="BU43:BU44"/>
    <mergeCell ref="BT76:BT77"/>
    <mergeCell ref="BU76:BU77"/>
    <mergeCell ref="AN76:AN77"/>
    <mergeCell ref="AQ76:AQ77"/>
    <mergeCell ref="AP76:AP77"/>
    <mergeCell ref="AO76:AO77"/>
    <mergeCell ref="AW76:AW77"/>
    <mergeCell ref="BC43:BC44"/>
    <mergeCell ref="BS43:BS44"/>
    <mergeCell ref="AV76:AV77"/>
    <mergeCell ref="AU76:AU77"/>
    <mergeCell ref="AT76:AT77"/>
    <mergeCell ref="AS76:AS77"/>
    <mergeCell ref="BT43:BT44"/>
    <mergeCell ref="AI43:AI44"/>
    <mergeCell ref="AL43:AL44"/>
    <mergeCell ref="AM43:AM44"/>
    <mergeCell ref="AJ43:AJ44"/>
    <mergeCell ref="AK43:AK44"/>
    <mergeCell ref="AQ43:AQ44"/>
    <mergeCell ref="AN43:AN44"/>
    <mergeCell ref="AO43:AO44"/>
    <mergeCell ref="AP43:AP44"/>
    <mergeCell ref="AI76:AI77"/>
    <mergeCell ref="AM76:AM77"/>
    <mergeCell ref="AL76:AL77"/>
    <mergeCell ref="AK76:AK77"/>
    <mergeCell ref="AY1:BV2"/>
    <mergeCell ref="AY3:BV5"/>
    <mergeCell ref="D8:BV8"/>
    <mergeCell ref="BO9:BV9"/>
    <mergeCell ref="BL76:BL77"/>
    <mergeCell ref="BK76:BK77"/>
    <mergeCell ref="BJ76:BJ77"/>
    <mergeCell ref="BI76:BI77"/>
    <mergeCell ref="BH76:BH77"/>
    <mergeCell ref="BG76:BG77"/>
    <mergeCell ref="Z76:Z77"/>
    <mergeCell ref="Y76:Y77"/>
    <mergeCell ref="X76:X77"/>
    <mergeCell ref="W76:W77"/>
    <mergeCell ref="BO43:BO44"/>
    <mergeCell ref="BP43:BP44"/>
    <mergeCell ref="BQ43:BQ44"/>
    <mergeCell ref="BR43:BR44"/>
    <mergeCell ref="BR76:BR77"/>
    <mergeCell ref="BS76:BS77"/>
    <mergeCell ref="A6:BV6"/>
    <mergeCell ref="BV43:BV44"/>
    <mergeCell ref="BO76:BO77"/>
    <mergeCell ref="BP76:BP77"/>
    <mergeCell ref="BQ76:BQ77"/>
    <mergeCell ref="A54:A55"/>
    <mergeCell ref="A42:A44"/>
    <mergeCell ref="C43:C44"/>
    <mergeCell ref="D43:D44"/>
    <mergeCell ref="K43:K44"/>
    <mergeCell ref="BV76:BV77"/>
    <mergeCell ref="A61:A62"/>
    <mergeCell ref="BG43:BG44"/>
    <mergeCell ref="BH43:BH44"/>
    <mergeCell ref="BI43:BI44"/>
    <mergeCell ref="BJ43:BJ44"/>
    <mergeCell ref="BK43:BK44"/>
    <mergeCell ref="BL43:BL44"/>
    <mergeCell ref="BM43:BM44"/>
    <mergeCell ref="BN43:BN44"/>
    <mergeCell ref="BD43:BD44"/>
    <mergeCell ref="BE43:BE44"/>
    <mergeCell ref="BA43:BA44"/>
    <mergeCell ref="L43:L44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2025-05-05T09:21:19Z</dcterms:modified>
</cp:coreProperties>
</file>