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75" windowWidth="19440" windowHeight="70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Лист1!$A$3:$Q$150</definedName>
  </definedNames>
  <calcPr calcId="144525"/>
</workbook>
</file>

<file path=xl/calcChain.xml><?xml version="1.0" encoding="utf-8"?>
<calcChain xmlns="http://schemas.openxmlformats.org/spreadsheetml/2006/main">
  <c r="D45" i="1" l="1"/>
  <c r="D137" i="1"/>
  <c r="D147" i="1"/>
  <c r="C147" i="1"/>
  <c r="L112" i="1"/>
  <c r="F112" i="1"/>
  <c r="C112" i="1"/>
  <c r="F143" i="1"/>
  <c r="C137" i="1"/>
  <c r="F123" i="1"/>
  <c r="F139" i="1"/>
  <c r="F133" i="1"/>
  <c r="C133" i="1"/>
  <c r="F121" i="1"/>
  <c r="D110" i="1"/>
  <c r="C110" i="1"/>
  <c r="D109" i="1"/>
  <c r="C109" i="1"/>
  <c r="D98" i="1"/>
  <c r="C98" i="1"/>
  <c r="C95" i="1"/>
  <c r="C87" i="1"/>
  <c r="C88" i="1"/>
  <c r="C94" i="1"/>
  <c r="D112" i="1" l="1"/>
  <c r="D133" i="1"/>
  <c r="F90" i="1"/>
  <c r="F17" i="1" l="1"/>
  <c r="F19" i="1"/>
  <c r="F21" i="1"/>
  <c r="F22" i="1"/>
  <c r="F23" i="1"/>
  <c r="F25" i="1"/>
  <c r="F26" i="1"/>
  <c r="F27" i="1"/>
  <c r="F28" i="1"/>
  <c r="F29" i="1"/>
  <c r="F31" i="1"/>
  <c r="F32" i="1"/>
  <c r="F33" i="1"/>
  <c r="F34" i="1"/>
  <c r="F36" i="1"/>
  <c r="F37" i="1"/>
  <c r="F38" i="1"/>
  <c r="F40" i="1"/>
  <c r="F43" i="1"/>
  <c r="F46" i="1"/>
  <c r="F49" i="1"/>
  <c r="F50" i="1"/>
  <c r="F51" i="1"/>
  <c r="F52" i="1"/>
  <c r="F55" i="1"/>
  <c r="F57" i="1"/>
  <c r="F59" i="1"/>
  <c r="F60" i="1"/>
  <c r="F61" i="1"/>
  <c r="F65" i="1"/>
  <c r="F66" i="1"/>
  <c r="F71" i="1"/>
  <c r="F75" i="1"/>
  <c r="F79" i="1"/>
  <c r="P106" i="1"/>
  <c r="P15" i="1"/>
  <c r="C108" i="1" l="1"/>
  <c r="C111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4" i="1"/>
  <c r="C135" i="1"/>
  <c r="C136" i="1"/>
  <c r="C138" i="1"/>
  <c r="C139" i="1"/>
  <c r="C140" i="1"/>
  <c r="C141" i="1"/>
  <c r="C142" i="1"/>
  <c r="C143" i="1"/>
  <c r="C144" i="1"/>
  <c r="C145" i="1"/>
  <c r="C146" i="1"/>
  <c r="C148" i="1"/>
  <c r="C107" i="1"/>
  <c r="C82" i="1"/>
  <c r="C83" i="1"/>
  <c r="C84" i="1"/>
  <c r="C85" i="1"/>
  <c r="C89" i="1"/>
  <c r="C90" i="1"/>
  <c r="C92" i="1"/>
  <c r="C93" i="1"/>
  <c r="C96" i="1"/>
  <c r="C97" i="1"/>
  <c r="C99" i="1"/>
  <c r="C100" i="1"/>
  <c r="C101" i="1"/>
  <c r="C102" i="1"/>
  <c r="C103" i="1"/>
  <c r="C104" i="1"/>
  <c r="C21" i="1"/>
  <c r="C22" i="1"/>
  <c r="C23" i="1"/>
  <c r="C25" i="1"/>
  <c r="C26" i="1"/>
  <c r="C27" i="1"/>
  <c r="C30" i="1"/>
  <c r="C31" i="1"/>
  <c r="C32" i="1"/>
  <c r="C34" i="1"/>
  <c r="C35" i="1"/>
  <c r="C36" i="1"/>
  <c r="C38" i="1"/>
  <c r="C40" i="1"/>
  <c r="C41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2" i="1"/>
  <c r="C63" i="1"/>
  <c r="C65" i="1"/>
  <c r="C66" i="1"/>
  <c r="C67" i="1"/>
  <c r="C69" i="1"/>
  <c r="C70" i="1"/>
  <c r="C71" i="1"/>
  <c r="C72" i="1"/>
  <c r="C74" i="1"/>
  <c r="C75" i="1"/>
  <c r="C76" i="1"/>
  <c r="C78" i="1"/>
  <c r="C79" i="1"/>
  <c r="C16" i="1"/>
  <c r="L143" i="1" l="1"/>
  <c r="L144" i="1"/>
  <c r="L145" i="1"/>
  <c r="L113" i="1"/>
  <c r="L115" i="1"/>
  <c r="L119" i="1"/>
  <c r="L129" i="1"/>
  <c r="L132" i="1"/>
  <c r="L107" i="1"/>
  <c r="P80" i="1" l="1"/>
  <c r="O80" i="1"/>
  <c r="G106" i="1" l="1"/>
  <c r="H106" i="1"/>
  <c r="I106" i="1"/>
  <c r="J106" i="1"/>
  <c r="K106" i="1"/>
  <c r="L106" i="1"/>
  <c r="C106" i="1"/>
  <c r="F87" i="1"/>
  <c r="F92" i="1"/>
  <c r="F94" i="1"/>
  <c r="F100" i="1"/>
  <c r="F101" i="1"/>
  <c r="F103" i="1"/>
  <c r="F104" i="1"/>
  <c r="F105" i="1"/>
  <c r="F82" i="1"/>
  <c r="F84" i="1"/>
  <c r="F85" i="1"/>
  <c r="D85" i="1" s="1"/>
  <c r="F81" i="1"/>
  <c r="P14" i="1" l="1"/>
  <c r="F148" i="1" l="1"/>
  <c r="D148" i="1" s="1"/>
  <c r="F141" i="1"/>
  <c r="D141" i="1" s="1"/>
  <c r="L80" i="1" l="1"/>
  <c r="K80" i="1"/>
  <c r="F138" i="1" l="1"/>
  <c r="D138" i="1" s="1"/>
  <c r="D139" i="1"/>
  <c r="D140" i="1"/>
  <c r="G15" i="1"/>
  <c r="G14" i="1" s="1"/>
  <c r="H15" i="1"/>
  <c r="H14" i="1" s="1"/>
  <c r="I15" i="1"/>
  <c r="J15" i="1"/>
  <c r="K15" i="1"/>
  <c r="K14" i="1" s="1"/>
  <c r="L15" i="1"/>
  <c r="L14" i="1" s="1"/>
  <c r="M15" i="1"/>
  <c r="N15" i="1"/>
  <c r="N14" i="1" s="1"/>
  <c r="E106" i="1" l="1"/>
  <c r="F144" i="1"/>
  <c r="F145" i="1"/>
  <c r="F142" i="1"/>
  <c r="F111" i="1"/>
  <c r="F114" i="1"/>
  <c r="F115" i="1"/>
  <c r="F117" i="1"/>
  <c r="F118" i="1"/>
  <c r="F119" i="1"/>
  <c r="F122" i="1"/>
  <c r="F125" i="1"/>
  <c r="F126" i="1"/>
  <c r="F127" i="1"/>
  <c r="F128" i="1"/>
  <c r="F131" i="1"/>
  <c r="F132" i="1"/>
  <c r="F134" i="1"/>
  <c r="F135" i="1"/>
  <c r="F136" i="1"/>
  <c r="F107" i="1"/>
  <c r="F106" i="1" l="1"/>
  <c r="O106" i="1"/>
  <c r="M106" i="1"/>
  <c r="M80" i="1" s="1"/>
  <c r="M14" i="1" s="1"/>
  <c r="O15" i="1"/>
  <c r="D143" i="1"/>
  <c r="D144" i="1"/>
  <c r="D145" i="1"/>
  <c r="D146" i="1"/>
  <c r="D142" i="1"/>
  <c r="D108" i="1"/>
  <c r="D111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4" i="1"/>
  <c r="D135" i="1"/>
  <c r="D136" i="1"/>
  <c r="D107" i="1"/>
  <c r="D87" i="1"/>
  <c r="D89" i="1"/>
  <c r="D90" i="1"/>
  <c r="D92" i="1"/>
  <c r="D99" i="1"/>
  <c r="D100" i="1"/>
  <c r="D101" i="1"/>
  <c r="D102" i="1"/>
  <c r="D103" i="1"/>
  <c r="D104" i="1"/>
  <c r="D81" i="1"/>
  <c r="O14" i="1" l="1"/>
  <c r="D106" i="1"/>
  <c r="J80" i="1" l="1"/>
  <c r="J14" i="1" s="1"/>
  <c r="I80" i="1"/>
  <c r="I14" i="1" s="1"/>
  <c r="E15" i="1" l="1"/>
  <c r="C15" i="1"/>
  <c r="D15" i="1"/>
  <c r="F15" i="1" l="1"/>
  <c r="C80" i="1"/>
  <c r="C14" i="1" s="1"/>
  <c r="E80" i="1"/>
  <c r="E14" i="1" s="1"/>
  <c r="D80" i="1" l="1"/>
  <c r="D14" i="1" s="1"/>
  <c r="F80" i="1"/>
  <c r="F14" i="1" s="1"/>
</calcChain>
</file>

<file path=xl/sharedStrings.xml><?xml version="1.0" encoding="utf-8"?>
<sst xmlns="http://schemas.openxmlformats.org/spreadsheetml/2006/main" count="176" uniqueCount="153">
  <si>
    <t>№ п/п</t>
  </si>
  <si>
    <t>Адрес МКД</t>
  </si>
  <si>
    <t>кв.м</t>
  </si>
  <si>
    <t>руб.</t>
  </si>
  <si>
    <t>г.Печора ул.Больничная д.39</t>
  </si>
  <si>
    <t>г.Печора ул.Больничная д.62</t>
  </si>
  <si>
    <t>г.Печора ул.Больничная д.72 "Б"</t>
  </si>
  <si>
    <t>г.Печора ул.Восточная д.2</t>
  </si>
  <si>
    <t>г.Печора ул.Восточная д.9</t>
  </si>
  <si>
    <t>г.Печора ул.Восточная д.10</t>
  </si>
  <si>
    <t>г.Печора ул.Гагарина д.10</t>
  </si>
  <si>
    <t>г.Печора ул.Гагарина д.33 "Г"</t>
  </si>
  <si>
    <t>г.Печора ул.Железнодорожная д.11</t>
  </si>
  <si>
    <t>г.Печора ул.Железнодорожная д.13</t>
  </si>
  <si>
    <t>г.Печора ул.Железнодорожная д.25</t>
  </si>
  <si>
    <t>г.Печора ул.Железнодорожная д.43</t>
  </si>
  <si>
    <t>г.Печора ул.Железнодорожная д.44</t>
  </si>
  <si>
    <t>г.Печора ул.Мехколонна-53 д.4</t>
  </si>
  <si>
    <t>г.Печора ул.Мехколонна-53 д.8</t>
  </si>
  <si>
    <t>г.Печора ул.Мехколонна-53 д.18</t>
  </si>
  <si>
    <t>г.Печора ул.Московская д.2</t>
  </si>
  <si>
    <t>г.Печора ул.Московская д.4</t>
  </si>
  <si>
    <t>г.Печора ул.Московская д.5</t>
  </si>
  <si>
    <t>г.Печора ул.Московская д.9</t>
  </si>
  <si>
    <t>г.Печора ул.Московская д.10</t>
  </si>
  <si>
    <t>г.Печора ул.Московская д.23</t>
  </si>
  <si>
    <t>г.Печора ул.Октябрьская д.3</t>
  </si>
  <si>
    <t>г.Печора ул.Октябрьская д.6</t>
  </si>
  <si>
    <t>г.Печора ул.Октябрьская д.7</t>
  </si>
  <si>
    <t>г.Печора ул.Октябрьская д.8</t>
  </si>
  <si>
    <t>г.Печора ул.Октябрьская д.9</t>
  </si>
  <si>
    <t>г.Печора ул.Октябрьская д.11</t>
  </si>
  <si>
    <t>г.Печора ул.Н.Островского д.1</t>
  </si>
  <si>
    <t>г.Печора ул.Н.Островского д.6</t>
  </si>
  <si>
    <t>г.Печора ул.Н.Островского д.28</t>
  </si>
  <si>
    <t>г.Печора пер.Северный д.9</t>
  </si>
  <si>
    <t>г.Печора пер.Северный д.13</t>
  </si>
  <si>
    <t>г.Печора пер.Северный д.15</t>
  </si>
  <si>
    <t>г.Печора ул.Первомайская д.1 "А"</t>
  </si>
  <si>
    <t>г.Печора ул.Пионерская д.1</t>
  </si>
  <si>
    <t>г.Печора ул.Пионерская д.13</t>
  </si>
  <si>
    <t>г.Печора ул.Пионерская д.29</t>
  </si>
  <si>
    <t>г.Печора ул.Пионерская д.31</t>
  </si>
  <si>
    <t>г.Печора ул.Пионерская д.34</t>
  </si>
  <si>
    <t>г.Печора ул.Портовая д.11</t>
  </si>
  <si>
    <t>г.Печора ул.Пристанционная д.6</t>
  </si>
  <si>
    <t>г.Печора ул.Речная д.2</t>
  </si>
  <si>
    <t>г.Печора ул.Речная д.4</t>
  </si>
  <si>
    <t>г.Печора ул.Советская д.26</t>
  </si>
  <si>
    <t>г.Печора ул.Советская д.28</t>
  </si>
  <si>
    <t>г.Печора ул.Советская д.41</t>
  </si>
  <si>
    <t>г.Печора ул.Советская д.51</t>
  </si>
  <si>
    <t>г.Печора ул.Спортивная д.6</t>
  </si>
  <si>
    <t>г.Печора ул.Стадионная д.4</t>
  </si>
  <si>
    <t>г.Печора ул.Стадионная д.57</t>
  </si>
  <si>
    <t>г.Печора ул.Строительная д.6</t>
  </si>
  <si>
    <t>г.Печора ул.Чехова д.60</t>
  </si>
  <si>
    <t>г.Печора ул.Щипачкина д.12</t>
  </si>
  <si>
    <t>г.Печора ул.Больничная д.45 "А"</t>
  </si>
  <si>
    <t>г.Печора ул.Больничная д.37 "Д"</t>
  </si>
  <si>
    <t>г.Печора ул.Больничная д.76</t>
  </si>
  <si>
    <t>г.Печора ул.Восточная д.14</t>
  </si>
  <si>
    <t>г.Печора ул.Восточная д.16</t>
  </si>
  <si>
    <t>г.Печора ул.Социалистическая д.40</t>
  </si>
  <si>
    <t>г.Печора ул.Социалистическая д.46 "А"</t>
  </si>
  <si>
    <t>г.Печора ул.Восточная д.18</t>
  </si>
  <si>
    <t>г.Печора ул.Гагарина д.14</t>
  </si>
  <si>
    <t>г.Печора ул.Гагарина д.28</t>
  </si>
  <si>
    <t>г.Печора ул.Гагарина д.33 "А"</t>
  </si>
  <si>
    <t>г.Печора ул.Гагарина д.33 "Б"</t>
  </si>
  <si>
    <t>г.Печора ул.Железнодорожная д.7</t>
  </si>
  <si>
    <t>г.Печора ул.Железнодорожная д.21</t>
  </si>
  <si>
    <t>г.Печора ул.Ленинградская д.3</t>
  </si>
  <si>
    <t>г.Печора ул.Мехколонна-53 д.2</t>
  </si>
  <si>
    <t>г.Печора ул.Мехколонна-53 д.10</t>
  </si>
  <si>
    <t>г.Печора ул.Московская д.12</t>
  </si>
  <si>
    <t>г.Печора ул.Н.Островского д.4 "А"</t>
  </si>
  <si>
    <t>г.Печора ул.Стадионная д.53</t>
  </si>
  <si>
    <t>г.Печора ул.Щипачкина д.10</t>
  </si>
  <si>
    <t>пгт.Изъяю ул.Вокзальная д.8</t>
  </si>
  <si>
    <t>пгт.Изъяю ул.Таежная д.1</t>
  </si>
  <si>
    <t>пгт.Изъяю ул.Таежная д.3</t>
  </si>
  <si>
    <t>пгт.Изъяю ул.Таежная д.4</t>
  </si>
  <si>
    <t>п.Каджером ул.Горького д.29</t>
  </si>
  <si>
    <t>пгт.Кожва ул.Космонавтов д.1</t>
  </si>
  <si>
    <t>пгт.Кожва ул.Лесная д.29</t>
  </si>
  <si>
    <t>пгт.Кожва ул.Лесная д.30</t>
  </si>
  <si>
    <t>пгт.Кожва ул.Лесная д.45</t>
  </si>
  <si>
    <t>пгт.Кожва ул.Октябрьская д.4</t>
  </si>
  <si>
    <t>пгт.Кожва ул.Октябрьская д.14</t>
  </si>
  <si>
    <t>пгт.Кожва ул.Октябрьская д.17</t>
  </si>
  <si>
    <t>пгт.Кожва ул.Октябрьская д.30</t>
  </si>
  <si>
    <t>пгт.Кожва ул.Октябрьская д.33</t>
  </si>
  <si>
    <t>пгт.Кожва пер.Подгорный д.2</t>
  </si>
  <si>
    <t>пгт.Кожва пер.Транспортный д.7 "Б"</t>
  </si>
  <si>
    <t>пгт.Кожва ул.Советская д.13</t>
  </si>
  <si>
    <t>пгт.Кожва пер.Станционный д.3</t>
  </si>
  <si>
    <t>пгт.Кожва ул.Уральская д.1</t>
  </si>
  <si>
    <t>пгт.Кожва ул.Уральская д.6</t>
  </si>
  <si>
    <t>пгт.Кожва ул.Уральская д.18</t>
  </si>
  <si>
    <t>п.Озерный ул.Запрудная д.3</t>
  </si>
  <si>
    <t>п.Озерный ул.Терешковой д.3</t>
  </si>
  <si>
    <t>п.Озерный ул.Центральная д.12</t>
  </si>
  <si>
    <t>пгт.Путеец ул.Парковая д.3</t>
  </si>
  <si>
    <t>пгт.Путеец ул.Парковая д.7</t>
  </si>
  <si>
    <t>пгт.Путеец ул.Парковая д.31</t>
  </si>
  <si>
    <t>пгт.Путеец ул.Парковая д.33</t>
  </si>
  <si>
    <t>пгт.Путеец ул.Парковая д.35</t>
  </si>
  <si>
    <t>пгт.Путеец ул.Парковая д.37 "А"</t>
  </si>
  <si>
    <t>пгт.Путеец ул.Парковая д.37 "Б"</t>
  </si>
  <si>
    <t>пгт.Путеец ул.Парковая д.39</t>
  </si>
  <si>
    <t>г.Печора ул.Восточная д.4</t>
  </si>
  <si>
    <t>г.Печора ул.Ленина д.10</t>
  </si>
  <si>
    <t>г.Печора ул.Московская д.16</t>
  </si>
  <si>
    <t>г.Печора ул.Н.Островского д.4</t>
  </si>
  <si>
    <t>г.Печора ул.Н.Островского д.8</t>
  </si>
  <si>
    <t>г.Печора ул.Первомайская д.21</t>
  </si>
  <si>
    <t>г.Печора ул.Пионерская д.30</t>
  </si>
  <si>
    <t>г.Печора ул.Портовая д.10</t>
  </si>
  <si>
    <t>г.Печора ул.Портовая д.17</t>
  </si>
  <si>
    <t>г.Печора ул.Советская д.32</t>
  </si>
  <si>
    <t>г.Печора ул.Социалистическая д.30</t>
  </si>
  <si>
    <t>г.Печора ул.Социалистическая д.48 "А"</t>
  </si>
  <si>
    <t>Расселяемая площадь</t>
  </si>
  <si>
    <t>площадь</t>
  </si>
  <si>
    <t>приобретение жилых помещений  у застройщиков</t>
  </si>
  <si>
    <t>приобретение жилых помещений  у лиц, не являющихся застройщиками</t>
  </si>
  <si>
    <t>выкуп жилых помещений  у собственников</t>
  </si>
  <si>
    <t>г.Печора ул.Октябрьская д.2</t>
  </si>
  <si>
    <t>г.Печора ул.Привокзальная д.29</t>
  </si>
  <si>
    <t>г.Печора ул.Пионерская д.9</t>
  </si>
  <si>
    <t>г.Печора ул.Свободы д.34</t>
  </si>
  <si>
    <t>г.Печора ул.Куратова д.1</t>
  </si>
  <si>
    <t>Реестр аварийных многоквартирных домов по способам переселения</t>
  </si>
  <si>
    <t>г.Печора ул.Западная д.50</t>
  </si>
  <si>
    <t>п.Талый ул.Рабочая д.18</t>
  </si>
  <si>
    <t>г.Печора ул.Щипачкина д.16</t>
  </si>
  <si>
    <t>г.Печора ул.Железнодорожная д.9</t>
  </si>
  <si>
    <t xml:space="preserve">г.Печора ул.Н.Островского д.9 </t>
  </si>
  <si>
    <t>Расселяемая площадь жилых помещений</t>
  </si>
  <si>
    <t>стоимость</t>
  </si>
  <si>
    <t>Строительство МКД</t>
  </si>
  <si>
    <t>Договор о развитии застроенной территории</t>
  </si>
  <si>
    <t>Другие (оплата по исполнительным листам за счет средств бюджета МО МР "Печора")</t>
  </si>
  <si>
    <t>к муниципальной адресной программе "Переселение граждан из аварийного жилищного фонда" на 2013-2017 годы</t>
  </si>
  <si>
    <t>Итого по МО за 2013-2016 гг.:</t>
  </si>
  <si>
    <t>Итого по МО I этап (2013г.)</t>
  </si>
  <si>
    <t>г. Печора ул. Гагарина д. 42 А</t>
  </si>
  <si>
    <t>Итого по МО III этап (2015г.)</t>
  </si>
  <si>
    <t>Итого по МО IV этап (2016г.)</t>
  </si>
  <si>
    <t>п. Озерный  ул. Терешковой 1</t>
  </si>
  <si>
    <t>"Приложение 2</t>
  </si>
  <si>
    <t xml:space="preserve">Приложение 3                                                                                                                                                                                                                 к постановлению администрации МР «Печора» от       апреля  2016  г. № _______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</si>
</sst>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2" fillId="0" borderId="1" xfId="0" applyFont="1" applyFill="1" applyBorder="1" applyAlignment="1">
      <alignment horizontal="left" vertical="center" wrapText="1"/>
    </xf>
    <xf numFmtId="0" fontId="14" fillId="0" borderId="0" xfId="0" applyFont="1"/>
    <xf numFmtId="0" fontId="0" fillId="0" borderId="0" xfId="0" applyBorder="1"/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4" fillId="0" borderId="0" xfId="0" applyFont="1" applyFill="1"/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0" borderId="0" xfId="0" applyNumberFormat="1" applyFill="1"/>
    <xf numFmtId="2" fontId="16" fillId="0" borderId="1" xfId="0" applyNumberFormat="1" applyFont="1" applyFill="1" applyBorder="1" applyAlignment="1">
      <alignment horizontal="center" vertical="top"/>
    </xf>
    <xf numFmtId="4" fontId="16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/>
    </xf>
    <xf numFmtId="2" fontId="15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/>
    <xf numFmtId="4" fontId="15" fillId="0" borderId="0" xfId="0" applyNumberFormat="1" applyFont="1" applyFill="1"/>
    <xf numFmtId="4" fontId="15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0" fillId="0" borderId="0" xfId="0" applyNumberFormat="1" applyFill="1"/>
    <xf numFmtId="0" fontId="5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2" fontId="6" fillId="0" borderId="2" xfId="0" applyNumberFormat="1" applyFont="1" applyFill="1" applyBorder="1" applyAlignment="1">
      <alignment vertical="center" textRotation="90" wrapText="1"/>
    </xf>
    <xf numFmtId="4" fontId="11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textRotation="90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/>
    <xf numFmtId="0" fontId="15" fillId="0" borderId="0" xfId="0" applyFont="1" applyFill="1" applyBorder="1"/>
    <xf numFmtId="4" fontId="15" fillId="0" borderId="0" xfId="0" applyNumberFormat="1" applyFont="1" applyFill="1" applyBorder="1"/>
    <xf numFmtId="0" fontId="15" fillId="0" borderId="0" xfId="0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/>
    <xf numFmtId="0" fontId="15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6" fillId="0" borderId="0" xfId="0" applyFont="1" applyAlignment="1">
      <alignment horizontal="right" vertical="center"/>
    </xf>
    <xf numFmtId="0" fontId="2" fillId="0" borderId="0" xfId="0" applyFont="1" applyFill="1"/>
    <xf numFmtId="0" fontId="5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6"/>
  <sheetViews>
    <sheetView tabSelected="1" view="pageBreakPreview" topLeftCell="D1" zoomScaleNormal="50" zoomScaleSheetLayoutView="100" workbookViewId="0">
      <pane xSplit="28335"/>
      <selection activeCell="O10" sqref="O10:P10"/>
      <selection pane="topRight" activeCell="B7" sqref="B7"/>
    </sheetView>
  </sheetViews>
  <sheetFormatPr defaultRowHeight="15" x14ac:dyDescent="0.25"/>
  <cols>
    <col min="1" max="1" width="6" style="10" customWidth="1"/>
    <col min="2" max="2" width="32.5703125" style="18" customWidth="1"/>
    <col min="3" max="3" width="9.85546875" style="44" customWidth="1"/>
    <col min="4" max="4" width="19" style="45" customWidth="1"/>
    <col min="5" max="5" width="10.7109375" style="10" customWidth="1"/>
    <col min="6" max="6" width="17.28515625" style="38" customWidth="1"/>
    <col min="7" max="7" width="8.42578125" style="38" customWidth="1"/>
    <col min="8" max="8" width="7.7109375" style="38" customWidth="1"/>
    <col min="9" max="9" width="10.5703125" style="38" customWidth="1"/>
    <col min="10" max="10" width="15" style="38" customWidth="1"/>
    <col min="11" max="11" width="10.42578125" style="38" customWidth="1"/>
    <col min="12" max="12" width="16.7109375" style="38" customWidth="1"/>
    <col min="13" max="13" width="8.42578125" style="39" customWidth="1"/>
    <col min="14" max="14" width="16.42578125" style="38" customWidth="1"/>
    <col min="15" max="15" width="9.28515625" style="38" customWidth="1"/>
    <col min="16" max="16" width="18.7109375" style="38" customWidth="1"/>
    <col min="17" max="17" width="3.28515625" customWidth="1"/>
  </cols>
  <sheetData>
    <row r="1" spans="1:18" ht="8.25" customHeight="1" x14ac:dyDescent="0.25"/>
    <row r="2" spans="1:18" hidden="1" x14ac:dyDescent="0.25"/>
    <row r="3" spans="1:18" ht="55.5" customHeight="1" x14ac:dyDescent="0.25">
      <c r="A3" s="89"/>
      <c r="B3" s="86"/>
      <c r="C3" s="89"/>
      <c r="D3" s="90"/>
      <c r="E3" s="90"/>
      <c r="F3" s="90"/>
      <c r="G3" s="90"/>
      <c r="J3" s="92" t="s">
        <v>152</v>
      </c>
      <c r="K3" s="92"/>
      <c r="L3" s="92"/>
      <c r="M3" s="92"/>
      <c r="N3" s="92"/>
      <c r="O3" s="92"/>
      <c r="P3" s="92"/>
      <c r="Q3" s="92"/>
      <c r="R3" s="77"/>
    </row>
    <row r="4" spans="1:18" x14ac:dyDescent="0.25">
      <c r="A4" s="89"/>
      <c r="B4" s="86"/>
      <c r="C4" s="89"/>
      <c r="D4" s="46"/>
      <c r="E4" s="46"/>
      <c r="F4" s="47"/>
      <c r="G4" s="47"/>
      <c r="J4" s="91" t="s">
        <v>151</v>
      </c>
      <c r="K4" s="91"/>
      <c r="L4" s="91"/>
      <c r="M4" s="91"/>
      <c r="N4" s="91"/>
      <c r="O4" s="91"/>
      <c r="P4" s="91"/>
      <c r="Q4" s="91"/>
      <c r="R4" s="78"/>
    </row>
    <row r="5" spans="1:18" x14ac:dyDescent="0.25">
      <c r="A5" s="89"/>
      <c r="B5" s="86"/>
      <c r="C5" s="89"/>
      <c r="D5" s="90"/>
      <c r="E5" s="90"/>
      <c r="F5" s="90"/>
      <c r="G5" s="90"/>
      <c r="I5" s="91" t="s">
        <v>144</v>
      </c>
      <c r="J5" s="91"/>
      <c r="K5" s="91"/>
      <c r="L5" s="91"/>
      <c r="M5" s="91"/>
      <c r="N5" s="91"/>
      <c r="O5" s="91"/>
      <c r="P5" s="91"/>
      <c r="Q5" s="91"/>
      <c r="R5" s="78"/>
    </row>
    <row r="6" spans="1:18" x14ac:dyDescent="0.25">
      <c r="A6" s="48"/>
      <c r="B6" s="49"/>
      <c r="C6" s="48"/>
      <c r="D6" s="90"/>
      <c r="E6" s="90"/>
      <c r="F6" s="90"/>
      <c r="G6" s="90"/>
      <c r="K6" s="88"/>
      <c r="L6" s="88"/>
      <c r="M6" s="88"/>
      <c r="N6" s="88"/>
      <c r="O6" s="88"/>
      <c r="P6" s="88"/>
      <c r="Q6" s="88"/>
    </row>
    <row r="7" spans="1:18" x14ac:dyDescent="0.25">
      <c r="A7" s="48"/>
      <c r="B7" s="49"/>
      <c r="C7" s="48"/>
      <c r="D7" s="90"/>
      <c r="E7" s="90"/>
      <c r="F7" s="90"/>
      <c r="G7" s="90"/>
      <c r="M7" s="85"/>
      <c r="N7" s="85"/>
      <c r="O7" s="85"/>
      <c r="P7" s="85"/>
      <c r="Q7" s="85"/>
    </row>
    <row r="8" spans="1:18" ht="18.75" x14ac:dyDescent="0.3">
      <c r="A8" s="87" t="s">
        <v>133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8" ht="2.25" customHeight="1" x14ac:dyDescent="0.25"/>
    <row r="10" spans="1:18" ht="47.25" customHeight="1" x14ac:dyDescent="0.25">
      <c r="A10" s="97" t="s">
        <v>0</v>
      </c>
      <c r="B10" s="81" t="s">
        <v>1</v>
      </c>
      <c r="C10" s="79" t="s">
        <v>123</v>
      </c>
      <c r="D10" s="80"/>
      <c r="E10" s="84" t="s">
        <v>141</v>
      </c>
      <c r="F10" s="84"/>
      <c r="G10" s="79" t="s">
        <v>125</v>
      </c>
      <c r="H10" s="84"/>
      <c r="I10" s="79" t="s">
        <v>126</v>
      </c>
      <c r="J10" s="84"/>
      <c r="K10" s="79" t="s">
        <v>127</v>
      </c>
      <c r="L10" s="80"/>
      <c r="M10" s="100" t="s">
        <v>142</v>
      </c>
      <c r="N10" s="101"/>
      <c r="O10" s="79" t="s">
        <v>143</v>
      </c>
      <c r="P10" s="80"/>
    </row>
    <row r="11" spans="1:18" ht="65.25" customHeight="1" x14ac:dyDescent="0.25">
      <c r="A11" s="98"/>
      <c r="B11" s="82"/>
      <c r="C11" s="50" t="s">
        <v>139</v>
      </c>
      <c r="D11" s="51" t="s">
        <v>140</v>
      </c>
      <c r="E11" s="52" t="s">
        <v>124</v>
      </c>
      <c r="F11" s="53" t="s">
        <v>140</v>
      </c>
      <c r="G11" s="52" t="s">
        <v>124</v>
      </c>
      <c r="H11" s="53" t="s">
        <v>140</v>
      </c>
      <c r="I11" s="52" t="s">
        <v>124</v>
      </c>
      <c r="J11" s="53" t="s">
        <v>140</v>
      </c>
      <c r="K11" s="52" t="s">
        <v>124</v>
      </c>
      <c r="L11" s="53" t="s">
        <v>140</v>
      </c>
      <c r="M11" s="52" t="s">
        <v>124</v>
      </c>
      <c r="N11" s="53" t="s">
        <v>140</v>
      </c>
      <c r="O11" s="52" t="s">
        <v>124</v>
      </c>
      <c r="P11" s="53" t="s">
        <v>140</v>
      </c>
    </row>
    <row r="12" spans="1:18" x14ac:dyDescent="0.25">
      <c r="A12" s="99"/>
      <c r="B12" s="83"/>
      <c r="C12" s="54" t="s">
        <v>2</v>
      </c>
      <c r="D12" s="55" t="s">
        <v>3</v>
      </c>
      <c r="E12" s="11" t="s">
        <v>2</v>
      </c>
      <c r="F12" s="56" t="s">
        <v>3</v>
      </c>
      <c r="G12" s="31" t="s">
        <v>2</v>
      </c>
      <c r="H12" s="56" t="s">
        <v>3</v>
      </c>
      <c r="I12" s="31" t="s">
        <v>2</v>
      </c>
      <c r="J12" s="56" t="s">
        <v>3</v>
      </c>
      <c r="K12" s="31" t="s">
        <v>2</v>
      </c>
      <c r="L12" s="56" t="s">
        <v>3</v>
      </c>
      <c r="M12" s="31" t="s">
        <v>2</v>
      </c>
      <c r="N12" s="56" t="s">
        <v>3</v>
      </c>
      <c r="O12" s="31" t="s">
        <v>2</v>
      </c>
      <c r="P12" s="56" t="s">
        <v>3</v>
      </c>
    </row>
    <row r="13" spans="1:18" s="10" customFormat="1" x14ac:dyDescent="0.25">
      <c r="A13" s="11">
        <v>1</v>
      </c>
      <c r="B13" s="12">
        <v>2</v>
      </c>
      <c r="C13" s="13">
        <v>3</v>
      </c>
      <c r="D13" s="14">
        <v>4</v>
      </c>
      <c r="E13" s="15">
        <v>5</v>
      </c>
      <c r="F13" s="30">
        <v>6</v>
      </c>
      <c r="G13" s="31">
        <v>7</v>
      </c>
      <c r="H13" s="32">
        <v>8</v>
      </c>
      <c r="I13" s="31">
        <v>9</v>
      </c>
      <c r="J13" s="32">
        <v>10</v>
      </c>
      <c r="K13" s="32">
        <v>11</v>
      </c>
      <c r="L13" s="31">
        <v>12</v>
      </c>
      <c r="M13" s="33">
        <v>13</v>
      </c>
      <c r="N13" s="31">
        <v>14</v>
      </c>
      <c r="O13" s="31">
        <v>15</v>
      </c>
      <c r="P13" s="31">
        <v>16</v>
      </c>
    </row>
    <row r="14" spans="1:18" s="10" customFormat="1" ht="17.25" customHeight="1" x14ac:dyDescent="0.25">
      <c r="A14" s="96" t="s">
        <v>145</v>
      </c>
      <c r="B14" s="96"/>
      <c r="C14" s="7">
        <f t="shared" ref="C14:P14" si="0">SUM(C15,C80,C106)</f>
        <v>35525.14</v>
      </c>
      <c r="D14" s="7">
        <f t="shared" si="0"/>
        <v>1258398553.1100001</v>
      </c>
      <c r="E14" s="7">
        <f t="shared" si="0"/>
        <v>28801.26</v>
      </c>
      <c r="F14" s="7">
        <f t="shared" si="0"/>
        <v>1015559592.4300001</v>
      </c>
      <c r="G14" s="7">
        <f t="shared" si="0"/>
        <v>0</v>
      </c>
      <c r="H14" s="7">
        <f t="shared" si="0"/>
        <v>0</v>
      </c>
      <c r="I14" s="7">
        <f t="shared" si="0"/>
        <v>2524.3100000000004</v>
      </c>
      <c r="J14" s="7">
        <f t="shared" si="0"/>
        <v>92045012.320000008</v>
      </c>
      <c r="K14" s="7">
        <f t="shared" si="0"/>
        <v>4199.5700000000006</v>
      </c>
      <c r="L14" s="7">
        <f t="shared" si="0"/>
        <v>150793948.36000001</v>
      </c>
      <c r="M14" s="7">
        <f t="shared" si="0"/>
        <v>0</v>
      </c>
      <c r="N14" s="7">
        <f t="shared" si="0"/>
        <v>0</v>
      </c>
      <c r="O14" s="7">
        <f t="shared" si="0"/>
        <v>0</v>
      </c>
      <c r="P14" s="7">
        <f t="shared" si="0"/>
        <v>0</v>
      </c>
    </row>
    <row r="15" spans="1:18" s="10" customFormat="1" ht="15" customHeight="1" x14ac:dyDescent="0.25">
      <c r="A15" s="95" t="s">
        <v>146</v>
      </c>
      <c r="B15" s="95"/>
      <c r="C15" s="7">
        <f t="shared" ref="C15:N15" si="1">SUM(C16:C79)</f>
        <v>17015.189999999999</v>
      </c>
      <c r="D15" s="7">
        <f t="shared" si="1"/>
        <v>584081074.61000001</v>
      </c>
      <c r="E15" s="7">
        <f t="shared" si="1"/>
        <v>16960.39</v>
      </c>
      <c r="F15" s="7">
        <f t="shared" si="1"/>
        <v>583281074.61000001</v>
      </c>
      <c r="G15" s="7">
        <f t="shared" si="1"/>
        <v>0</v>
      </c>
      <c r="H15" s="7">
        <f t="shared" si="1"/>
        <v>0</v>
      </c>
      <c r="I15" s="7">
        <f t="shared" si="1"/>
        <v>0</v>
      </c>
      <c r="J15" s="7">
        <f t="shared" si="1"/>
        <v>0</v>
      </c>
      <c r="K15" s="7">
        <f t="shared" si="1"/>
        <v>54.8</v>
      </c>
      <c r="L15" s="7">
        <f t="shared" si="1"/>
        <v>800000</v>
      </c>
      <c r="M15" s="7">
        <f t="shared" si="1"/>
        <v>0</v>
      </c>
      <c r="N15" s="7">
        <f t="shared" si="1"/>
        <v>0</v>
      </c>
      <c r="O15" s="8">
        <f>SUM(O16:O78)</f>
        <v>0</v>
      </c>
      <c r="P15" s="7">
        <f>SUM(P16:P79)</f>
        <v>0</v>
      </c>
    </row>
    <row r="16" spans="1:18" s="10" customFormat="1" x14ac:dyDescent="0.25">
      <c r="A16" s="24">
        <v>1</v>
      </c>
      <c r="B16" s="25" t="s">
        <v>12</v>
      </c>
      <c r="C16" s="22">
        <f>E16+I16+K16+O16</f>
        <v>395.73</v>
      </c>
      <c r="D16" s="23">
        <v>13471856</v>
      </c>
      <c r="E16" s="22">
        <v>395.73</v>
      </c>
      <c r="F16" s="23">
        <v>13471856</v>
      </c>
      <c r="G16" s="34"/>
      <c r="H16" s="28"/>
      <c r="I16" s="34"/>
      <c r="J16" s="41"/>
      <c r="K16" s="28"/>
      <c r="L16" s="29"/>
      <c r="M16" s="29"/>
      <c r="N16" s="23"/>
      <c r="O16" s="32"/>
      <c r="P16" s="5"/>
    </row>
    <row r="17" spans="1:16" s="10" customFormat="1" x14ac:dyDescent="0.25">
      <c r="A17" s="24">
        <v>2</v>
      </c>
      <c r="B17" s="25" t="s">
        <v>32</v>
      </c>
      <c r="C17" s="22">
        <v>400.8</v>
      </c>
      <c r="D17" s="23">
        <v>13672262.949999999</v>
      </c>
      <c r="E17" s="22">
        <v>400.8</v>
      </c>
      <c r="F17" s="23">
        <f t="shared" ref="F17:F79" si="2">D17-J17-L17</f>
        <v>13672262.949999999</v>
      </c>
      <c r="G17" s="34"/>
      <c r="H17" s="34"/>
      <c r="I17" s="34"/>
      <c r="J17" s="29"/>
      <c r="K17" s="28"/>
      <c r="L17" s="57"/>
      <c r="M17" s="29"/>
      <c r="N17" s="23"/>
      <c r="O17" s="32"/>
      <c r="P17" s="5"/>
    </row>
    <row r="18" spans="1:16" s="10" customFormat="1" x14ac:dyDescent="0.25">
      <c r="A18" s="26">
        <v>3</v>
      </c>
      <c r="B18" s="25" t="s">
        <v>6</v>
      </c>
      <c r="C18" s="22">
        <v>336</v>
      </c>
      <c r="D18" s="23">
        <v>11687880</v>
      </c>
      <c r="E18" s="22">
        <v>336</v>
      </c>
      <c r="F18" s="23">
        <v>11687880</v>
      </c>
      <c r="G18" s="34"/>
      <c r="H18" s="34"/>
      <c r="I18" s="34"/>
      <c r="J18" s="29"/>
      <c r="K18" s="28"/>
      <c r="L18" s="29"/>
      <c r="M18" s="29"/>
      <c r="N18" s="23"/>
      <c r="O18" s="32"/>
      <c r="P18" s="5"/>
    </row>
    <row r="19" spans="1:16" s="10" customFormat="1" x14ac:dyDescent="0.25">
      <c r="A19" s="24">
        <v>4</v>
      </c>
      <c r="B19" s="25" t="s">
        <v>9</v>
      </c>
      <c r="C19" s="22">
        <v>533.6</v>
      </c>
      <c r="D19" s="23">
        <v>18399934</v>
      </c>
      <c r="E19" s="22">
        <v>533.6</v>
      </c>
      <c r="F19" s="23">
        <f t="shared" si="2"/>
        <v>18399934</v>
      </c>
      <c r="G19" s="34"/>
      <c r="H19" s="34"/>
      <c r="I19" s="34"/>
      <c r="J19" s="29"/>
      <c r="K19" s="28"/>
      <c r="L19" s="29"/>
      <c r="M19" s="29"/>
      <c r="N19" s="23"/>
      <c r="O19" s="32"/>
      <c r="P19" s="5"/>
    </row>
    <row r="20" spans="1:16" s="10" customFormat="1" x14ac:dyDescent="0.25">
      <c r="A20" s="24">
        <v>5</v>
      </c>
      <c r="B20" s="25" t="s">
        <v>15</v>
      </c>
      <c r="C20" s="22">
        <v>115.4</v>
      </c>
      <c r="D20" s="23">
        <v>3975373.75</v>
      </c>
      <c r="E20" s="22">
        <v>115.4</v>
      </c>
      <c r="F20" s="23">
        <v>3975373.75</v>
      </c>
      <c r="G20" s="34"/>
      <c r="H20" s="34"/>
      <c r="I20" s="34"/>
      <c r="J20" s="29"/>
      <c r="K20" s="28"/>
      <c r="L20" s="29"/>
      <c r="M20" s="29"/>
      <c r="N20" s="23"/>
      <c r="O20" s="32"/>
      <c r="P20" s="5"/>
    </row>
    <row r="21" spans="1:16" s="10" customFormat="1" x14ac:dyDescent="0.25">
      <c r="A21" s="26">
        <v>6</v>
      </c>
      <c r="B21" s="25" t="s">
        <v>73</v>
      </c>
      <c r="C21" s="22">
        <f t="shared" ref="C21:C79" si="3">E21+I21+K21+O21</f>
        <v>43</v>
      </c>
      <c r="D21" s="23">
        <v>1487800</v>
      </c>
      <c r="E21" s="22">
        <v>43</v>
      </c>
      <c r="F21" s="23">
        <f t="shared" si="2"/>
        <v>1487800</v>
      </c>
      <c r="G21" s="34"/>
      <c r="H21" s="34"/>
      <c r="I21" s="34"/>
      <c r="J21" s="29"/>
      <c r="K21" s="28"/>
      <c r="L21" s="29"/>
      <c r="M21" s="29"/>
      <c r="N21" s="23"/>
      <c r="O21" s="32"/>
      <c r="P21" s="5"/>
    </row>
    <row r="22" spans="1:16" s="10" customFormat="1" x14ac:dyDescent="0.25">
      <c r="A22" s="24">
        <v>7</v>
      </c>
      <c r="B22" s="25" t="s">
        <v>58</v>
      </c>
      <c r="C22" s="22">
        <f t="shared" si="3"/>
        <v>105.3</v>
      </c>
      <c r="D22" s="23">
        <v>3624350</v>
      </c>
      <c r="E22" s="22">
        <v>105.3</v>
      </c>
      <c r="F22" s="23">
        <f t="shared" si="2"/>
        <v>3624350</v>
      </c>
      <c r="G22" s="34"/>
      <c r="H22" s="34"/>
      <c r="I22" s="34"/>
      <c r="J22" s="29"/>
      <c r="K22" s="34"/>
      <c r="L22" s="29"/>
      <c r="M22" s="29"/>
      <c r="N22" s="23"/>
      <c r="O22" s="32"/>
      <c r="P22" s="5"/>
    </row>
    <row r="23" spans="1:16" s="10" customFormat="1" x14ac:dyDescent="0.25">
      <c r="A23" s="24">
        <v>8</v>
      </c>
      <c r="B23" s="25" t="s">
        <v>26</v>
      </c>
      <c r="C23" s="22">
        <f t="shared" si="3"/>
        <v>156.9</v>
      </c>
      <c r="D23" s="23">
        <v>5428740</v>
      </c>
      <c r="E23" s="22">
        <v>156.9</v>
      </c>
      <c r="F23" s="23">
        <f t="shared" si="2"/>
        <v>5428740</v>
      </c>
      <c r="G23" s="34"/>
      <c r="H23" s="34"/>
      <c r="I23" s="34"/>
      <c r="J23" s="29"/>
      <c r="K23" s="28"/>
      <c r="L23" s="29"/>
      <c r="M23" s="29"/>
      <c r="N23" s="23"/>
      <c r="O23" s="32"/>
      <c r="P23" s="5"/>
    </row>
    <row r="24" spans="1:16" s="10" customFormat="1" x14ac:dyDescent="0.25">
      <c r="A24" s="26">
        <v>9</v>
      </c>
      <c r="B24" s="25" t="s">
        <v>132</v>
      </c>
      <c r="C24" s="22">
        <v>195.9</v>
      </c>
      <c r="D24" s="23">
        <v>6747346</v>
      </c>
      <c r="E24" s="22">
        <v>195.9</v>
      </c>
      <c r="F24" s="23">
        <v>6747346</v>
      </c>
      <c r="G24" s="34"/>
      <c r="H24" s="34"/>
      <c r="I24" s="34"/>
      <c r="J24" s="29"/>
      <c r="K24" s="28"/>
      <c r="L24" s="29"/>
      <c r="M24" s="29"/>
      <c r="N24" s="23"/>
      <c r="O24" s="32"/>
      <c r="P24" s="5"/>
    </row>
    <row r="25" spans="1:16" s="10" customFormat="1" x14ac:dyDescent="0.25">
      <c r="A25" s="24">
        <v>10</v>
      </c>
      <c r="B25" s="25" t="s">
        <v>113</v>
      </c>
      <c r="C25" s="22">
        <f t="shared" si="3"/>
        <v>101</v>
      </c>
      <c r="D25" s="23">
        <v>3477103.33</v>
      </c>
      <c r="E25" s="22">
        <v>101</v>
      </c>
      <c r="F25" s="23">
        <f t="shared" si="2"/>
        <v>3477103.33</v>
      </c>
      <c r="G25" s="34"/>
      <c r="H25" s="34"/>
      <c r="I25" s="34"/>
      <c r="J25" s="29"/>
      <c r="K25" s="28"/>
      <c r="L25" s="29"/>
      <c r="M25" s="29"/>
      <c r="N25" s="23"/>
      <c r="O25" s="32"/>
      <c r="P25" s="5"/>
    </row>
    <row r="26" spans="1:16" s="10" customFormat="1" x14ac:dyDescent="0.25">
      <c r="A26" s="24">
        <v>11</v>
      </c>
      <c r="B26" s="25" t="s">
        <v>131</v>
      </c>
      <c r="C26" s="22">
        <f t="shared" si="3"/>
        <v>44.9</v>
      </c>
      <c r="D26" s="23">
        <v>1553540</v>
      </c>
      <c r="E26" s="22">
        <v>44.9</v>
      </c>
      <c r="F26" s="23">
        <f t="shared" si="2"/>
        <v>1553540</v>
      </c>
      <c r="G26" s="34"/>
      <c r="H26" s="34"/>
      <c r="I26" s="34"/>
      <c r="J26" s="29"/>
      <c r="K26" s="28"/>
      <c r="L26" s="29"/>
      <c r="M26" s="29"/>
      <c r="N26" s="23"/>
      <c r="O26" s="32"/>
      <c r="P26" s="5"/>
    </row>
    <row r="27" spans="1:16" s="10" customFormat="1" x14ac:dyDescent="0.25">
      <c r="A27" s="26">
        <v>12</v>
      </c>
      <c r="B27" s="25" t="s">
        <v>78</v>
      </c>
      <c r="C27" s="22">
        <f t="shared" si="3"/>
        <v>486.79</v>
      </c>
      <c r="D27" s="23">
        <v>16787934.100000001</v>
      </c>
      <c r="E27" s="22">
        <v>486.79</v>
      </c>
      <c r="F27" s="23">
        <f t="shared" si="2"/>
        <v>16787934.100000001</v>
      </c>
      <c r="G27" s="34"/>
      <c r="H27" s="34"/>
      <c r="I27" s="34"/>
      <c r="J27" s="29"/>
      <c r="K27" s="34"/>
      <c r="L27" s="29"/>
      <c r="M27" s="29"/>
      <c r="N27" s="23"/>
      <c r="O27" s="32"/>
      <c r="P27" s="5"/>
    </row>
    <row r="28" spans="1:16" s="10" customFormat="1" x14ac:dyDescent="0.25">
      <c r="A28" s="24">
        <v>13</v>
      </c>
      <c r="B28" s="25" t="s">
        <v>59</v>
      </c>
      <c r="C28" s="22">
        <v>85.9</v>
      </c>
      <c r="D28" s="23">
        <v>2972140</v>
      </c>
      <c r="E28" s="22">
        <v>85.9</v>
      </c>
      <c r="F28" s="23">
        <f t="shared" si="2"/>
        <v>2972140</v>
      </c>
      <c r="G28" s="34"/>
      <c r="H28" s="34"/>
      <c r="I28" s="34"/>
      <c r="J28" s="29"/>
      <c r="K28" s="34"/>
      <c r="L28" s="29"/>
      <c r="M28" s="29"/>
      <c r="N28" s="23"/>
      <c r="O28" s="32"/>
      <c r="P28" s="5"/>
    </row>
    <row r="29" spans="1:16" s="10" customFormat="1" x14ac:dyDescent="0.25">
      <c r="A29" s="24">
        <v>14</v>
      </c>
      <c r="B29" s="25" t="s">
        <v>5</v>
      </c>
      <c r="C29" s="22">
        <v>93.6</v>
      </c>
      <c r="D29" s="23">
        <v>3210078.46</v>
      </c>
      <c r="E29" s="22">
        <v>93.6</v>
      </c>
      <c r="F29" s="23">
        <f t="shared" si="2"/>
        <v>3210078.46</v>
      </c>
      <c r="G29" s="34"/>
      <c r="H29" s="34"/>
      <c r="I29" s="34"/>
      <c r="J29" s="29"/>
      <c r="K29" s="34"/>
      <c r="L29" s="29"/>
      <c r="M29" s="29"/>
      <c r="N29" s="23"/>
      <c r="O29" s="32"/>
      <c r="P29" s="5"/>
    </row>
    <row r="30" spans="1:16" s="10" customFormat="1" x14ac:dyDescent="0.25">
      <c r="A30" s="26">
        <v>15</v>
      </c>
      <c r="B30" s="25" t="s">
        <v>65</v>
      </c>
      <c r="C30" s="22">
        <f t="shared" si="3"/>
        <v>545</v>
      </c>
      <c r="D30" s="23">
        <v>18823680.239999998</v>
      </c>
      <c r="E30" s="22">
        <v>545</v>
      </c>
      <c r="F30" s="23">
        <v>18823680.239999998</v>
      </c>
      <c r="G30" s="34"/>
      <c r="H30" s="34"/>
      <c r="I30" s="34"/>
      <c r="J30" s="29"/>
      <c r="K30" s="34"/>
      <c r="L30" s="29"/>
      <c r="M30" s="29"/>
      <c r="N30" s="23"/>
      <c r="O30" s="32"/>
      <c r="P30" s="5"/>
    </row>
    <row r="31" spans="1:16" s="10" customFormat="1" x14ac:dyDescent="0.25">
      <c r="A31" s="24">
        <v>16</v>
      </c>
      <c r="B31" s="25" t="s">
        <v>60</v>
      </c>
      <c r="C31" s="22">
        <f t="shared" si="3"/>
        <v>133.91999999999999</v>
      </c>
      <c r="D31" s="23">
        <v>4633286</v>
      </c>
      <c r="E31" s="22">
        <v>133.91999999999999</v>
      </c>
      <c r="F31" s="23">
        <f t="shared" si="2"/>
        <v>4633286</v>
      </c>
      <c r="G31" s="34"/>
      <c r="H31" s="34"/>
      <c r="I31" s="34"/>
      <c r="J31" s="29"/>
      <c r="K31" s="34"/>
      <c r="L31" s="29"/>
      <c r="M31" s="29"/>
      <c r="N31" s="23"/>
      <c r="O31" s="32"/>
      <c r="P31" s="5"/>
    </row>
    <row r="32" spans="1:16" s="10" customFormat="1" x14ac:dyDescent="0.25">
      <c r="A32" s="24">
        <v>17</v>
      </c>
      <c r="B32" s="25" t="s">
        <v>129</v>
      </c>
      <c r="C32" s="22">
        <f t="shared" si="3"/>
        <v>97.2</v>
      </c>
      <c r="D32" s="23">
        <v>3363120</v>
      </c>
      <c r="E32" s="22">
        <v>97.2</v>
      </c>
      <c r="F32" s="23">
        <f t="shared" si="2"/>
        <v>3363120</v>
      </c>
      <c r="G32" s="34"/>
      <c r="H32" s="34"/>
      <c r="I32" s="34"/>
      <c r="J32" s="29"/>
      <c r="K32" s="28"/>
      <c r="L32" s="29"/>
      <c r="M32" s="29"/>
      <c r="N32" s="23"/>
      <c r="O32" s="32"/>
      <c r="P32" s="5"/>
    </row>
    <row r="33" spans="1:16" s="10" customFormat="1" x14ac:dyDescent="0.25">
      <c r="A33" s="26">
        <v>18</v>
      </c>
      <c r="B33" s="25" t="s">
        <v>52</v>
      </c>
      <c r="C33" s="22">
        <v>80.599999999999994</v>
      </c>
      <c r="D33" s="23">
        <v>2705379.3</v>
      </c>
      <c r="E33" s="22">
        <v>80.599999999999994</v>
      </c>
      <c r="F33" s="23">
        <f t="shared" si="2"/>
        <v>2705379.3</v>
      </c>
      <c r="G33" s="34"/>
      <c r="H33" s="34"/>
      <c r="I33" s="34"/>
      <c r="J33" s="29"/>
      <c r="K33" s="28"/>
      <c r="L33" s="29"/>
      <c r="M33" s="29"/>
      <c r="N33" s="27"/>
      <c r="O33" s="32"/>
      <c r="P33" s="5"/>
    </row>
    <row r="34" spans="1:16" s="10" customFormat="1" x14ac:dyDescent="0.25">
      <c r="A34" s="24">
        <v>19</v>
      </c>
      <c r="B34" s="25" t="s">
        <v>63</v>
      </c>
      <c r="C34" s="22">
        <f t="shared" si="3"/>
        <v>287.44</v>
      </c>
      <c r="D34" s="23">
        <v>9887816.2300000004</v>
      </c>
      <c r="E34" s="22">
        <v>287.44</v>
      </c>
      <c r="F34" s="23">
        <f t="shared" si="2"/>
        <v>9887816.2300000004</v>
      </c>
      <c r="G34" s="34"/>
      <c r="H34" s="34"/>
      <c r="I34" s="34"/>
      <c r="J34" s="29"/>
      <c r="K34" s="28"/>
      <c r="L34" s="29"/>
      <c r="M34" s="29"/>
      <c r="N34" s="23"/>
      <c r="O34" s="32"/>
      <c r="P34" s="5"/>
    </row>
    <row r="35" spans="1:16" s="10" customFormat="1" x14ac:dyDescent="0.25">
      <c r="A35" s="24">
        <v>20</v>
      </c>
      <c r="B35" s="25" t="s">
        <v>108</v>
      </c>
      <c r="C35" s="22">
        <f t="shared" si="3"/>
        <v>280.89999999999998</v>
      </c>
      <c r="D35" s="23">
        <v>9719140</v>
      </c>
      <c r="E35" s="22">
        <v>280.89999999999998</v>
      </c>
      <c r="F35" s="23">
        <v>9719140</v>
      </c>
      <c r="G35" s="34"/>
      <c r="H35" s="34"/>
      <c r="I35" s="34"/>
      <c r="J35" s="29"/>
      <c r="K35" s="28"/>
      <c r="L35" s="29"/>
      <c r="M35" s="29"/>
      <c r="N35" s="23"/>
      <c r="O35" s="32"/>
      <c r="P35" s="5"/>
    </row>
    <row r="36" spans="1:16" s="10" customFormat="1" x14ac:dyDescent="0.25">
      <c r="A36" s="26">
        <v>21</v>
      </c>
      <c r="B36" s="25" t="s">
        <v>7</v>
      </c>
      <c r="C36" s="22">
        <f t="shared" si="3"/>
        <v>730.7</v>
      </c>
      <c r="D36" s="23">
        <v>23811336.149999999</v>
      </c>
      <c r="E36" s="22">
        <v>675.90000000000009</v>
      </c>
      <c r="F36" s="23">
        <f t="shared" si="2"/>
        <v>23011336.149999999</v>
      </c>
      <c r="G36" s="34"/>
      <c r="H36" s="34"/>
      <c r="I36" s="34"/>
      <c r="J36" s="29"/>
      <c r="K36" s="28">
        <v>54.8</v>
      </c>
      <c r="L36" s="29">
        <v>800000</v>
      </c>
      <c r="M36" s="29"/>
      <c r="N36" s="23"/>
      <c r="O36" s="32"/>
      <c r="P36" s="5"/>
    </row>
    <row r="37" spans="1:16" s="10" customFormat="1" x14ac:dyDescent="0.25">
      <c r="A37" s="24">
        <v>22</v>
      </c>
      <c r="B37" s="25" t="s">
        <v>17</v>
      </c>
      <c r="C37" s="22">
        <v>150.5</v>
      </c>
      <c r="D37" s="23">
        <v>5207300</v>
      </c>
      <c r="E37" s="22">
        <v>150.5</v>
      </c>
      <c r="F37" s="23">
        <f t="shared" si="2"/>
        <v>5207300</v>
      </c>
      <c r="G37" s="34"/>
      <c r="H37" s="34"/>
      <c r="I37" s="34"/>
      <c r="J37" s="29"/>
      <c r="K37" s="28"/>
      <c r="L37" s="29"/>
      <c r="M37" s="29"/>
      <c r="N37" s="23"/>
      <c r="O37" s="32"/>
      <c r="P37" s="5"/>
    </row>
    <row r="38" spans="1:16" s="10" customFormat="1" x14ac:dyDescent="0.25">
      <c r="A38" s="24">
        <v>23</v>
      </c>
      <c r="B38" s="25" t="s">
        <v>18</v>
      </c>
      <c r="C38" s="22">
        <f t="shared" si="3"/>
        <v>108.8</v>
      </c>
      <c r="D38" s="23">
        <v>3531007.9</v>
      </c>
      <c r="E38" s="22">
        <v>108.8</v>
      </c>
      <c r="F38" s="23">
        <f t="shared" si="2"/>
        <v>3531007.9</v>
      </c>
      <c r="G38" s="34"/>
      <c r="H38" s="34"/>
      <c r="I38" s="34"/>
      <c r="J38" s="29"/>
      <c r="K38" s="28"/>
      <c r="L38" s="29"/>
      <c r="M38" s="29"/>
      <c r="N38" s="23"/>
      <c r="O38" s="32"/>
      <c r="P38" s="5"/>
    </row>
    <row r="39" spans="1:16" s="10" customFormat="1" x14ac:dyDescent="0.25">
      <c r="A39" s="26">
        <v>24</v>
      </c>
      <c r="B39" s="25" t="s">
        <v>51</v>
      </c>
      <c r="C39" s="22">
        <v>420.1</v>
      </c>
      <c r="D39" s="23">
        <v>14502474.960000001</v>
      </c>
      <c r="E39" s="22">
        <v>420.1</v>
      </c>
      <c r="F39" s="23">
        <v>14502474.960000001</v>
      </c>
      <c r="G39" s="34"/>
      <c r="H39" s="34"/>
      <c r="I39" s="34"/>
      <c r="J39" s="29"/>
      <c r="K39" s="28"/>
      <c r="L39" s="29"/>
      <c r="M39" s="29"/>
      <c r="N39" s="23"/>
      <c r="O39" s="32"/>
      <c r="P39" s="5"/>
    </row>
    <row r="40" spans="1:16" s="10" customFormat="1" x14ac:dyDescent="0.25">
      <c r="A40" s="24">
        <v>25</v>
      </c>
      <c r="B40" s="25" t="s">
        <v>56</v>
      </c>
      <c r="C40" s="22">
        <f t="shared" si="3"/>
        <v>377.7</v>
      </c>
      <c r="D40" s="23">
        <v>13039247.1</v>
      </c>
      <c r="E40" s="22">
        <v>377.7</v>
      </c>
      <c r="F40" s="23">
        <f t="shared" si="2"/>
        <v>13039247.1</v>
      </c>
      <c r="G40" s="34"/>
      <c r="H40" s="34"/>
      <c r="I40" s="34"/>
      <c r="J40" s="29"/>
      <c r="K40" s="28"/>
      <c r="L40" s="29"/>
      <c r="M40" s="29"/>
      <c r="N40" s="23"/>
      <c r="O40" s="32"/>
      <c r="P40" s="5"/>
    </row>
    <row r="41" spans="1:16" s="10" customFormat="1" x14ac:dyDescent="0.25">
      <c r="A41" s="24">
        <v>26</v>
      </c>
      <c r="B41" s="25" t="s">
        <v>70</v>
      </c>
      <c r="C41" s="22">
        <f t="shared" si="3"/>
        <v>406.8</v>
      </c>
      <c r="D41" s="23">
        <v>14063170</v>
      </c>
      <c r="E41" s="22">
        <v>406.8</v>
      </c>
      <c r="F41" s="23">
        <v>14063170</v>
      </c>
      <c r="G41" s="34"/>
      <c r="H41" s="34"/>
      <c r="I41" s="34"/>
      <c r="J41" s="29"/>
      <c r="K41" s="28"/>
      <c r="L41" s="29"/>
      <c r="M41" s="29"/>
      <c r="N41" s="23"/>
      <c r="O41" s="32"/>
      <c r="P41" s="5"/>
    </row>
    <row r="42" spans="1:16" s="10" customFormat="1" x14ac:dyDescent="0.25">
      <c r="A42" s="26">
        <v>27</v>
      </c>
      <c r="B42" s="25" t="s">
        <v>42</v>
      </c>
      <c r="C42" s="22">
        <v>206.19</v>
      </c>
      <c r="D42" s="23">
        <v>6971870.1699999999</v>
      </c>
      <c r="E42" s="22">
        <v>206.19</v>
      </c>
      <c r="F42" s="23">
        <v>6971870.1699999999</v>
      </c>
      <c r="G42" s="34"/>
      <c r="H42" s="34"/>
      <c r="I42" s="34"/>
      <c r="J42" s="29"/>
      <c r="K42" s="34"/>
      <c r="L42" s="29"/>
      <c r="M42" s="29"/>
      <c r="N42" s="23"/>
      <c r="O42" s="32"/>
      <c r="P42" s="5"/>
    </row>
    <row r="43" spans="1:16" s="10" customFormat="1" x14ac:dyDescent="0.25">
      <c r="A43" s="24">
        <v>28</v>
      </c>
      <c r="B43" s="25" t="s">
        <v>47</v>
      </c>
      <c r="C43" s="22">
        <f t="shared" si="3"/>
        <v>240.9</v>
      </c>
      <c r="D43" s="23">
        <v>8226496</v>
      </c>
      <c r="E43" s="22">
        <v>240.9</v>
      </c>
      <c r="F43" s="23">
        <f t="shared" si="2"/>
        <v>8226496</v>
      </c>
      <c r="G43" s="34"/>
      <c r="H43" s="34"/>
      <c r="I43" s="34"/>
      <c r="J43" s="29"/>
      <c r="K43" s="28"/>
      <c r="L43" s="29"/>
      <c r="M43" s="29"/>
      <c r="N43" s="23"/>
      <c r="O43" s="32"/>
      <c r="P43" s="5"/>
    </row>
    <row r="44" spans="1:16" s="10" customFormat="1" x14ac:dyDescent="0.25">
      <c r="A44" s="24">
        <v>29</v>
      </c>
      <c r="B44" s="25" t="s">
        <v>10</v>
      </c>
      <c r="C44" s="22">
        <f t="shared" si="3"/>
        <v>303.39999999999998</v>
      </c>
      <c r="D44" s="23">
        <v>10497640</v>
      </c>
      <c r="E44" s="22">
        <v>303.39999999999998</v>
      </c>
      <c r="F44" s="23">
        <v>10497640</v>
      </c>
      <c r="G44" s="34"/>
      <c r="H44" s="34"/>
      <c r="I44" s="34"/>
      <c r="J44" s="29"/>
      <c r="K44" s="28"/>
      <c r="L44" s="29"/>
      <c r="M44" s="29"/>
      <c r="N44" s="23"/>
      <c r="O44" s="32"/>
      <c r="P44" s="5"/>
    </row>
    <row r="45" spans="1:16" s="10" customFormat="1" x14ac:dyDescent="0.25">
      <c r="A45" s="26">
        <v>30</v>
      </c>
      <c r="B45" s="25" t="s">
        <v>33</v>
      </c>
      <c r="C45" s="22">
        <f t="shared" si="3"/>
        <v>399.1</v>
      </c>
      <c r="D45" s="23">
        <f>F45</f>
        <v>13608268.4</v>
      </c>
      <c r="E45" s="22">
        <v>399.1</v>
      </c>
      <c r="F45" s="23">
        <v>13608268.4</v>
      </c>
      <c r="G45" s="34"/>
      <c r="H45" s="34"/>
      <c r="I45" s="34"/>
      <c r="J45" s="29"/>
      <c r="K45" s="28"/>
      <c r="L45" s="29"/>
      <c r="M45" s="29"/>
      <c r="N45" s="23"/>
      <c r="O45" s="32"/>
      <c r="P45" s="5"/>
    </row>
    <row r="46" spans="1:16" s="10" customFormat="1" x14ac:dyDescent="0.25">
      <c r="A46" s="24">
        <v>31</v>
      </c>
      <c r="B46" s="25" t="s">
        <v>36</v>
      </c>
      <c r="C46" s="22">
        <f t="shared" si="3"/>
        <v>57.9</v>
      </c>
      <c r="D46" s="23">
        <v>1908190</v>
      </c>
      <c r="E46" s="22">
        <v>57.9</v>
      </c>
      <c r="F46" s="23">
        <f t="shared" si="2"/>
        <v>1908190</v>
      </c>
      <c r="G46" s="34"/>
      <c r="H46" s="34"/>
      <c r="I46" s="34"/>
      <c r="J46" s="29"/>
      <c r="K46" s="28"/>
      <c r="L46" s="29"/>
      <c r="M46" s="29"/>
      <c r="N46" s="23"/>
      <c r="O46" s="32"/>
      <c r="P46" s="5"/>
    </row>
    <row r="47" spans="1:16" s="10" customFormat="1" x14ac:dyDescent="0.25">
      <c r="A47" s="24">
        <v>32</v>
      </c>
      <c r="B47" s="25" t="s">
        <v>103</v>
      </c>
      <c r="C47" s="22">
        <f t="shared" si="3"/>
        <v>186.8</v>
      </c>
      <c r="D47" s="23">
        <v>6463280</v>
      </c>
      <c r="E47" s="22">
        <v>186.8</v>
      </c>
      <c r="F47" s="23">
        <v>6463280</v>
      </c>
      <c r="G47" s="34"/>
      <c r="H47" s="34"/>
      <c r="I47" s="34"/>
      <c r="J47" s="29"/>
      <c r="K47" s="28"/>
      <c r="L47" s="29"/>
      <c r="M47" s="29"/>
      <c r="N47" s="23"/>
      <c r="O47" s="32"/>
      <c r="P47" s="5"/>
    </row>
    <row r="48" spans="1:16" s="10" customFormat="1" x14ac:dyDescent="0.25">
      <c r="A48" s="26">
        <v>33</v>
      </c>
      <c r="B48" s="25" t="s">
        <v>13</v>
      </c>
      <c r="C48" s="22">
        <f t="shared" si="3"/>
        <v>352.3</v>
      </c>
      <c r="D48" s="23">
        <v>12128860.039999999</v>
      </c>
      <c r="E48" s="22">
        <v>352.3</v>
      </c>
      <c r="F48" s="23">
        <v>12128860.039999999</v>
      </c>
      <c r="G48" s="34"/>
      <c r="H48" s="34"/>
      <c r="I48" s="34"/>
      <c r="J48" s="29"/>
      <c r="K48" s="28"/>
      <c r="L48" s="29"/>
      <c r="M48" s="29"/>
      <c r="N48" s="23"/>
      <c r="O48" s="32"/>
      <c r="P48" s="5"/>
    </row>
    <row r="49" spans="1:16" s="10" customFormat="1" x14ac:dyDescent="0.25">
      <c r="A49" s="24">
        <v>34</v>
      </c>
      <c r="B49" s="25" t="s">
        <v>19</v>
      </c>
      <c r="C49" s="22">
        <f t="shared" si="3"/>
        <v>154.80000000000001</v>
      </c>
      <c r="D49" s="23">
        <v>5356080</v>
      </c>
      <c r="E49" s="22">
        <v>154.80000000000001</v>
      </c>
      <c r="F49" s="23">
        <f t="shared" si="2"/>
        <v>5356080</v>
      </c>
      <c r="G49" s="34"/>
      <c r="H49" s="34"/>
      <c r="I49" s="34"/>
      <c r="J49" s="29"/>
      <c r="K49" s="28"/>
      <c r="L49" s="29"/>
      <c r="M49" s="29"/>
      <c r="N49" s="23"/>
      <c r="O49" s="32"/>
      <c r="P49" s="5"/>
    </row>
    <row r="50" spans="1:16" s="10" customFormat="1" x14ac:dyDescent="0.25">
      <c r="A50" s="24">
        <v>35</v>
      </c>
      <c r="B50" s="25" t="s">
        <v>23</v>
      </c>
      <c r="C50" s="22">
        <f t="shared" si="3"/>
        <v>144</v>
      </c>
      <c r="D50" s="23">
        <v>4982400</v>
      </c>
      <c r="E50" s="22">
        <v>144</v>
      </c>
      <c r="F50" s="23">
        <f t="shared" si="2"/>
        <v>4982400</v>
      </c>
      <c r="G50" s="34"/>
      <c r="H50" s="34"/>
      <c r="I50" s="34"/>
      <c r="J50" s="29"/>
      <c r="K50" s="28"/>
      <c r="L50" s="29"/>
      <c r="M50" s="29"/>
      <c r="N50" s="23"/>
      <c r="O50" s="32"/>
      <c r="P50" s="5"/>
    </row>
    <row r="51" spans="1:16" s="10" customFormat="1" x14ac:dyDescent="0.25">
      <c r="A51" s="26">
        <v>36</v>
      </c>
      <c r="B51" s="25" t="s">
        <v>24</v>
      </c>
      <c r="C51" s="22">
        <f t="shared" si="3"/>
        <v>206.9</v>
      </c>
      <c r="D51" s="23">
        <v>7122410</v>
      </c>
      <c r="E51" s="22">
        <v>206.9</v>
      </c>
      <c r="F51" s="23">
        <f t="shared" si="2"/>
        <v>7122410</v>
      </c>
      <c r="G51" s="34"/>
      <c r="H51" s="34"/>
      <c r="I51" s="34"/>
      <c r="J51" s="29"/>
      <c r="K51" s="28"/>
      <c r="L51" s="29"/>
      <c r="M51" s="29"/>
      <c r="N51" s="23"/>
      <c r="O51" s="32"/>
      <c r="P51" s="5"/>
    </row>
    <row r="52" spans="1:16" s="10" customFormat="1" x14ac:dyDescent="0.25">
      <c r="A52" s="24">
        <v>37</v>
      </c>
      <c r="B52" s="25" t="s">
        <v>25</v>
      </c>
      <c r="C52" s="22">
        <f t="shared" si="3"/>
        <v>487.7</v>
      </c>
      <c r="D52" s="23">
        <v>16756780</v>
      </c>
      <c r="E52" s="22">
        <v>487.7</v>
      </c>
      <c r="F52" s="23">
        <f t="shared" si="2"/>
        <v>16756780</v>
      </c>
      <c r="G52" s="34"/>
      <c r="H52" s="34"/>
      <c r="I52" s="34"/>
      <c r="J52" s="29"/>
      <c r="K52" s="34"/>
      <c r="L52" s="29"/>
      <c r="M52" s="29"/>
      <c r="N52" s="23"/>
      <c r="O52" s="32"/>
      <c r="P52" s="5"/>
    </row>
    <row r="53" spans="1:16" s="10" customFormat="1" x14ac:dyDescent="0.25">
      <c r="A53" s="24">
        <v>38</v>
      </c>
      <c r="B53" s="25" t="s">
        <v>34</v>
      </c>
      <c r="C53" s="22">
        <f t="shared" si="3"/>
        <v>201.1</v>
      </c>
      <c r="D53" s="23">
        <v>6958060</v>
      </c>
      <c r="E53" s="22">
        <v>201.1</v>
      </c>
      <c r="F53" s="23">
        <v>6958060</v>
      </c>
      <c r="G53" s="34"/>
      <c r="H53" s="34"/>
      <c r="I53" s="34"/>
      <c r="J53" s="29"/>
      <c r="K53" s="28"/>
      <c r="L53" s="29"/>
      <c r="M53" s="29"/>
      <c r="N53" s="23"/>
      <c r="O53" s="32"/>
      <c r="P53" s="5"/>
    </row>
    <row r="54" spans="1:16" s="10" customFormat="1" x14ac:dyDescent="0.25">
      <c r="A54" s="26">
        <v>39</v>
      </c>
      <c r="B54" s="25" t="s">
        <v>37</v>
      </c>
      <c r="C54" s="22">
        <f t="shared" si="3"/>
        <v>84.5</v>
      </c>
      <c r="D54" s="23">
        <v>2923700</v>
      </c>
      <c r="E54" s="22">
        <v>84.5</v>
      </c>
      <c r="F54" s="23">
        <v>2923700</v>
      </c>
      <c r="G54" s="34"/>
      <c r="H54" s="34"/>
      <c r="I54" s="34"/>
      <c r="J54" s="29"/>
      <c r="K54" s="28"/>
      <c r="L54" s="29"/>
      <c r="M54" s="29"/>
      <c r="N54" s="23"/>
      <c r="O54" s="32"/>
      <c r="P54" s="5"/>
    </row>
    <row r="55" spans="1:16" s="10" customFormat="1" x14ac:dyDescent="0.25">
      <c r="A55" s="24">
        <v>40</v>
      </c>
      <c r="B55" s="25" t="s">
        <v>38</v>
      </c>
      <c r="C55" s="22">
        <f t="shared" si="3"/>
        <v>80.900000000000006</v>
      </c>
      <c r="D55" s="23">
        <v>2799140</v>
      </c>
      <c r="E55" s="22">
        <v>80.900000000000006</v>
      </c>
      <c r="F55" s="23">
        <f t="shared" si="2"/>
        <v>2799140</v>
      </c>
      <c r="G55" s="34"/>
      <c r="H55" s="34"/>
      <c r="I55" s="34"/>
      <c r="J55" s="29"/>
      <c r="K55" s="34"/>
      <c r="L55" s="29"/>
      <c r="M55" s="29"/>
      <c r="N55" s="23"/>
      <c r="O55" s="32"/>
      <c r="P55" s="5"/>
    </row>
    <row r="56" spans="1:16" s="10" customFormat="1" x14ac:dyDescent="0.25">
      <c r="A56" s="24">
        <v>41</v>
      </c>
      <c r="B56" s="25" t="s">
        <v>39</v>
      </c>
      <c r="C56" s="22">
        <f t="shared" si="3"/>
        <v>413.68</v>
      </c>
      <c r="D56" s="23">
        <v>14165586</v>
      </c>
      <c r="E56" s="22">
        <v>413.68</v>
      </c>
      <c r="F56" s="23">
        <v>14165586</v>
      </c>
      <c r="G56" s="34"/>
      <c r="H56" s="34"/>
      <c r="I56" s="34"/>
      <c r="J56" s="29"/>
      <c r="K56" s="28"/>
      <c r="L56" s="29"/>
      <c r="M56" s="29"/>
      <c r="N56" s="23"/>
      <c r="O56" s="32"/>
      <c r="P56" s="5"/>
    </row>
    <row r="57" spans="1:16" s="10" customFormat="1" x14ac:dyDescent="0.25">
      <c r="A57" s="26">
        <v>42</v>
      </c>
      <c r="B57" s="25" t="s">
        <v>57</v>
      </c>
      <c r="C57" s="22">
        <f t="shared" si="3"/>
        <v>451.9</v>
      </c>
      <c r="D57" s="23">
        <v>15363092</v>
      </c>
      <c r="E57" s="22">
        <v>451.9</v>
      </c>
      <c r="F57" s="23">
        <f t="shared" si="2"/>
        <v>15363092</v>
      </c>
      <c r="G57" s="34"/>
      <c r="H57" s="34"/>
      <c r="I57" s="34"/>
      <c r="J57" s="29"/>
      <c r="K57" s="34"/>
      <c r="L57" s="29"/>
      <c r="M57" s="29"/>
      <c r="N57" s="23"/>
      <c r="O57" s="32"/>
      <c r="P57" s="5"/>
    </row>
    <row r="58" spans="1:16" s="10" customFormat="1" x14ac:dyDescent="0.25">
      <c r="A58" s="24">
        <v>43</v>
      </c>
      <c r="B58" s="25" t="s">
        <v>14</v>
      </c>
      <c r="C58" s="22">
        <f t="shared" si="3"/>
        <v>443.4</v>
      </c>
      <c r="D58" s="23">
        <v>15110858</v>
      </c>
      <c r="E58" s="22">
        <v>443.4</v>
      </c>
      <c r="F58" s="23">
        <v>15110858</v>
      </c>
      <c r="G58" s="34"/>
      <c r="H58" s="34"/>
      <c r="I58" s="34"/>
      <c r="J58" s="29"/>
      <c r="K58" s="34"/>
      <c r="L58" s="29"/>
      <c r="M58" s="29"/>
      <c r="N58" s="23"/>
      <c r="O58" s="32"/>
      <c r="P58" s="5"/>
    </row>
    <row r="59" spans="1:16" s="10" customFormat="1" x14ac:dyDescent="0.25">
      <c r="A59" s="24">
        <v>44</v>
      </c>
      <c r="B59" s="25" t="s">
        <v>35</v>
      </c>
      <c r="C59" s="22">
        <f t="shared" si="3"/>
        <v>145.46</v>
      </c>
      <c r="D59" s="23">
        <v>5032916</v>
      </c>
      <c r="E59" s="22">
        <v>145.46</v>
      </c>
      <c r="F59" s="23">
        <f t="shared" si="2"/>
        <v>5032916</v>
      </c>
      <c r="G59" s="34"/>
      <c r="H59" s="34"/>
      <c r="I59" s="34"/>
      <c r="J59" s="29"/>
      <c r="K59" s="28"/>
      <c r="L59" s="29"/>
      <c r="M59" s="29"/>
      <c r="N59" s="23"/>
      <c r="O59" s="32"/>
      <c r="P59" s="5"/>
    </row>
    <row r="60" spans="1:16" s="10" customFormat="1" x14ac:dyDescent="0.25">
      <c r="A60" s="26">
        <v>45</v>
      </c>
      <c r="B60" s="25" t="s">
        <v>48</v>
      </c>
      <c r="C60" s="22">
        <f t="shared" si="3"/>
        <v>190.7</v>
      </c>
      <c r="D60" s="23">
        <v>6537670</v>
      </c>
      <c r="E60" s="22">
        <v>190.7</v>
      </c>
      <c r="F60" s="23">
        <f t="shared" si="2"/>
        <v>6537670</v>
      </c>
      <c r="G60" s="34"/>
      <c r="H60" s="34"/>
      <c r="I60" s="34"/>
      <c r="J60" s="29"/>
      <c r="K60" s="28"/>
      <c r="L60" s="29"/>
      <c r="M60" s="29"/>
      <c r="N60" s="23"/>
      <c r="O60" s="32"/>
      <c r="P60" s="5"/>
    </row>
    <row r="61" spans="1:16" s="10" customFormat="1" x14ac:dyDescent="0.25">
      <c r="A61" s="24">
        <v>46</v>
      </c>
      <c r="B61" s="25" t="s">
        <v>74</v>
      </c>
      <c r="C61" s="22">
        <v>270.3</v>
      </c>
      <c r="D61" s="23">
        <v>9352380</v>
      </c>
      <c r="E61" s="22">
        <v>270.3</v>
      </c>
      <c r="F61" s="23">
        <f t="shared" si="2"/>
        <v>9352380</v>
      </c>
      <c r="G61" s="34"/>
      <c r="H61" s="34"/>
      <c r="I61" s="34"/>
      <c r="J61" s="29"/>
      <c r="K61" s="28"/>
      <c r="L61" s="29"/>
      <c r="M61" s="29"/>
      <c r="N61" s="23"/>
      <c r="O61" s="32"/>
      <c r="P61" s="5"/>
    </row>
    <row r="62" spans="1:16" s="10" customFormat="1" x14ac:dyDescent="0.25">
      <c r="A62" s="24">
        <v>47</v>
      </c>
      <c r="B62" s="25" t="s">
        <v>53</v>
      </c>
      <c r="C62" s="22">
        <f t="shared" si="3"/>
        <v>426.3</v>
      </c>
      <c r="D62" s="23">
        <v>14604148.470000001</v>
      </c>
      <c r="E62" s="22">
        <v>426.3</v>
      </c>
      <c r="F62" s="23">
        <v>14604148.470000001</v>
      </c>
      <c r="G62" s="34"/>
      <c r="H62" s="34"/>
      <c r="I62" s="34"/>
      <c r="J62" s="29"/>
      <c r="K62" s="28"/>
      <c r="L62" s="29"/>
      <c r="M62" s="29"/>
      <c r="N62" s="23"/>
      <c r="O62" s="32"/>
      <c r="P62" s="5"/>
    </row>
    <row r="63" spans="1:16" s="10" customFormat="1" x14ac:dyDescent="0.25">
      <c r="A63" s="26">
        <v>48</v>
      </c>
      <c r="B63" s="25" t="s">
        <v>104</v>
      </c>
      <c r="C63" s="22">
        <f t="shared" si="3"/>
        <v>214.7</v>
      </c>
      <c r="D63" s="23">
        <v>7428620</v>
      </c>
      <c r="E63" s="22">
        <v>214.7</v>
      </c>
      <c r="F63" s="23">
        <v>7428620</v>
      </c>
      <c r="G63" s="34"/>
      <c r="H63" s="34"/>
      <c r="I63" s="34"/>
      <c r="J63" s="29"/>
      <c r="K63" s="28"/>
      <c r="L63" s="29"/>
      <c r="M63" s="29"/>
      <c r="N63" s="23"/>
      <c r="O63" s="32"/>
      <c r="P63" s="5"/>
    </row>
    <row r="64" spans="1:16" s="10" customFormat="1" x14ac:dyDescent="0.25">
      <c r="A64" s="24">
        <v>49</v>
      </c>
      <c r="B64" s="25" t="s">
        <v>106</v>
      </c>
      <c r="C64" s="22">
        <v>408.4</v>
      </c>
      <c r="D64" s="23">
        <v>14130640</v>
      </c>
      <c r="E64" s="22">
        <v>408.4</v>
      </c>
      <c r="F64" s="23">
        <v>14130640</v>
      </c>
      <c r="G64" s="34"/>
      <c r="H64" s="34"/>
      <c r="I64" s="34"/>
      <c r="J64" s="29"/>
      <c r="K64" s="28"/>
      <c r="L64" s="29"/>
      <c r="M64" s="29"/>
      <c r="N64" s="23"/>
      <c r="O64" s="32"/>
      <c r="P64" s="5"/>
    </row>
    <row r="65" spans="1:16" s="10" customFormat="1" x14ac:dyDescent="0.25">
      <c r="A65" s="24">
        <v>50</v>
      </c>
      <c r="B65" s="25" t="s">
        <v>16</v>
      </c>
      <c r="C65" s="22">
        <f t="shared" si="3"/>
        <v>130</v>
      </c>
      <c r="D65" s="23">
        <v>4445691.0599999996</v>
      </c>
      <c r="E65" s="22">
        <v>130</v>
      </c>
      <c r="F65" s="23">
        <f t="shared" si="2"/>
        <v>4445691.0599999996</v>
      </c>
      <c r="G65" s="34"/>
      <c r="H65" s="34"/>
      <c r="I65" s="34"/>
      <c r="J65" s="29"/>
      <c r="K65" s="28"/>
      <c r="L65" s="29"/>
      <c r="M65" s="29"/>
      <c r="N65" s="23"/>
      <c r="O65" s="32"/>
      <c r="P65" s="5"/>
    </row>
    <row r="66" spans="1:16" s="10" customFormat="1" x14ac:dyDescent="0.25">
      <c r="A66" s="26">
        <v>51</v>
      </c>
      <c r="B66" s="25" t="s">
        <v>30</v>
      </c>
      <c r="C66" s="22">
        <f t="shared" si="3"/>
        <v>211</v>
      </c>
      <c r="D66" s="23">
        <v>7300600</v>
      </c>
      <c r="E66" s="22">
        <v>211</v>
      </c>
      <c r="F66" s="23">
        <f t="shared" si="2"/>
        <v>7300600</v>
      </c>
      <c r="G66" s="34"/>
      <c r="H66" s="34"/>
      <c r="I66" s="34"/>
      <c r="J66" s="29"/>
      <c r="K66" s="28"/>
      <c r="L66" s="29"/>
      <c r="M66" s="29"/>
      <c r="N66" s="23"/>
      <c r="O66" s="32"/>
      <c r="P66" s="5"/>
    </row>
    <row r="67" spans="1:16" s="10" customFormat="1" x14ac:dyDescent="0.25">
      <c r="A67" s="24">
        <v>52</v>
      </c>
      <c r="B67" s="25" t="s">
        <v>50</v>
      </c>
      <c r="C67" s="22">
        <f t="shared" si="3"/>
        <v>458</v>
      </c>
      <c r="D67" s="23">
        <v>15805280</v>
      </c>
      <c r="E67" s="22">
        <v>458</v>
      </c>
      <c r="F67" s="23">
        <v>15805280</v>
      </c>
      <c r="G67" s="34"/>
      <c r="H67" s="34"/>
      <c r="I67" s="34"/>
      <c r="J67" s="29"/>
      <c r="K67" s="34"/>
      <c r="L67" s="29"/>
      <c r="M67" s="29"/>
      <c r="N67" s="23"/>
      <c r="O67" s="32"/>
      <c r="P67" s="5"/>
    </row>
    <row r="68" spans="1:16" s="10" customFormat="1" ht="15.75" x14ac:dyDescent="0.25">
      <c r="A68" s="24">
        <v>53</v>
      </c>
      <c r="B68" s="25" t="s">
        <v>105</v>
      </c>
      <c r="C68" s="22">
        <v>323.10000000000002</v>
      </c>
      <c r="D68" s="23">
        <v>11179260</v>
      </c>
      <c r="E68" s="22">
        <v>323.10000000000002</v>
      </c>
      <c r="F68" s="23">
        <v>11179260</v>
      </c>
      <c r="G68" s="34"/>
      <c r="H68" s="34"/>
      <c r="I68" s="34"/>
      <c r="J68" s="29"/>
      <c r="K68" s="58"/>
      <c r="L68" s="29"/>
      <c r="M68" s="29"/>
      <c r="N68" s="23"/>
      <c r="O68" s="32"/>
      <c r="P68" s="5"/>
    </row>
    <row r="69" spans="1:16" s="10" customFormat="1" x14ac:dyDescent="0.25">
      <c r="A69" s="26">
        <v>54</v>
      </c>
      <c r="B69" s="25" t="s">
        <v>4</v>
      </c>
      <c r="C69" s="22">
        <f t="shared" si="3"/>
        <v>321.74</v>
      </c>
      <c r="D69" s="23">
        <v>11132204</v>
      </c>
      <c r="E69" s="22">
        <v>321.74</v>
      </c>
      <c r="F69" s="23">
        <v>11132204</v>
      </c>
      <c r="G69" s="34"/>
      <c r="H69" s="34"/>
      <c r="I69" s="34"/>
      <c r="J69" s="29"/>
      <c r="K69" s="28"/>
      <c r="L69" s="29"/>
      <c r="M69" s="29"/>
      <c r="N69" s="23"/>
      <c r="O69" s="32"/>
      <c r="P69" s="5"/>
    </row>
    <row r="70" spans="1:16" s="10" customFormat="1" x14ac:dyDescent="0.25">
      <c r="A70" s="24">
        <v>55</v>
      </c>
      <c r="B70" s="25" t="s">
        <v>69</v>
      </c>
      <c r="C70" s="22">
        <f t="shared" si="3"/>
        <v>330.7</v>
      </c>
      <c r="D70" s="23">
        <v>11442220</v>
      </c>
      <c r="E70" s="22">
        <v>330.7</v>
      </c>
      <c r="F70" s="23">
        <v>11442220</v>
      </c>
      <c r="G70" s="34"/>
      <c r="H70" s="34"/>
      <c r="I70" s="34"/>
      <c r="J70" s="29"/>
      <c r="K70" s="28"/>
      <c r="L70" s="29"/>
      <c r="M70" s="29"/>
      <c r="N70" s="23"/>
      <c r="O70" s="32"/>
      <c r="P70" s="5"/>
    </row>
    <row r="71" spans="1:16" s="10" customFormat="1" x14ac:dyDescent="0.25">
      <c r="A71" s="24">
        <v>56</v>
      </c>
      <c r="B71" s="25" t="s">
        <v>31</v>
      </c>
      <c r="C71" s="22">
        <f t="shared" si="3"/>
        <v>80.2</v>
      </c>
      <c r="D71" s="23">
        <v>2774920</v>
      </c>
      <c r="E71" s="22">
        <v>80.2</v>
      </c>
      <c r="F71" s="23">
        <f t="shared" si="2"/>
        <v>2774920</v>
      </c>
      <c r="G71" s="34"/>
      <c r="H71" s="34"/>
      <c r="I71" s="34"/>
      <c r="J71" s="29"/>
      <c r="K71" s="28"/>
      <c r="L71" s="29"/>
      <c r="M71" s="29"/>
      <c r="N71" s="23"/>
      <c r="O71" s="32"/>
      <c r="P71" s="5"/>
    </row>
    <row r="72" spans="1:16" s="10" customFormat="1" x14ac:dyDescent="0.25">
      <c r="A72" s="26">
        <v>57</v>
      </c>
      <c r="B72" s="25" t="s">
        <v>40</v>
      </c>
      <c r="C72" s="22">
        <f t="shared" si="3"/>
        <v>419.18</v>
      </c>
      <c r="D72" s="23">
        <v>14469374</v>
      </c>
      <c r="E72" s="22">
        <v>419.18</v>
      </c>
      <c r="F72" s="23">
        <v>14469374</v>
      </c>
      <c r="G72" s="34"/>
      <c r="H72" s="34"/>
      <c r="I72" s="34"/>
      <c r="J72" s="29"/>
      <c r="K72" s="28"/>
      <c r="L72" s="29"/>
      <c r="M72" s="29"/>
      <c r="N72" s="23"/>
      <c r="O72" s="32"/>
      <c r="P72" s="5"/>
    </row>
    <row r="73" spans="1:16" s="10" customFormat="1" x14ac:dyDescent="0.25">
      <c r="A73" s="24">
        <v>58</v>
      </c>
      <c r="B73" s="25" t="s">
        <v>41</v>
      </c>
      <c r="C73" s="22">
        <v>365.26</v>
      </c>
      <c r="D73" s="23">
        <v>12496828</v>
      </c>
      <c r="E73" s="22">
        <v>365.26</v>
      </c>
      <c r="F73" s="23">
        <v>12496828</v>
      </c>
      <c r="G73" s="34"/>
      <c r="H73" s="34"/>
      <c r="I73" s="34"/>
      <c r="J73" s="29"/>
      <c r="K73" s="34"/>
      <c r="L73" s="29"/>
      <c r="M73" s="29"/>
      <c r="N73" s="23"/>
      <c r="O73" s="32"/>
      <c r="P73" s="5"/>
    </row>
    <row r="74" spans="1:16" s="10" customFormat="1" x14ac:dyDescent="0.25">
      <c r="A74" s="24">
        <v>59</v>
      </c>
      <c r="B74" s="25" t="s">
        <v>29</v>
      </c>
      <c r="C74" s="22">
        <f t="shared" si="3"/>
        <v>199.2</v>
      </c>
      <c r="D74" s="23">
        <v>6892320</v>
      </c>
      <c r="E74" s="22">
        <v>199.2</v>
      </c>
      <c r="F74" s="23">
        <v>6892320</v>
      </c>
      <c r="G74" s="34"/>
      <c r="H74" s="34"/>
      <c r="I74" s="34"/>
      <c r="J74" s="29"/>
      <c r="K74" s="28"/>
      <c r="L74" s="29"/>
      <c r="M74" s="29"/>
      <c r="N74" s="23"/>
      <c r="O74" s="32"/>
      <c r="P74" s="5"/>
    </row>
    <row r="75" spans="1:16" s="10" customFormat="1" x14ac:dyDescent="0.25">
      <c r="A75" s="26">
        <v>60</v>
      </c>
      <c r="B75" s="25" t="s">
        <v>45</v>
      </c>
      <c r="C75" s="22">
        <f t="shared" si="3"/>
        <v>42</v>
      </c>
      <c r="D75" s="23">
        <v>1453200</v>
      </c>
      <c r="E75" s="22">
        <v>42</v>
      </c>
      <c r="F75" s="23">
        <f t="shared" si="2"/>
        <v>1453200</v>
      </c>
      <c r="G75" s="34"/>
      <c r="H75" s="34"/>
      <c r="I75" s="34"/>
      <c r="J75" s="29"/>
      <c r="K75" s="28"/>
      <c r="L75" s="29"/>
      <c r="M75" s="29"/>
      <c r="N75" s="23"/>
      <c r="O75" s="32"/>
      <c r="P75" s="5"/>
    </row>
    <row r="76" spans="1:16" s="10" customFormat="1" x14ac:dyDescent="0.25">
      <c r="A76" s="24">
        <v>61</v>
      </c>
      <c r="B76" s="25" t="s">
        <v>107</v>
      </c>
      <c r="C76" s="22">
        <f t="shared" si="3"/>
        <v>412.7</v>
      </c>
      <c r="D76" s="23">
        <v>14279420</v>
      </c>
      <c r="E76" s="22">
        <v>412.7</v>
      </c>
      <c r="F76" s="23">
        <v>14279420</v>
      </c>
      <c r="G76" s="34"/>
      <c r="H76" s="34"/>
      <c r="I76" s="34"/>
      <c r="J76" s="29"/>
      <c r="K76" s="28"/>
      <c r="L76" s="29"/>
      <c r="M76" s="29"/>
      <c r="N76" s="23"/>
      <c r="O76" s="32"/>
      <c r="P76" s="5"/>
    </row>
    <row r="77" spans="1:16" s="10" customFormat="1" x14ac:dyDescent="0.25">
      <c r="A77" s="24">
        <v>62</v>
      </c>
      <c r="B77" s="25" t="s">
        <v>109</v>
      </c>
      <c r="C77" s="22">
        <v>292.8</v>
      </c>
      <c r="D77" s="23">
        <v>10130880</v>
      </c>
      <c r="E77" s="22">
        <v>292.8</v>
      </c>
      <c r="F77" s="23">
        <v>10130880</v>
      </c>
      <c r="G77" s="34"/>
      <c r="H77" s="34"/>
      <c r="I77" s="34"/>
      <c r="J77" s="29"/>
      <c r="K77" s="28"/>
      <c r="L77" s="29"/>
      <c r="M77" s="29"/>
      <c r="N77" s="23"/>
      <c r="O77" s="32"/>
      <c r="P77" s="5"/>
    </row>
    <row r="78" spans="1:16" s="10" customFormat="1" x14ac:dyDescent="0.25">
      <c r="A78" s="26">
        <v>63</v>
      </c>
      <c r="B78" s="25" t="s">
        <v>110</v>
      </c>
      <c r="C78" s="22">
        <f t="shared" si="3"/>
        <v>245.7</v>
      </c>
      <c r="D78" s="23">
        <v>8501220</v>
      </c>
      <c r="E78" s="22">
        <v>245.7</v>
      </c>
      <c r="F78" s="23">
        <v>8501220</v>
      </c>
      <c r="G78" s="34"/>
      <c r="H78" s="34"/>
      <c r="I78" s="34"/>
      <c r="J78" s="29"/>
      <c r="K78" s="28"/>
      <c r="L78" s="29"/>
      <c r="M78" s="29"/>
      <c r="N78" s="23"/>
      <c r="O78" s="32"/>
      <c r="P78" s="5"/>
    </row>
    <row r="79" spans="1:16" s="16" customFormat="1" ht="21" customHeight="1" x14ac:dyDescent="0.25">
      <c r="A79" s="24">
        <v>64</v>
      </c>
      <c r="B79" s="25" t="s">
        <v>49</v>
      </c>
      <c r="C79" s="22">
        <f t="shared" si="3"/>
        <v>397.8</v>
      </c>
      <c r="D79" s="23">
        <v>13565276</v>
      </c>
      <c r="E79" s="22">
        <v>397.8</v>
      </c>
      <c r="F79" s="23">
        <f t="shared" si="2"/>
        <v>13565276</v>
      </c>
      <c r="G79" s="9"/>
      <c r="H79" s="9"/>
      <c r="I79" s="9"/>
      <c r="J79" s="29"/>
      <c r="K79" s="34"/>
      <c r="L79" s="29"/>
      <c r="M79" s="29"/>
      <c r="N79" s="23"/>
      <c r="O79" s="32"/>
      <c r="P79" s="5"/>
    </row>
    <row r="80" spans="1:16" s="10" customFormat="1" ht="15" customHeight="1" x14ac:dyDescent="0.25">
      <c r="A80" s="95" t="s">
        <v>148</v>
      </c>
      <c r="B80" s="95"/>
      <c r="C80" s="6">
        <f>SUM(C81:C105)</f>
        <v>8239.08</v>
      </c>
      <c r="D80" s="6">
        <f>SUM(D81:D105)</f>
        <v>300149684.39999998</v>
      </c>
      <c r="E80" s="6">
        <f>SUM(E81:E105)</f>
        <v>1569.9999999999998</v>
      </c>
      <c r="F80" s="6">
        <f>SUM(F81:F105)</f>
        <v>58110723.719999999</v>
      </c>
      <c r="G80" s="9">
        <v>0</v>
      </c>
      <c r="H80" s="9">
        <v>0</v>
      </c>
      <c r="I80" s="7">
        <f>SUM(I81:I143)</f>
        <v>2524.3100000000004</v>
      </c>
      <c r="J80" s="7">
        <f>SUM(J81:J143)</f>
        <v>92045012.320000008</v>
      </c>
      <c r="K80" s="7">
        <f>SUM(K81:K105)</f>
        <v>4144.7700000000004</v>
      </c>
      <c r="L80" s="7">
        <f>SUM(L81:L105)</f>
        <v>149993948.36000001</v>
      </c>
      <c r="M80" s="8">
        <f>SUM(M81:M143)</f>
        <v>0</v>
      </c>
      <c r="N80" s="6"/>
      <c r="O80" s="8">
        <f>SUM(O81:O105)</f>
        <v>0</v>
      </c>
      <c r="P80" s="7">
        <f>SUM(P81:P105)</f>
        <v>0</v>
      </c>
    </row>
    <row r="81" spans="1:16" s="10" customFormat="1" x14ac:dyDescent="0.25">
      <c r="A81" s="4">
        <v>1</v>
      </c>
      <c r="B81" s="1" t="s">
        <v>136</v>
      </c>
      <c r="C81" s="22">
        <v>408.1</v>
      </c>
      <c r="D81" s="23">
        <f>F81+H81+J81+L81</f>
        <v>14867083</v>
      </c>
      <c r="E81" s="22">
        <v>29.3</v>
      </c>
      <c r="F81" s="23">
        <f>E81*36430</f>
        <v>1067399</v>
      </c>
      <c r="G81" s="34"/>
      <c r="H81" s="34"/>
      <c r="I81" s="42">
        <v>133.80000000000001</v>
      </c>
      <c r="J81" s="29">
        <v>4874334</v>
      </c>
      <c r="K81" s="5">
        <v>245</v>
      </c>
      <c r="L81" s="29">
        <v>8925350</v>
      </c>
      <c r="M81" s="34"/>
      <c r="N81" s="29"/>
      <c r="O81" s="41"/>
      <c r="P81" s="41"/>
    </row>
    <row r="82" spans="1:16" s="10" customFormat="1" x14ac:dyDescent="0.25">
      <c r="A82" s="4">
        <v>2</v>
      </c>
      <c r="B82" s="1" t="s">
        <v>67</v>
      </c>
      <c r="C82" s="22">
        <f t="shared" ref="C82:C132" si="4">E82+I82+K82+O82</f>
        <v>526.79999999999995</v>
      </c>
      <c r="D82" s="23">
        <v>19191324</v>
      </c>
      <c r="E82" s="22">
        <v>140.9</v>
      </c>
      <c r="F82" s="23">
        <f t="shared" ref="F82:F105" si="5">E82*36430</f>
        <v>5132987</v>
      </c>
      <c r="G82" s="34"/>
      <c r="H82" s="34"/>
      <c r="I82" s="42">
        <v>103.9</v>
      </c>
      <c r="J82" s="29">
        <v>3785077</v>
      </c>
      <c r="K82" s="5">
        <v>282</v>
      </c>
      <c r="L82" s="29">
        <v>10273260</v>
      </c>
      <c r="M82" s="34"/>
      <c r="N82" s="29"/>
      <c r="O82" s="41"/>
      <c r="P82" s="41"/>
    </row>
    <row r="83" spans="1:16" s="10" customFormat="1" x14ac:dyDescent="0.25">
      <c r="A83" s="4">
        <v>3</v>
      </c>
      <c r="B83" s="1" t="s">
        <v>72</v>
      </c>
      <c r="C83" s="22">
        <f t="shared" si="4"/>
        <v>552.59</v>
      </c>
      <c r="D83" s="23">
        <v>20130853.699999999</v>
      </c>
      <c r="E83" s="22">
        <v>216.9</v>
      </c>
      <c r="F83" s="23">
        <v>7901637</v>
      </c>
      <c r="G83" s="34"/>
      <c r="H83" s="34"/>
      <c r="I83" s="42">
        <v>129.79</v>
      </c>
      <c r="J83" s="29">
        <v>4728279.7</v>
      </c>
      <c r="K83" s="5">
        <v>205.9</v>
      </c>
      <c r="L83" s="29">
        <v>7500937</v>
      </c>
      <c r="M83" s="34"/>
      <c r="N83" s="29"/>
      <c r="O83" s="41"/>
      <c r="P83" s="40"/>
    </row>
    <row r="84" spans="1:16" s="10" customFormat="1" x14ac:dyDescent="0.25">
      <c r="A84" s="4">
        <v>4</v>
      </c>
      <c r="B84" s="1" t="s">
        <v>128</v>
      </c>
      <c r="C84" s="22">
        <f t="shared" si="4"/>
        <v>159.30000000000001</v>
      </c>
      <c r="D84" s="23">
        <v>5803299</v>
      </c>
      <c r="E84" s="22">
        <v>101.2</v>
      </c>
      <c r="F84" s="23">
        <f t="shared" si="5"/>
        <v>3686716</v>
      </c>
      <c r="G84" s="34"/>
      <c r="H84" s="34"/>
      <c r="I84" s="5"/>
      <c r="J84" s="29"/>
      <c r="K84" s="5">
        <v>58.1</v>
      </c>
      <c r="L84" s="29">
        <v>2116583</v>
      </c>
      <c r="M84" s="34"/>
      <c r="N84" s="29"/>
      <c r="O84" s="41"/>
      <c r="P84" s="41"/>
    </row>
    <row r="85" spans="1:16" s="10" customFormat="1" ht="25.5" x14ac:dyDescent="0.25">
      <c r="A85" s="4">
        <v>5</v>
      </c>
      <c r="B85" s="1" t="s">
        <v>122</v>
      </c>
      <c r="C85" s="22">
        <f t="shared" si="4"/>
        <v>291.10000000000002</v>
      </c>
      <c r="D85" s="23">
        <f>F85+L85</f>
        <v>10604773</v>
      </c>
      <c r="E85" s="22">
        <v>115.3</v>
      </c>
      <c r="F85" s="23">
        <f t="shared" si="5"/>
        <v>4200379</v>
      </c>
      <c r="G85" s="34"/>
      <c r="H85" s="34"/>
      <c r="I85" s="5"/>
      <c r="J85" s="29"/>
      <c r="K85" s="5">
        <v>175.8</v>
      </c>
      <c r="L85" s="29">
        <v>6404394</v>
      </c>
      <c r="M85" s="34"/>
      <c r="N85" s="29"/>
      <c r="O85" s="41"/>
      <c r="P85" s="41"/>
    </row>
    <row r="86" spans="1:16" s="10" customFormat="1" x14ac:dyDescent="0.25">
      <c r="A86" s="4">
        <v>6</v>
      </c>
      <c r="B86" s="1" t="s">
        <v>137</v>
      </c>
      <c r="C86" s="22">
        <v>328.3</v>
      </c>
      <c r="D86" s="23">
        <v>11959969</v>
      </c>
      <c r="E86" s="22"/>
      <c r="F86" s="23"/>
      <c r="G86" s="34"/>
      <c r="H86" s="34"/>
      <c r="I86" s="42">
        <v>65.599999999999994</v>
      </c>
      <c r="J86" s="29">
        <v>2389808</v>
      </c>
      <c r="K86" s="5">
        <v>262.7</v>
      </c>
      <c r="L86" s="29">
        <v>9570161</v>
      </c>
      <c r="M86" s="34"/>
      <c r="N86" s="29"/>
      <c r="O86" s="41"/>
      <c r="P86" s="40"/>
    </row>
    <row r="87" spans="1:16" s="10" customFormat="1" x14ac:dyDescent="0.25">
      <c r="A87" s="4">
        <v>7</v>
      </c>
      <c r="B87" s="1" t="s">
        <v>61</v>
      </c>
      <c r="C87" s="22">
        <f>E87+I87+K87</f>
        <v>602.70000000000005</v>
      </c>
      <c r="D87" s="23">
        <f t="shared" ref="D87:D144" si="6">F87+H87+J87+L87</f>
        <v>21956361</v>
      </c>
      <c r="E87" s="22">
        <v>123.8</v>
      </c>
      <c r="F87" s="23">
        <f t="shared" si="5"/>
        <v>4510034</v>
      </c>
      <c r="G87" s="34"/>
      <c r="H87" s="34"/>
      <c r="I87" s="42">
        <v>233.5</v>
      </c>
      <c r="J87" s="29">
        <v>8506405</v>
      </c>
      <c r="K87" s="5">
        <v>245.4</v>
      </c>
      <c r="L87" s="29">
        <v>8939922</v>
      </c>
      <c r="M87" s="34"/>
      <c r="N87" s="29"/>
      <c r="O87" s="41"/>
      <c r="P87" s="41"/>
    </row>
    <row r="88" spans="1:16" s="10" customFormat="1" x14ac:dyDescent="0.25">
      <c r="A88" s="4">
        <v>8</v>
      </c>
      <c r="B88" s="1" t="s">
        <v>111</v>
      </c>
      <c r="C88" s="22">
        <f>E88+I88+K88</f>
        <v>677.1</v>
      </c>
      <c r="D88" s="23">
        <v>24666753</v>
      </c>
      <c r="E88" s="22">
        <v>124.4</v>
      </c>
      <c r="F88" s="23">
        <v>4531892</v>
      </c>
      <c r="G88" s="9"/>
      <c r="H88" s="9"/>
      <c r="I88" s="9">
        <v>179.4</v>
      </c>
      <c r="J88" s="29">
        <v>6535542</v>
      </c>
      <c r="K88" s="34">
        <v>373.3</v>
      </c>
      <c r="L88" s="29">
        <v>13599319</v>
      </c>
      <c r="M88" s="34"/>
      <c r="N88" s="29"/>
      <c r="O88" s="41"/>
      <c r="P88" s="40"/>
    </row>
    <row r="89" spans="1:16" s="10" customFormat="1" x14ac:dyDescent="0.25">
      <c r="A89" s="4">
        <v>9</v>
      </c>
      <c r="B89" s="1" t="s">
        <v>119</v>
      </c>
      <c r="C89" s="22">
        <f t="shared" si="4"/>
        <v>481.6</v>
      </c>
      <c r="D89" s="23">
        <f t="shared" si="6"/>
        <v>17544688</v>
      </c>
      <c r="E89" s="22"/>
      <c r="F89" s="23"/>
      <c r="G89" s="34"/>
      <c r="H89" s="34"/>
      <c r="I89" s="5">
        <v>120</v>
      </c>
      <c r="J89" s="29">
        <v>4371600</v>
      </c>
      <c r="K89" s="5">
        <v>361.6</v>
      </c>
      <c r="L89" s="29">
        <v>13173088</v>
      </c>
      <c r="M89" s="34"/>
      <c r="N89" s="29"/>
      <c r="O89" s="41"/>
      <c r="P89" s="41"/>
    </row>
    <row r="90" spans="1:16" s="10" customFormat="1" x14ac:dyDescent="0.25">
      <c r="A90" s="4">
        <v>10</v>
      </c>
      <c r="B90" s="1" t="s">
        <v>100</v>
      </c>
      <c r="C90" s="22">
        <f t="shared" si="4"/>
        <v>183</v>
      </c>
      <c r="D90" s="23">
        <f t="shared" si="6"/>
        <v>6666690</v>
      </c>
      <c r="E90" s="22">
        <v>61.3</v>
      </c>
      <c r="F90" s="23">
        <f t="shared" si="5"/>
        <v>2233159</v>
      </c>
      <c r="G90" s="34"/>
      <c r="H90" s="34"/>
      <c r="I90" s="5">
        <v>60</v>
      </c>
      <c r="J90" s="29">
        <v>2185800</v>
      </c>
      <c r="K90" s="5">
        <v>61.7</v>
      </c>
      <c r="L90" s="29">
        <v>2247731</v>
      </c>
      <c r="M90" s="34"/>
      <c r="N90" s="29"/>
      <c r="O90" s="41"/>
      <c r="P90" s="41"/>
    </row>
    <row r="91" spans="1:16" s="10" customFormat="1" x14ac:dyDescent="0.25">
      <c r="A91" s="4">
        <v>11</v>
      </c>
      <c r="B91" s="1" t="s">
        <v>117</v>
      </c>
      <c r="C91" s="22">
        <v>476.2</v>
      </c>
      <c r="D91" s="23">
        <v>17347966</v>
      </c>
      <c r="E91" s="22"/>
      <c r="F91" s="23"/>
      <c r="G91" s="34"/>
      <c r="H91" s="34"/>
      <c r="I91" s="42">
        <v>238.7</v>
      </c>
      <c r="J91" s="29">
        <v>8695841</v>
      </c>
      <c r="K91" s="5">
        <v>237.5</v>
      </c>
      <c r="L91" s="29">
        <v>8652125</v>
      </c>
      <c r="M91" s="34"/>
      <c r="N91" s="29"/>
      <c r="O91" s="41"/>
      <c r="P91" s="41"/>
    </row>
    <row r="92" spans="1:16" s="10" customFormat="1" x14ac:dyDescent="0.25">
      <c r="A92" s="4">
        <v>12</v>
      </c>
      <c r="B92" s="1" t="s">
        <v>130</v>
      </c>
      <c r="C92" s="22">
        <f t="shared" si="4"/>
        <v>460.39</v>
      </c>
      <c r="D92" s="23">
        <f t="shared" si="6"/>
        <v>16772007.699999999</v>
      </c>
      <c r="E92" s="22">
        <v>50.4</v>
      </c>
      <c r="F92" s="23">
        <f t="shared" si="5"/>
        <v>1836072</v>
      </c>
      <c r="G92" s="34"/>
      <c r="H92" s="34"/>
      <c r="I92" s="5">
        <v>129.22</v>
      </c>
      <c r="J92" s="29">
        <v>4707484.5999999996</v>
      </c>
      <c r="K92" s="5">
        <v>280.77</v>
      </c>
      <c r="L92" s="29">
        <v>10228451.1</v>
      </c>
      <c r="M92" s="34"/>
      <c r="N92" s="29"/>
      <c r="O92" s="41"/>
      <c r="P92" s="41"/>
    </row>
    <row r="93" spans="1:16" s="10" customFormat="1" x14ac:dyDescent="0.25">
      <c r="A93" s="4">
        <v>13</v>
      </c>
      <c r="B93" s="1" t="s">
        <v>138</v>
      </c>
      <c r="C93" s="22">
        <f t="shared" si="4"/>
        <v>345.4</v>
      </c>
      <c r="D93" s="23">
        <v>12582922</v>
      </c>
      <c r="E93" s="22"/>
      <c r="F93" s="23"/>
      <c r="G93" s="34"/>
      <c r="H93" s="34"/>
      <c r="I93" s="5">
        <v>115.5</v>
      </c>
      <c r="J93" s="29">
        <v>4207665</v>
      </c>
      <c r="K93" s="5">
        <v>229.9</v>
      </c>
      <c r="L93" s="29">
        <v>8375257</v>
      </c>
      <c r="M93" s="34"/>
      <c r="N93" s="29"/>
      <c r="O93" s="41"/>
      <c r="P93" s="40"/>
    </row>
    <row r="94" spans="1:16" s="10" customFormat="1" x14ac:dyDescent="0.25">
      <c r="A94" s="4">
        <v>14</v>
      </c>
      <c r="B94" s="1" t="s">
        <v>62</v>
      </c>
      <c r="C94" s="22">
        <f>E94+I94+K94</f>
        <v>369.8</v>
      </c>
      <c r="D94" s="23">
        <v>13471814</v>
      </c>
      <c r="E94" s="22">
        <v>68.5</v>
      </c>
      <c r="F94" s="23">
        <f t="shared" si="5"/>
        <v>2495455</v>
      </c>
      <c r="G94" s="34"/>
      <c r="H94" s="34"/>
      <c r="I94" s="42">
        <v>165.5</v>
      </c>
      <c r="J94" s="29">
        <v>6029165</v>
      </c>
      <c r="K94" s="5">
        <v>135.80000000000001</v>
      </c>
      <c r="L94" s="29">
        <v>4947194</v>
      </c>
      <c r="M94" s="34"/>
      <c r="N94" s="29"/>
      <c r="O94" s="41"/>
      <c r="P94" s="41"/>
    </row>
    <row r="95" spans="1:16" s="10" customFormat="1" x14ac:dyDescent="0.25">
      <c r="A95" s="4">
        <v>15</v>
      </c>
      <c r="B95" s="1" t="s">
        <v>66</v>
      </c>
      <c r="C95" s="22">
        <f>E95+I95+K95</f>
        <v>598.79999999999995</v>
      </c>
      <c r="D95" s="23">
        <v>21814284</v>
      </c>
      <c r="E95" s="22">
        <v>116.7</v>
      </c>
      <c r="F95" s="23">
        <v>4251381</v>
      </c>
      <c r="G95" s="34"/>
      <c r="H95" s="34"/>
      <c r="I95" s="42">
        <v>165.2</v>
      </c>
      <c r="J95" s="29">
        <v>6018236</v>
      </c>
      <c r="K95" s="5">
        <v>316.89999999999998</v>
      </c>
      <c r="L95" s="29">
        <v>11544667</v>
      </c>
      <c r="M95" s="29"/>
      <c r="N95" s="5"/>
      <c r="O95" s="41"/>
      <c r="P95" s="41"/>
    </row>
    <row r="96" spans="1:16" s="10" customFormat="1" x14ac:dyDescent="0.25">
      <c r="A96" s="4">
        <v>16</v>
      </c>
      <c r="B96" s="1" t="s">
        <v>71</v>
      </c>
      <c r="C96" s="22">
        <f t="shared" si="4"/>
        <v>283.2</v>
      </c>
      <c r="D96" s="23">
        <v>10316976</v>
      </c>
      <c r="E96" s="22"/>
      <c r="F96" s="23"/>
      <c r="G96" s="34"/>
      <c r="H96" s="34"/>
      <c r="I96" s="42">
        <v>130</v>
      </c>
      <c r="J96" s="29">
        <v>4735900</v>
      </c>
      <c r="K96" s="5">
        <v>153.19999999999999</v>
      </c>
      <c r="L96" s="29">
        <v>5581076</v>
      </c>
      <c r="M96" s="29"/>
      <c r="N96" s="5"/>
      <c r="O96" s="41"/>
      <c r="P96" s="40"/>
    </row>
    <row r="97" spans="1:16" s="10" customFormat="1" x14ac:dyDescent="0.25">
      <c r="A97" s="4">
        <v>17</v>
      </c>
      <c r="B97" s="1" t="s">
        <v>116</v>
      </c>
      <c r="C97" s="22">
        <f t="shared" si="4"/>
        <v>410.8</v>
      </c>
      <c r="D97" s="23">
        <v>14965444</v>
      </c>
      <c r="E97" s="22"/>
      <c r="F97" s="23"/>
      <c r="G97" s="34"/>
      <c r="H97" s="34"/>
      <c r="I97" s="42">
        <v>172</v>
      </c>
      <c r="J97" s="29">
        <v>6790993.1699999999</v>
      </c>
      <c r="K97" s="5">
        <v>238.8</v>
      </c>
      <c r="L97" s="29">
        <v>8174450.8300000001</v>
      </c>
      <c r="M97" s="29"/>
      <c r="N97" s="5"/>
      <c r="O97" s="41"/>
      <c r="P97" s="41"/>
    </row>
    <row r="98" spans="1:16" s="16" customFormat="1" ht="21" customHeight="1" x14ac:dyDescent="0.25">
      <c r="A98" s="24">
        <v>18</v>
      </c>
      <c r="B98" s="1" t="s">
        <v>135</v>
      </c>
      <c r="C98" s="22">
        <f t="shared" ref="C98" si="7">E98+I98+K98+O98</f>
        <v>84.6</v>
      </c>
      <c r="D98" s="23">
        <f>J98+L98</f>
        <v>3081978</v>
      </c>
      <c r="E98" s="22"/>
      <c r="F98" s="23"/>
      <c r="G98" s="9"/>
      <c r="H98" s="9"/>
      <c r="I98" s="9">
        <v>56.4</v>
      </c>
      <c r="J98" s="29">
        <v>2054652</v>
      </c>
      <c r="K98" s="34">
        <v>28.2</v>
      </c>
      <c r="L98" s="29">
        <v>1027326</v>
      </c>
      <c r="M98" s="29"/>
      <c r="N98" s="23"/>
      <c r="O98" s="32"/>
      <c r="P98" s="5"/>
    </row>
    <row r="99" spans="1:16" s="10" customFormat="1" x14ac:dyDescent="0.25">
      <c r="A99" s="4">
        <v>19</v>
      </c>
      <c r="B99" s="1" t="s">
        <v>81</v>
      </c>
      <c r="C99" s="22">
        <f t="shared" si="4"/>
        <v>49.3</v>
      </c>
      <c r="D99" s="23">
        <f t="shared" si="6"/>
        <v>1795999</v>
      </c>
      <c r="E99" s="22"/>
      <c r="F99" s="23"/>
      <c r="G99" s="34"/>
      <c r="H99" s="34"/>
      <c r="I99" s="5">
        <v>49.3</v>
      </c>
      <c r="J99" s="29">
        <v>1795999</v>
      </c>
      <c r="K99" s="5"/>
      <c r="L99" s="29"/>
      <c r="M99" s="29"/>
      <c r="N99" s="5"/>
      <c r="O99" s="41"/>
      <c r="P99" s="41"/>
    </row>
    <row r="100" spans="1:16" s="10" customFormat="1" ht="15" customHeight="1" x14ac:dyDescent="0.25">
      <c r="A100" s="4">
        <v>20</v>
      </c>
      <c r="B100" s="1" t="s">
        <v>88</v>
      </c>
      <c r="C100" s="22">
        <f t="shared" si="4"/>
        <v>83</v>
      </c>
      <c r="D100" s="23">
        <f t="shared" si="6"/>
        <v>3023690</v>
      </c>
      <c r="E100" s="22">
        <v>41.6</v>
      </c>
      <c r="F100" s="23">
        <f t="shared" si="5"/>
        <v>1515488</v>
      </c>
      <c r="G100" s="34"/>
      <c r="H100" s="34"/>
      <c r="I100" s="42"/>
      <c r="J100" s="29"/>
      <c r="K100" s="5">
        <v>41.4</v>
      </c>
      <c r="L100" s="29">
        <v>1508202</v>
      </c>
      <c r="M100" s="29"/>
      <c r="N100" s="5"/>
      <c r="O100" s="41"/>
      <c r="P100" s="41"/>
    </row>
    <row r="101" spans="1:16" s="10" customFormat="1" x14ac:dyDescent="0.25">
      <c r="A101" s="4">
        <v>21</v>
      </c>
      <c r="B101" s="1" t="s">
        <v>90</v>
      </c>
      <c r="C101" s="22">
        <f t="shared" si="4"/>
        <v>40.6</v>
      </c>
      <c r="D101" s="23">
        <f t="shared" si="6"/>
        <v>1479058</v>
      </c>
      <c r="E101" s="22">
        <v>40.6</v>
      </c>
      <c r="F101" s="23">
        <f t="shared" si="5"/>
        <v>1479058</v>
      </c>
      <c r="G101" s="34"/>
      <c r="H101" s="34"/>
      <c r="I101" s="42"/>
      <c r="J101" s="29"/>
      <c r="K101" s="5"/>
      <c r="L101" s="29"/>
      <c r="M101" s="29"/>
      <c r="N101" s="5"/>
      <c r="O101" s="32"/>
      <c r="P101" s="41"/>
    </row>
    <row r="102" spans="1:16" s="10" customFormat="1" x14ac:dyDescent="0.25">
      <c r="A102" s="4">
        <v>22</v>
      </c>
      <c r="B102" s="1" t="s">
        <v>94</v>
      </c>
      <c r="C102" s="22">
        <f t="shared" si="4"/>
        <v>434.4</v>
      </c>
      <c r="D102" s="23">
        <f t="shared" si="6"/>
        <v>15825192</v>
      </c>
      <c r="E102" s="22">
        <v>138.30000000000001</v>
      </c>
      <c r="F102" s="23">
        <v>5953922.7199999997</v>
      </c>
      <c r="G102" s="34"/>
      <c r="H102" s="34"/>
      <c r="I102" s="42">
        <v>142.5</v>
      </c>
      <c r="J102" s="29">
        <v>4750610.8499999996</v>
      </c>
      <c r="K102" s="5">
        <v>153.6</v>
      </c>
      <c r="L102" s="29">
        <v>5120658.43</v>
      </c>
      <c r="M102" s="29"/>
      <c r="N102" s="5"/>
      <c r="O102" s="32"/>
      <c r="P102" s="41"/>
    </row>
    <row r="103" spans="1:16" s="10" customFormat="1" ht="15" customHeight="1" x14ac:dyDescent="0.25">
      <c r="A103" s="4">
        <v>23</v>
      </c>
      <c r="B103" s="1" t="s">
        <v>82</v>
      </c>
      <c r="C103" s="22">
        <f t="shared" si="4"/>
        <v>150.39999999999998</v>
      </c>
      <c r="D103" s="23">
        <f t="shared" si="6"/>
        <v>5479072</v>
      </c>
      <c r="E103" s="22">
        <v>72.8</v>
      </c>
      <c r="F103" s="23">
        <f t="shared" si="5"/>
        <v>2652104</v>
      </c>
      <c r="G103" s="34"/>
      <c r="H103" s="34"/>
      <c r="I103" s="42">
        <v>77.599999999999994</v>
      </c>
      <c r="J103" s="29">
        <v>2826968</v>
      </c>
      <c r="K103" s="5"/>
      <c r="L103" s="29"/>
      <c r="M103" s="29"/>
      <c r="N103" s="5"/>
      <c r="O103" s="32"/>
      <c r="P103" s="41"/>
    </row>
    <row r="104" spans="1:16" s="10" customFormat="1" ht="15" customHeight="1" x14ac:dyDescent="0.25">
      <c r="A104" s="4">
        <v>24</v>
      </c>
      <c r="B104" s="1" t="s">
        <v>91</v>
      </c>
      <c r="C104" s="22">
        <f t="shared" si="4"/>
        <v>84.8</v>
      </c>
      <c r="D104" s="23">
        <f t="shared" si="6"/>
        <v>3089264</v>
      </c>
      <c r="E104" s="22">
        <v>84.8</v>
      </c>
      <c r="F104" s="23">
        <f t="shared" si="5"/>
        <v>3089264</v>
      </c>
      <c r="G104" s="9"/>
      <c r="H104" s="9"/>
      <c r="I104" s="42"/>
      <c r="J104" s="29"/>
      <c r="K104" s="5"/>
      <c r="L104" s="29"/>
      <c r="M104" s="29"/>
      <c r="N104" s="5"/>
      <c r="O104" s="32"/>
      <c r="P104" s="41"/>
    </row>
    <row r="105" spans="1:16" s="10" customFormat="1" x14ac:dyDescent="0.25">
      <c r="A105" s="4">
        <v>25</v>
      </c>
      <c r="B105" s="1" t="s">
        <v>21</v>
      </c>
      <c r="C105" s="22">
        <v>156.80000000000001</v>
      </c>
      <c r="D105" s="23">
        <v>5712224</v>
      </c>
      <c r="E105" s="22">
        <v>43.2</v>
      </c>
      <c r="F105" s="23">
        <f t="shared" si="5"/>
        <v>1573776</v>
      </c>
      <c r="G105" s="34"/>
      <c r="H105" s="34"/>
      <c r="I105" s="42">
        <v>56.4</v>
      </c>
      <c r="J105" s="29">
        <v>2054652</v>
      </c>
      <c r="K105" s="5">
        <v>57.2</v>
      </c>
      <c r="L105" s="29">
        <v>2083796</v>
      </c>
      <c r="M105" s="29"/>
      <c r="N105" s="5"/>
      <c r="O105" s="32"/>
      <c r="P105" s="41"/>
    </row>
    <row r="106" spans="1:16" s="10" customFormat="1" ht="14.45" customHeight="1" x14ac:dyDescent="0.25">
      <c r="A106" s="95" t="s">
        <v>149</v>
      </c>
      <c r="B106" s="95"/>
      <c r="C106" s="6">
        <f t="shared" ref="C106:J106" si="8">SUM(C107:C148)</f>
        <v>10270.869999999999</v>
      </c>
      <c r="D106" s="6">
        <f t="shared" si="8"/>
        <v>374167794.10000002</v>
      </c>
      <c r="E106" s="6">
        <f t="shared" si="8"/>
        <v>10270.869999999999</v>
      </c>
      <c r="F106" s="6">
        <f t="shared" si="8"/>
        <v>374167794.10000002</v>
      </c>
      <c r="G106" s="6">
        <f t="shared" si="8"/>
        <v>0</v>
      </c>
      <c r="H106" s="6">
        <f t="shared" si="8"/>
        <v>0</v>
      </c>
      <c r="I106" s="6">
        <f t="shared" si="8"/>
        <v>0</v>
      </c>
      <c r="J106" s="6">
        <f t="shared" si="8"/>
        <v>0</v>
      </c>
      <c r="K106" s="7">
        <f>SUM(K107:K165)</f>
        <v>0</v>
      </c>
      <c r="L106" s="7">
        <f>SUM(L107:L165)</f>
        <v>0</v>
      </c>
      <c r="M106" s="8">
        <f>SUM(M107:M168)</f>
        <v>0</v>
      </c>
      <c r="N106" s="6"/>
      <c r="O106" s="8">
        <f>SUM(O107:O168)</f>
        <v>0</v>
      </c>
      <c r="P106" s="7">
        <f>SUM(P107:P148)</f>
        <v>0</v>
      </c>
    </row>
    <row r="107" spans="1:16" s="10" customFormat="1" x14ac:dyDescent="0.25">
      <c r="A107" s="4">
        <v>1</v>
      </c>
      <c r="B107" s="1" t="s">
        <v>101</v>
      </c>
      <c r="C107" s="22">
        <f t="shared" si="4"/>
        <v>182.5</v>
      </c>
      <c r="D107" s="23">
        <f t="shared" si="6"/>
        <v>6648475</v>
      </c>
      <c r="E107" s="22">
        <v>182.5</v>
      </c>
      <c r="F107" s="23">
        <f t="shared" ref="F107:F143" si="9">E107*36430</f>
        <v>6648475</v>
      </c>
      <c r="G107" s="34"/>
      <c r="H107" s="34"/>
      <c r="I107" s="34"/>
      <c r="J107" s="29"/>
      <c r="K107" s="34"/>
      <c r="L107" s="29">
        <f>K107*25000</f>
        <v>0</v>
      </c>
      <c r="M107" s="29"/>
      <c r="N107" s="5"/>
      <c r="O107" s="32"/>
      <c r="P107" s="41"/>
    </row>
    <row r="108" spans="1:16" s="10" customFormat="1" x14ac:dyDescent="0.25">
      <c r="A108" s="4">
        <v>2</v>
      </c>
      <c r="B108" s="1" t="s">
        <v>8</v>
      </c>
      <c r="C108" s="22">
        <f t="shared" si="4"/>
        <v>535</v>
      </c>
      <c r="D108" s="23">
        <f t="shared" si="6"/>
        <v>19490050</v>
      </c>
      <c r="E108" s="22">
        <v>535</v>
      </c>
      <c r="F108" s="23">
        <v>19490050</v>
      </c>
      <c r="G108" s="34"/>
      <c r="H108" s="34"/>
      <c r="I108" s="34"/>
      <c r="J108" s="29"/>
      <c r="K108" s="34"/>
      <c r="L108" s="29"/>
      <c r="M108" s="29"/>
      <c r="N108" s="5"/>
      <c r="O108" s="32"/>
      <c r="P108" s="40"/>
    </row>
    <row r="109" spans="1:16" s="10" customFormat="1" x14ac:dyDescent="0.25">
      <c r="A109" s="4">
        <v>3</v>
      </c>
      <c r="B109" s="1" t="s">
        <v>68</v>
      </c>
      <c r="C109" s="22">
        <f t="shared" ref="C109:C110" si="10">E109+I109+K109+O109</f>
        <v>335.13</v>
      </c>
      <c r="D109" s="23">
        <f t="shared" ref="D109" si="11">F109+H109+J109+L109</f>
        <v>12208785.9</v>
      </c>
      <c r="E109" s="22">
        <v>335.13</v>
      </c>
      <c r="F109" s="23">
        <v>12208785.9</v>
      </c>
      <c r="G109" s="34"/>
      <c r="H109" s="34"/>
      <c r="I109" s="34"/>
      <c r="J109" s="29"/>
      <c r="K109" s="5"/>
      <c r="L109" s="29"/>
      <c r="M109" s="29"/>
      <c r="N109" s="5"/>
      <c r="O109" s="32"/>
      <c r="P109" s="41"/>
    </row>
    <row r="110" spans="1:16" s="10" customFormat="1" x14ac:dyDescent="0.25">
      <c r="A110" s="4">
        <v>4</v>
      </c>
      <c r="B110" s="1" t="s">
        <v>147</v>
      </c>
      <c r="C110" s="22">
        <f t="shared" si="10"/>
        <v>489.6</v>
      </c>
      <c r="D110" s="23">
        <f>F110</f>
        <v>17836128</v>
      </c>
      <c r="E110" s="22">
        <v>489.6</v>
      </c>
      <c r="F110" s="23">
        <v>17836128</v>
      </c>
      <c r="G110" s="34"/>
      <c r="H110" s="34"/>
      <c r="I110" s="34"/>
      <c r="J110" s="29"/>
      <c r="K110" s="5"/>
      <c r="L110" s="29"/>
      <c r="M110" s="29"/>
      <c r="N110" s="5"/>
      <c r="O110" s="32"/>
      <c r="P110" s="41"/>
    </row>
    <row r="111" spans="1:16" s="10" customFormat="1" x14ac:dyDescent="0.25">
      <c r="A111" s="4">
        <v>5</v>
      </c>
      <c r="B111" s="1" t="s">
        <v>115</v>
      </c>
      <c r="C111" s="22">
        <f t="shared" si="4"/>
        <v>412.3</v>
      </c>
      <c r="D111" s="23">
        <f t="shared" si="6"/>
        <v>15020089</v>
      </c>
      <c r="E111" s="22">
        <v>412.3</v>
      </c>
      <c r="F111" s="23">
        <f t="shared" si="9"/>
        <v>15020089</v>
      </c>
      <c r="G111" s="34"/>
      <c r="H111" s="34"/>
      <c r="I111" s="34"/>
      <c r="J111" s="29"/>
      <c r="K111" s="34"/>
      <c r="L111" s="29"/>
      <c r="M111" s="29"/>
      <c r="N111" s="5"/>
      <c r="O111" s="32"/>
      <c r="P111" s="41"/>
    </row>
    <row r="112" spans="1:16" s="10" customFormat="1" x14ac:dyDescent="0.25">
      <c r="A112" s="4">
        <v>6</v>
      </c>
      <c r="B112" s="1" t="s">
        <v>84</v>
      </c>
      <c r="C112" s="22">
        <f t="shared" ref="C112" si="12">E112+I112+K112+O112</f>
        <v>127.4</v>
      </c>
      <c r="D112" s="23">
        <f t="shared" ref="D112" si="13">F112+H112+J112+L112</f>
        <v>4641182</v>
      </c>
      <c r="E112" s="22">
        <v>127.4</v>
      </c>
      <c r="F112" s="23">
        <f t="shared" si="9"/>
        <v>4641182</v>
      </c>
      <c r="G112" s="34"/>
      <c r="H112" s="34"/>
      <c r="I112" s="34"/>
      <c r="J112" s="29"/>
      <c r="K112" s="5"/>
      <c r="L112" s="29">
        <f t="shared" ref="L112" si="14">(K112-M112)*25000</f>
        <v>0</v>
      </c>
      <c r="M112" s="29"/>
      <c r="N112" s="5"/>
      <c r="O112" s="32"/>
      <c r="P112" s="41"/>
    </row>
    <row r="113" spans="1:16" s="10" customFormat="1" x14ac:dyDescent="0.25">
      <c r="A113" s="4">
        <v>7</v>
      </c>
      <c r="B113" s="1" t="s">
        <v>86</v>
      </c>
      <c r="C113" s="22">
        <f t="shared" si="4"/>
        <v>60.5</v>
      </c>
      <c r="D113" s="23">
        <f t="shared" si="6"/>
        <v>2204015</v>
      </c>
      <c r="E113" s="22">
        <v>60.5</v>
      </c>
      <c r="F113" s="23">
        <v>2204015</v>
      </c>
      <c r="G113" s="34"/>
      <c r="H113" s="34"/>
      <c r="I113" s="34"/>
      <c r="J113" s="29"/>
      <c r="K113" s="34"/>
      <c r="L113" s="29">
        <f t="shared" ref="L113:L145" si="15">K113*25000</f>
        <v>0</v>
      </c>
      <c r="M113" s="29"/>
      <c r="N113" s="5"/>
      <c r="O113" s="32"/>
      <c r="P113" s="40"/>
    </row>
    <row r="114" spans="1:16" s="10" customFormat="1" x14ac:dyDescent="0.25">
      <c r="A114" s="4">
        <v>8</v>
      </c>
      <c r="B114" s="1" t="s">
        <v>89</v>
      </c>
      <c r="C114" s="22">
        <f t="shared" si="4"/>
        <v>83.6</v>
      </c>
      <c r="D114" s="23">
        <f t="shared" si="6"/>
        <v>3045548</v>
      </c>
      <c r="E114" s="22">
        <v>83.6</v>
      </c>
      <c r="F114" s="23">
        <f t="shared" si="9"/>
        <v>3045548</v>
      </c>
      <c r="G114" s="34"/>
      <c r="H114" s="34"/>
      <c r="I114" s="34"/>
      <c r="J114" s="29"/>
      <c r="K114" s="34"/>
      <c r="L114" s="29"/>
      <c r="M114" s="29"/>
      <c r="N114" s="5"/>
      <c r="O114" s="32"/>
      <c r="P114" s="41"/>
    </row>
    <row r="115" spans="1:16" s="10" customFormat="1" x14ac:dyDescent="0.25">
      <c r="A115" s="4">
        <v>9</v>
      </c>
      <c r="B115" s="1" t="s">
        <v>93</v>
      </c>
      <c r="C115" s="22">
        <f t="shared" si="4"/>
        <v>293.48</v>
      </c>
      <c r="D115" s="23">
        <f t="shared" si="6"/>
        <v>10691476.4</v>
      </c>
      <c r="E115" s="22">
        <v>293.48</v>
      </c>
      <c r="F115" s="23">
        <f t="shared" si="9"/>
        <v>10691476.4</v>
      </c>
      <c r="G115" s="34"/>
      <c r="H115" s="34"/>
      <c r="I115" s="34"/>
      <c r="J115" s="29"/>
      <c r="K115" s="34"/>
      <c r="L115" s="29">
        <f t="shared" si="15"/>
        <v>0</v>
      </c>
      <c r="M115" s="29"/>
      <c r="N115" s="5"/>
      <c r="O115" s="32"/>
      <c r="P115" s="41"/>
    </row>
    <row r="116" spans="1:16" s="10" customFormat="1" x14ac:dyDescent="0.25">
      <c r="A116" s="4">
        <v>10</v>
      </c>
      <c r="B116" s="1" t="s">
        <v>22</v>
      </c>
      <c r="C116" s="22">
        <f t="shared" si="4"/>
        <v>57.3</v>
      </c>
      <c r="D116" s="23">
        <f t="shared" si="6"/>
        <v>2087439</v>
      </c>
      <c r="E116" s="22">
        <v>57.3</v>
      </c>
      <c r="F116" s="23">
        <v>2087439</v>
      </c>
      <c r="G116" s="34"/>
      <c r="H116" s="34"/>
      <c r="I116" s="34"/>
      <c r="J116" s="29"/>
      <c r="K116" s="34"/>
      <c r="L116" s="29"/>
      <c r="M116" s="29"/>
      <c r="N116" s="5"/>
      <c r="O116" s="32"/>
      <c r="P116" s="41"/>
    </row>
    <row r="117" spans="1:16" s="10" customFormat="1" x14ac:dyDescent="0.25">
      <c r="A117" s="4">
        <v>11</v>
      </c>
      <c r="B117" s="1" t="s">
        <v>77</v>
      </c>
      <c r="C117" s="22">
        <f t="shared" si="4"/>
        <v>630</v>
      </c>
      <c r="D117" s="23">
        <f t="shared" si="6"/>
        <v>22950900</v>
      </c>
      <c r="E117" s="22">
        <v>630</v>
      </c>
      <c r="F117" s="23">
        <f t="shared" si="9"/>
        <v>22950900</v>
      </c>
      <c r="G117" s="34"/>
      <c r="H117" s="34"/>
      <c r="I117" s="34"/>
      <c r="J117" s="29"/>
      <c r="K117" s="34"/>
      <c r="L117" s="29"/>
      <c r="M117" s="29"/>
      <c r="N117" s="5"/>
      <c r="O117" s="32"/>
      <c r="P117" s="41"/>
    </row>
    <row r="118" spans="1:16" s="10" customFormat="1" x14ac:dyDescent="0.25">
      <c r="A118" s="4">
        <v>12</v>
      </c>
      <c r="B118" s="1" t="s">
        <v>92</v>
      </c>
      <c r="C118" s="22">
        <f t="shared" si="4"/>
        <v>41.5</v>
      </c>
      <c r="D118" s="23">
        <f t="shared" si="6"/>
        <v>1511845</v>
      </c>
      <c r="E118" s="22">
        <v>41.5</v>
      </c>
      <c r="F118" s="23">
        <f t="shared" si="9"/>
        <v>1511845</v>
      </c>
      <c r="G118" s="34"/>
      <c r="H118" s="34"/>
      <c r="I118" s="34"/>
      <c r="J118" s="29"/>
      <c r="K118" s="34"/>
      <c r="L118" s="29"/>
      <c r="M118" s="29"/>
      <c r="N118" s="5"/>
      <c r="O118" s="32"/>
      <c r="P118" s="41"/>
    </row>
    <row r="119" spans="1:16" s="10" customFormat="1" x14ac:dyDescent="0.25">
      <c r="A119" s="4">
        <v>13</v>
      </c>
      <c r="B119" s="1" t="s">
        <v>27</v>
      </c>
      <c r="C119" s="22">
        <f t="shared" si="4"/>
        <v>147.4</v>
      </c>
      <c r="D119" s="23">
        <f t="shared" si="6"/>
        <v>5369782</v>
      </c>
      <c r="E119" s="22">
        <v>147.4</v>
      </c>
      <c r="F119" s="23">
        <f t="shared" si="9"/>
        <v>5369782</v>
      </c>
      <c r="G119" s="34"/>
      <c r="H119" s="34"/>
      <c r="I119" s="34"/>
      <c r="J119" s="29"/>
      <c r="K119" s="34"/>
      <c r="L119" s="29">
        <f t="shared" si="15"/>
        <v>0</v>
      </c>
      <c r="M119" s="29"/>
      <c r="N119" s="5"/>
      <c r="O119" s="32"/>
      <c r="P119" s="41"/>
    </row>
    <row r="120" spans="1:16" s="10" customFormat="1" x14ac:dyDescent="0.25">
      <c r="A120" s="4">
        <v>14</v>
      </c>
      <c r="B120" s="1" t="s">
        <v>28</v>
      </c>
      <c r="C120" s="22">
        <f t="shared" si="4"/>
        <v>84.4</v>
      </c>
      <c r="D120" s="23">
        <f t="shared" si="6"/>
        <v>3074692</v>
      </c>
      <c r="E120" s="22">
        <v>84.4</v>
      </c>
      <c r="F120" s="23">
        <v>3074692</v>
      </c>
      <c r="G120" s="34"/>
      <c r="H120" s="34"/>
      <c r="I120" s="34"/>
      <c r="J120" s="29"/>
      <c r="K120" s="34"/>
      <c r="L120" s="29"/>
      <c r="M120" s="29"/>
      <c r="N120" s="5"/>
      <c r="O120" s="32"/>
      <c r="P120" s="41"/>
    </row>
    <row r="121" spans="1:16" s="10" customFormat="1" x14ac:dyDescent="0.25">
      <c r="A121" s="4">
        <v>15</v>
      </c>
      <c r="B121" s="1" t="s">
        <v>75</v>
      </c>
      <c r="C121" s="22">
        <f t="shared" si="4"/>
        <v>158.30000000000001</v>
      </c>
      <c r="D121" s="23">
        <f t="shared" si="6"/>
        <v>5766869</v>
      </c>
      <c r="E121" s="22">
        <v>158.30000000000001</v>
      </c>
      <c r="F121" s="23">
        <f t="shared" si="9"/>
        <v>5766869</v>
      </c>
      <c r="G121" s="34"/>
      <c r="H121" s="34"/>
      <c r="I121" s="34"/>
      <c r="J121" s="29"/>
      <c r="K121" s="34"/>
      <c r="L121" s="29"/>
      <c r="M121" s="29"/>
      <c r="N121" s="5"/>
      <c r="O121" s="32"/>
      <c r="P121" s="41"/>
    </row>
    <row r="122" spans="1:16" s="10" customFormat="1" x14ac:dyDescent="0.25">
      <c r="A122" s="4">
        <v>16</v>
      </c>
      <c r="B122" s="1" t="s">
        <v>83</v>
      </c>
      <c r="C122" s="22">
        <f t="shared" si="4"/>
        <v>88.8</v>
      </c>
      <c r="D122" s="23">
        <f t="shared" si="6"/>
        <v>3234984</v>
      </c>
      <c r="E122" s="22">
        <v>88.8</v>
      </c>
      <c r="F122" s="23">
        <f t="shared" si="9"/>
        <v>3234984</v>
      </c>
      <c r="G122" s="34"/>
      <c r="H122" s="34"/>
      <c r="I122" s="34"/>
      <c r="J122" s="29"/>
      <c r="K122" s="34"/>
      <c r="L122" s="29"/>
      <c r="M122" s="29"/>
      <c r="N122" s="5"/>
      <c r="O122" s="32"/>
      <c r="P122" s="41"/>
    </row>
    <row r="123" spans="1:16" s="10" customFormat="1" x14ac:dyDescent="0.25">
      <c r="A123" s="4">
        <v>17</v>
      </c>
      <c r="B123" s="1" t="s">
        <v>121</v>
      </c>
      <c r="C123" s="22">
        <f t="shared" si="4"/>
        <v>336.1</v>
      </c>
      <c r="D123" s="23">
        <f t="shared" si="6"/>
        <v>12244123</v>
      </c>
      <c r="E123" s="22">
        <v>336.1</v>
      </c>
      <c r="F123" s="23">
        <f t="shared" si="9"/>
        <v>12244123</v>
      </c>
      <c r="G123" s="34"/>
      <c r="H123" s="34"/>
      <c r="I123" s="34"/>
      <c r="J123" s="29"/>
      <c r="K123" s="34"/>
      <c r="L123" s="29"/>
      <c r="M123" s="29"/>
      <c r="N123" s="5"/>
      <c r="O123" s="32"/>
      <c r="P123" s="41"/>
    </row>
    <row r="124" spans="1:16" s="10" customFormat="1" x14ac:dyDescent="0.25">
      <c r="A124" s="4">
        <v>18</v>
      </c>
      <c r="B124" s="1" t="s">
        <v>112</v>
      </c>
      <c r="C124" s="22">
        <f t="shared" si="4"/>
        <v>291.2</v>
      </c>
      <c r="D124" s="23">
        <f t="shared" si="6"/>
        <v>10608416</v>
      </c>
      <c r="E124" s="22">
        <v>291.2</v>
      </c>
      <c r="F124" s="23">
        <v>10608416</v>
      </c>
      <c r="G124" s="34"/>
      <c r="H124" s="34"/>
      <c r="I124" s="34"/>
      <c r="J124" s="29"/>
      <c r="K124" s="34"/>
      <c r="L124" s="29"/>
      <c r="M124" s="29"/>
      <c r="N124" s="5"/>
      <c r="O124" s="32"/>
      <c r="P124" s="41"/>
    </row>
    <row r="125" spans="1:16" s="10" customFormat="1" x14ac:dyDescent="0.25">
      <c r="A125" s="4">
        <v>19</v>
      </c>
      <c r="B125" s="1" t="s">
        <v>120</v>
      </c>
      <c r="C125" s="22">
        <f t="shared" si="4"/>
        <v>344.8</v>
      </c>
      <c r="D125" s="23">
        <f t="shared" si="6"/>
        <v>12561064</v>
      </c>
      <c r="E125" s="22">
        <v>344.8</v>
      </c>
      <c r="F125" s="23">
        <f t="shared" si="9"/>
        <v>12561064</v>
      </c>
      <c r="G125" s="34"/>
      <c r="H125" s="34"/>
      <c r="I125" s="34"/>
      <c r="J125" s="29"/>
      <c r="K125" s="34"/>
      <c r="L125" s="29"/>
      <c r="M125" s="29"/>
      <c r="N125" s="5"/>
      <c r="O125" s="32"/>
      <c r="P125" s="41"/>
    </row>
    <row r="126" spans="1:16" s="10" customFormat="1" ht="15" customHeight="1" x14ac:dyDescent="0.25">
      <c r="A126" s="4">
        <v>20</v>
      </c>
      <c r="B126" s="1" t="s">
        <v>96</v>
      </c>
      <c r="C126" s="22">
        <f t="shared" si="4"/>
        <v>42.5</v>
      </c>
      <c r="D126" s="23">
        <f t="shared" si="6"/>
        <v>1548275</v>
      </c>
      <c r="E126" s="22">
        <v>42.5</v>
      </c>
      <c r="F126" s="23">
        <f t="shared" si="9"/>
        <v>1548275</v>
      </c>
      <c r="G126" s="34"/>
      <c r="H126" s="34"/>
      <c r="I126" s="34"/>
      <c r="J126" s="29"/>
      <c r="K126" s="34"/>
      <c r="L126" s="29"/>
      <c r="M126" s="29"/>
      <c r="N126" s="5"/>
      <c r="O126" s="32"/>
      <c r="P126" s="41"/>
    </row>
    <row r="127" spans="1:16" s="10" customFormat="1" x14ac:dyDescent="0.25">
      <c r="A127" s="4">
        <v>21</v>
      </c>
      <c r="B127" s="1" t="s">
        <v>95</v>
      </c>
      <c r="C127" s="22">
        <f t="shared" si="4"/>
        <v>83.5</v>
      </c>
      <c r="D127" s="23">
        <f t="shared" si="6"/>
        <v>3041905</v>
      </c>
      <c r="E127" s="22">
        <v>83.5</v>
      </c>
      <c r="F127" s="23">
        <f t="shared" si="9"/>
        <v>3041905</v>
      </c>
      <c r="G127" s="34"/>
      <c r="H127" s="34"/>
      <c r="I127" s="34"/>
      <c r="J127" s="29"/>
      <c r="K127" s="34"/>
      <c r="L127" s="29"/>
      <c r="M127" s="29"/>
      <c r="N127" s="5"/>
      <c r="O127" s="32"/>
      <c r="P127" s="41"/>
    </row>
    <row r="128" spans="1:16" s="10" customFormat="1" x14ac:dyDescent="0.25">
      <c r="A128" s="4">
        <v>22</v>
      </c>
      <c r="B128" s="1" t="s">
        <v>98</v>
      </c>
      <c r="C128" s="22">
        <f t="shared" si="4"/>
        <v>78.3</v>
      </c>
      <c r="D128" s="23">
        <f t="shared" si="6"/>
        <v>2852469</v>
      </c>
      <c r="E128" s="22">
        <v>78.3</v>
      </c>
      <c r="F128" s="23">
        <f t="shared" si="9"/>
        <v>2852469</v>
      </c>
      <c r="G128" s="34"/>
      <c r="H128" s="34"/>
      <c r="I128" s="34"/>
      <c r="J128" s="29"/>
      <c r="K128" s="34"/>
      <c r="L128" s="29"/>
      <c r="M128" s="29"/>
      <c r="N128" s="5"/>
      <c r="O128" s="32"/>
      <c r="P128" s="41"/>
    </row>
    <row r="129" spans="1:16" s="10" customFormat="1" x14ac:dyDescent="0.25">
      <c r="A129" s="4">
        <v>23</v>
      </c>
      <c r="B129" s="1" t="s">
        <v>114</v>
      </c>
      <c r="C129" s="22">
        <f t="shared" si="4"/>
        <v>454.86</v>
      </c>
      <c r="D129" s="23">
        <f t="shared" si="6"/>
        <v>16570549.800000001</v>
      </c>
      <c r="E129" s="22">
        <v>454.86</v>
      </c>
      <c r="F129" s="23">
        <v>16570549.800000001</v>
      </c>
      <c r="G129" s="34"/>
      <c r="H129" s="34"/>
      <c r="I129" s="34"/>
      <c r="J129" s="29"/>
      <c r="K129" s="34"/>
      <c r="L129" s="29">
        <f t="shared" si="15"/>
        <v>0</v>
      </c>
      <c r="M129" s="29"/>
      <c r="N129" s="5"/>
      <c r="O129" s="32"/>
      <c r="P129" s="41"/>
    </row>
    <row r="130" spans="1:16" s="10" customFormat="1" x14ac:dyDescent="0.25">
      <c r="A130" s="4">
        <v>24</v>
      </c>
      <c r="B130" s="1" t="s">
        <v>11</v>
      </c>
      <c r="C130" s="22">
        <f t="shared" si="4"/>
        <v>309.5</v>
      </c>
      <c r="D130" s="23">
        <f t="shared" si="6"/>
        <v>11275085</v>
      </c>
      <c r="E130" s="22">
        <v>309.5</v>
      </c>
      <c r="F130" s="23">
        <v>11275085</v>
      </c>
      <c r="G130" s="34"/>
      <c r="H130" s="34"/>
      <c r="I130" s="34"/>
      <c r="J130" s="29"/>
      <c r="K130" s="34"/>
      <c r="L130" s="29"/>
      <c r="M130" s="29"/>
      <c r="N130" s="5"/>
      <c r="O130" s="32"/>
      <c r="P130" s="41"/>
    </row>
    <row r="131" spans="1:16" s="10" customFormat="1" x14ac:dyDescent="0.25">
      <c r="A131" s="4">
        <v>25</v>
      </c>
      <c r="B131" s="1" t="s">
        <v>76</v>
      </c>
      <c r="C131" s="22">
        <f t="shared" si="4"/>
        <v>410.9</v>
      </c>
      <c r="D131" s="23">
        <f t="shared" si="6"/>
        <v>14969087</v>
      </c>
      <c r="E131" s="22">
        <v>410.9</v>
      </c>
      <c r="F131" s="23">
        <f t="shared" si="9"/>
        <v>14969087</v>
      </c>
      <c r="G131" s="34"/>
      <c r="H131" s="34"/>
      <c r="I131" s="34"/>
      <c r="J131" s="29"/>
      <c r="K131" s="34"/>
      <c r="L131" s="29"/>
      <c r="M131" s="29"/>
      <c r="N131" s="5"/>
      <c r="O131" s="32"/>
      <c r="P131" s="41"/>
    </row>
    <row r="132" spans="1:16" s="10" customFormat="1" x14ac:dyDescent="0.25">
      <c r="A132" s="4">
        <v>26</v>
      </c>
      <c r="B132" s="1" t="s">
        <v>55</v>
      </c>
      <c r="C132" s="22">
        <f t="shared" si="4"/>
        <v>352.9</v>
      </c>
      <c r="D132" s="23">
        <f t="shared" si="6"/>
        <v>12856147</v>
      </c>
      <c r="E132" s="22">
        <v>352.9</v>
      </c>
      <c r="F132" s="23">
        <f t="shared" si="9"/>
        <v>12856147</v>
      </c>
      <c r="G132" s="34"/>
      <c r="H132" s="34"/>
      <c r="I132" s="34"/>
      <c r="J132" s="29"/>
      <c r="K132" s="34"/>
      <c r="L132" s="29">
        <f t="shared" si="15"/>
        <v>0</v>
      </c>
      <c r="M132" s="29"/>
      <c r="N132" s="5"/>
      <c r="O132" s="32"/>
      <c r="P132" s="41"/>
    </row>
    <row r="133" spans="1:16" s="10" customFormat="1" x14ac:dyDescent="0.25">
      <c r="A133" s="4">
        <v>27</v>
      </c>
      <c r="B133" s="1" t="s">
        <v>118</v>
      </c>
      <c r="C133" s="22">
        <f t="shared" ref="C133" si="16">E133+I133+K133+O133</f>
        <v>327.39999999999998</v>
      </c>
      <c r="D133" s="23">
        <f t="shared" ref="D133" si="17">F133+H133+J133+L133</f>
        <v>11927182</v>
      </c>
      <c r="E133" s="22">
        <v>327.39999999999998</v>
      </c>
      <c r="F133" s="23">
        <f t="shared" si="9"/>
        <v>11927182</v>
      </c>
      <c r="G133" s="34"/>
      <c r="H133" s="34"/>
      <c r="I133" s="42"/>
      <c r="J133" s="29"/>
      <c r="K133" s="5"/>
      <c r="L133" s="29"/>
      <c r="M133" s="29"/>
      <c r="N133" s="5"/>
      <c r="O133" s="32"/>
      <c r="P133" s="41"/>
    </row>
    <row r="134" spans="1:16" s="10" customFormat="1" x14ac:dyDescent="0.25">
      <c r="A134" s="4">
        <v>28</v>
      </c>
      <c r="B134" s="1" t="s">
        <v>44</v>
      </c>
      <c r="C134" s="22">
        <f t="shared" ref="C134:C148" si="18">E134+I134+K134+O134</f>
        <v>408.2</v>
      </c>
      <c r="D134" s="23">
        <f t="shared" si="6"/>
        <v>14870726</v>
      </c>
      <c r="E134" s="22">
        <v>408.2</v>
      </c>
      <c r="F134" s="23">
        <f t="shared" si="9"/>
        <v>14870726</v>
      </c>
      <c r="G134" s="34"/>
      <c r="H134" s="34"/>
      <c r="I134" s="34"/>
      <c r="J134" s="29"/>
      <c r="K134" s="34"/>
      <c r="L134" s="29"/>
      <c r="M134" s="29"/>
      <c r="N134" s="5"/>
      <c r="O134" s="32"/>
      <c r="P134" s="41"/>
    </row>
    <row r="135" spans="1:16" s="10" customFormat="1" ht="15" customHeight="1" x14ac:dyDescent="0.25">
      <c r="A135" s="4">
        <v>29</v>
      </c>
      <c r="B135" s="1" t="s">
        <v>64</v>
      </c>
      <c r="C135" s="22">
        <f t="shared" si="18"/>
        <v>292.7</v>
      </c>
      <c r="D135" s="23">
        <f t="shared" si="6"/>
        <v>10663061</v>
      </c>
      <c r="E135" s="22">
        <v>292.7</v>
      </c>
      <c r="F135" s="23">
        <f t="shared" si="9"/>
        <v>10663061</v>
      </c>
      <c r="G135" s="34"/>
      <c r="H135" s="34"/>
      <c r="I135" s="34"/>
      <c r="J135" s="29"/>
      <c r="K135" s="34"/>
      <c r="L135" s="29"/>
      <c r="M135" s="29"/>
      <c r="N135" s="5"/>
      <c r="O135" s="32"/>
      <c r="P135" s="40"/>
    </row>
    <row r="136" spans="1:16" s="10" customFormat="1" x14ac:dyDescent="0.25">
      <c r="A136" s="4">
        <v>30</v>
      </c>
      <c r="B136" s="1" t="s">
        <v>43</v>
      </c>
      <c r="C136" s="22">
        <f t="shared" si="18"/>
        <v>414.6</v>
      </c>
      <c r="D136" s="23">
        <f t="shared" si="6"/>
        <v>15103878</v>
      </c>
      <c r="E136" s="22">
        <v>414.6</v>
      </c>
      <c r="F136" s="23">
        <f t="shared" si="9"/>
        <v>15103878</v>
      </c>
      <c r="G136" s="34"/>
      <c r="H136" s="34"/>
      <c r="I136" s="34"/>
      <c r="J136" s="29"/>
      <c r="K136" s="40"/>
      <c r="L136" s="40"/>
      <c r="M136" s="29"/>
      <c r="N136" s="5"/>
      <c r="O136" s="40"/>
      <c r="P136" s="40"/>
    </row>
    <row r="137" spans="1:16" s="16" customFormat="1" ht="21" customHeight="1" x14ac:dyDescent="0.25">
      <c r="A137" s="26">
        <v>31</v>
      </c>
      <c r="B137" s="1" t="s">
        <v>102</v>
      </c>
      <c r="C137" s="22">
        <f t="shared" si="18"/>
        <v>132.80000000000001</v>
      </c>
      <c r="D137" s="23">
        <f>F137</f>
        <v>4837904</v>
      </c>
      <c r="E137" s="22">
        <v>132.80000000000001</v>
      </c>
      <c r="F137" s="23">
        <v>4837904</v>
      </c>
      <c r="G137" s="9"/>
      <c r="H137" s="9"/>
      <c r="I137" s="9"/>
      <c r="J137" s="29"/>
      <c r="K137" s="34"/>
      <c r="L137" s="29"/>
      <c r="M137" s="29"/>
      <c r="N137" s="23"/>
      <c r="O137" s="32"/>
      <c r="P137" s="5"/>
    </row>
    <row r="138" spans="1:16" s="10" customFormat="1" x14ac:dyDescent="0.25">
      <c r="A138" s="4">
        <v>32</v>
      </c>
      <c r="B138" s="1" t="s">
        <v>54</v>
      </c>
      <c r="C138" s="22">
        <f t="shared" si="18"/>
        <v>738</v>
      </c>
      <c r="D138" s="23">
        <f t="shared" si="6"/>
        <v>26885340</v>
      </c>
      <c r="E138" s="22">
        <v>738</v>
      </c>
      <c r="F138" s="23">
        <f t="shared" si="9"/>
        <v>26885340</v>
      </c>
      <c r="G138" s="34"/>
      <c r="H138" s="34"/>
      <c r="I138" s="34"/>
      <c r="J138" s="29"/>
      <c r="K138" s="34"/>
      <c r="L138" s="29"/>
      <c r="M138" s="29"/>
      <c r="N138" s="5"/>
      <c r="O138" s="32"/>
      <c r="P138" s="40"/>
    </row>
    <row r="139" spans="1:16" s="10" customFormat="1" x14ac:dyDescent="0.25">
      <c r="A139" s="4">
        <v>33</v>
      </c>
      <c r="B139" s="1" t="s">
        <v>46</v>
      </c>
      <c r="C139" s="22">
        <f t="shared" si="18"/>
        <v>357</v>
      </c>
      <c r="D139" s="23">
        <f t="shared" si="6"/>
        <v>13005510</v>
      </c>
      <c r="E139" s="22">
        <v>357</v>
      </c>
      <c r="F139" s="23">
        <f t="shared" si="9"/>
        <v>13005510</v>
      </c>
      <c r="G139" s="34"/>
      <c r="H139" s="34"/>
      <c r="I139" s="34"/>
      <c r="J139" s="29"/>
      <c r="K139" s="34"/>
      <c r="L139" s="29"/>
      <c r="M139" s="29"/>
      <c r="N139" s="5"/>
      <c r="O139" s="32"/>
      <c r="P139" s="40"/>
    </row>
    <row r="140" spans="1:16" s="10" customFormat="1" x14ac:dyDescent="0.25">
      <c r="A140" s="4">
        <v>34</v>
      </c>
      <c r="B140" s="1" t="s">
        <v>80</v>
      </c>
      <c r="C140" s="22">
        <f t="shared" si="18"/>
        <v>49.4</v>
      </c>
      <c r="D140" s="23">
        <f t="shared" si="6"/>
        <v>1799642</v>
      </c>
      <c r="E140" s="22">
        <v>49.4</v>
      </c>
      <c r="F140" s="23">
        <v>1799642</v>
      </c>
      <c r="G140" s="34"/>
      <c r="H140" s="34"/>
      <c r="I140" s="34"/>
      <c r="J140" s="29"/>
      <c r="K140" s="34"/>
      <c r="L140" s="29"/>
      <c r="M140" s="29"/>
      <c r="N140" s="5"/>
      <c r="O140" s="32"/>
      <c r="P140" s="41"/>
    </row>
    <row r="141" spans="1:16" s="10" customFormat="1" x14ac:dyDescent="0.25">
      <c r="A141" s="4">
        <v>35</v>
      </c>
      <c r="B141" s="1" t="s">
        <v>97</v>
      </c>
      <c r="C141" s="22">
        <f t="shared" si="18"/>
        <v>127.6</v>
      </c>
      <c r="D141" s="23">
        <f>F141+H141+J141+L141</f>
        <v>4648468</v>
      </c>
      <c r="E141" s="22">
        <v>127.6</v>
      </c>
      <c r="F141" s="23">
        <f>E141*36430</f>
        <v>4648468</v>
      </c>
      <c r="G141" s="34"/>
      <c r="H141" s="34"/>
      <c r="I141" s="34"/>
      <c r="J141" s="29"/>
      <c r="K141" s="34"/>
      <c r="L141" s="29"/>
      <c r="M141" s="29"/>
      <c r="N141" s="5"/>
      <c r="O141" s="32"/>
      <c r="P141" s="41"/>
    </row>
    <row r="142" spans="1:16" s="10" customFormat="1" ht="15" customHeight="1" x14ac:dyDescent="0.25">
      <c r="A142" s="4">
        <v>36</v>
      </c>
      <c r="B142" s="1" t="s">
        <v>87</v>
      </c>
      <c r="C142" s="22">
        <f t="shared" si="18"/>
        <v>82</v>
      </c>
      <c r="D142" s="23">
        <f t="shared" si="6"/>
        <v>2987260</v>
      </c>
      <c r="E142" s="5">
        <v>82</v>
      </c>
      <c r="F142" s="23">
        <f t="shared" si="9"/>
        <v>2987260</v>
      </c>
      <c r="G142" s="9"/>
      <c r="H142" s="9"/>
      <c r="I142" s="8"/>
      <c r="J142" s="7"/>
      <c r="K142" s="28"/>
      <c r="L142" s="29"/>
      <c r="M142" s="29"/>
      <c r="N142" s="5"/>
      <c r="O142" s="32"/>
      <c r="P142" s="41"/>
    </row>
    <row r="143" spans="1:16" s="10" customFormat="1" x14ac:dyDescent="0.25">
      <c r="A143" s="4">
        <v>37</v>
      </c>
      <c r="B143" s="1" t="s">
        <v>79</v>
      </c>
      <c r="C143" s="22">
        <f t="shared" si="18"/>
        <v>86.8</v>
      </c>
      <c r="D143" s="23">
        <f t="shared" si="6"/>
        <v>3162124</v>
      </c>
      <c r="E143" s="5">
        <v>86.8</v>
      </c>
      <c r="F143" s="23">
        <f t="shared" si="9"/>
        <v>3162124</v>
      </c>
      <c r="G143" s="34"/>
      <c r="H143" s="34"/>
      <c r="I143" s="34"/>
      <c r="J143" s="29"/>
      <c r="K143" s="34"/>
      <c r="L143" s="29">
        <f t="shared" si="15"/>
        <v>0</v>
      </c>
      <c r="M143" s="29"/>
      <c r="N143" s="5"/>
      <c r="O143" s="32"/>
      <c r="P143" s="41"/>
    </row>
    <row r="144" spans="1:16" s="17" customFormat="1" ht="16.5" x14ac:dyDescent="0.25">
      <c r="A144" s="4">
        <v>38</v>
      </c>
      <c r="B144" s="1" t="s">
        <v>85</v>
      </c>
      <c r="C144" s="22">
        <f t="shared" si="18"/>
        <v>203.6</v>
      </c>
      <c r="D144" s="23">
        <f t="shared" si="6"/>
        <v>7417148</v>
      </c>
      <c r="E144" s="5">
        <v>203.6</v>
      </c>
      <c r="F144" s="23">
        <f t="shared" ref="F144:F148" si="19">E144*36430</f>
        <v>7417148</v>
      </c>
      <c r="G144" s="36"/>
      <c r="H144" s="36"/>
      <c r="I144" s="36"/>
      <c r="J144" s="40"/>
      <c r="K144" s="43"/>
      <c r="L144" s="29">
        <f t="shared" si="15"/>
        <v>0</v>
      </c>
      <c r="M144" s="29"/>
      <c r="N144" s="5"/>
      <c r="O144" s="32"/>
      <c r="P144" s="41"/>
    </row>
    <row r="145" spans="1:16" s="10" customFormat="1" x14ac:dyDescent="0.25">
      <c r="A145" s="4">
        <v>39</v>
      </c>
      <c r="B145" s="1" t="s">
        <v>99</v>
      </c>
      <c r="C145" s="22">
        <f t="shared" si="18"/>
        <v>207</v>
      </c>
      <c r="D145" s="23">
        <f t="shared" ref="D145:D148" si="20">F145+H145+J145+L145</f>
        <v>7541010</v>
      </c>
      <c r="E145" s="5">
        <v>207</v>
      </c>
      <c r="F145" s="23">
        <f t="shared" si="19"/>
        <v>7541010</v>
      </c>
      <c r="G145" s="36"/>
      <c r="H145" s="36"/>
      <c r="I145" s="36"/>
      <c r="J145" s="40"/>
      <c r="K145" s="43"/>
      <c r="L145" s="29">
        <f t="shared" si="15"/>
        <v>0</v>
      </c>
      <c r="M145" s="29"/>
      <c r="N145" s="5"/>
      <c r="O145" s="32"/>
      <c r="P145" s="35"/>
    </row>
    <row r="146" spans="1:16" s="10" customFormat="1" x14ac:dyDescent="0.25">
      <c r="A146" s="4">
        <v>40</v>
      </c>
      <c r="B146" s="1" t="s">
        <v>20</v>
      </c>
      <c r="C146" s="22">
        <f t="shared" si="18"/>
        <v>208.9</v>
      </c>
      <c r="D146" s="23">
        <f t="shared" si="20"/>
        <v>7610227</v>
      </c>
      <c r="E146" s="5">
        <v>208.9</v>
      </c>
      <c r="F146" s="23">
        <v>7610227</v>
      </c>
      <c r="G146" s="36"/>
      <c r="H146" s="36"/>
      <c r="I146" s="36"/>
      <c r="J146" s="40"/>
      <c r="K146" s="43"/>
      <c r="L146" s="29"/>
      <c r="M146" s="29"/>
      <c r="N146" s="5"/>
      <c r="O146" s="32"/>
      <c r="P146" s="35"/>
    </row>
    <row r="147" spans="1:16" s="10" customFormat="1" x14ac:dyDescent="0.25">
      <c r="A147" s="4">
        <v>41</v>
      </c>
      <c r="B147" s="1" t="s">
        <v>150</v>
      </c>
      <c r="C147" s="22">
        <f t="shared" si="18"/>
        <v>122.7</v>
      </c>
      <c r="D147" s="23">
        <f t="shared" si="20"/>
        <v>4469961</v>
      </c>
      <c r="E147" s="5">
        <v>122.7</v>
      </c>
      <c r="F147" s="23">
        <v>4469961</v>
      </c>
      <c r="G147" s="36"/>
      <c r="H147" s="36"/>
      <c r="I147" s="36"/>
      <c r="J147" s="40"/>
      <c r="K147" s="43"/>
      <c r="L147" s="29"/>
      <c r="M147" s="29"/>
      <c r="N147" s="5"/>
      <c r="O147" s="32"/>
      <c r="P147" s="35"/>
    </row>
    <row r="148" spans="1:16" s="10" customFormat="1" x14ac:dyDescent="0.25">
      <c r="A148" s="4">
        <v>42</v>
      </c>
      <c r="B148" s="1" t="s">
        <v>134</v>
      </c>
      <c r="C148" s="22">
        <f t="shared" si="18"/>
        <v>80.400000000000006</v>
      </c>
      <c r="D148" s="23">
        <f t="shared" si="20"/>
        <v>2928972</v>
      </c>
      <c r="E148" s="5">
        <v>80.400000000000006</v>
      </c>
      <c r="F148" s="23">
        <f t="shared" si="19"/>
        <v>2928972</v>
      </c>
      <c r="G148" s="36"/>
      <c r="H148" s="36"/>
      <c r="I148" s="36"/>
      <c r="J148" s="40"/>
      <c r="K148" s="43"/>
      <c r="L148" s="29"/>
      <c r="M148" s="29"/>
      <c r="N148" s="5"/>
      <c r="O148" s="32"/>
      <c r="P148" s="35"/>
    </row>
    <row r="149" spans="1:16" s="10" customFormat="1" x14ac:dyDescent="0.25">
      <c r="B149" s="18"/>
      <c r="C149" s="19"/>
      <c r="D149" s="20"/>
      <c r="E149" s="21"/>
      <c r="F149" s="37"/>
      <c r="G149" s="37"/>
      <c r="H149" s="37"/>
      <c r="I149" s="37"/>
      <c r="J149" s="37"/>
      <c r="K149" s="37"/>
      <c r="L149" s="38"/>
      <c r="M149" s="39"/>
      <c r="N149" s="38"/>
      <c r="O149" s="38"/>
      <c r="P149" s="37"/>
    </row>
    <row r="150" spans="1:16" s="10" customFormat="1" x14ac:dyDescent="0.25">
      <c r="B150" s="18"/>
      <c r="C150" s="19"/>
      <c r="D150" s="20"/>
      <c r="E150" s="21"/>
      <c r="F150" s="37"/>
      <c r="G150" s="37"/>
      <c r="H150" s="37"/>
      <c r="I150" s="37"/>
      <c r="J150" s="37"/>
      <c r="K150" s="37"/>
      <c r="L150" s="38"/>
      <c r="M150" s="39"/>
      <c r="N150" s="38"/>
      <c r="O150" s="38"/>
      <c r="P150" s="37"/>
    </row>
    <row r="151" spans="1:16" s="10" customFormat="1" x14ac:dyDescent="0.25">
      <c r="B151" s="18"/>
      <c r="C151" s="19"/>
      <c r="D151" s="20"/>
      <c r="E151" s="21"/>
      <c r="F151" s="37"/>
      <c r="G151" s="37"/>
      <c r="H151" s="37"/>
      <c r="I151" s="37"/>
      <c r="J151" s="37"/>
      <c r="K151" s="37"/>
      <c r="L151" s="38"/>
      <c r="M151" s="39"/>
      <c r="N151" s="38"/>
      <c r="O151" s="38"/>
      <c r="P151" s="37"/>
    </row>
    <row r="152" spans="1:16" s="10" customFormat="1" x14ac:dyDescent="0.25">
      <c r="B152" s="18"/>
      <c r="C152" s="19"/>
      <c r="D152" s="20"/>
      <c r="E152" s="21"/>
      <c r="F152" s="37"/>
      <c r="G152" s="37"/>
      <c r="H152" s="37"/>
      <c r="I152" s="37"/>
      <c r="J152" s="37"/>
      <c r="K152" s="37"/>
      <c r="L152" s="38"/>
      <c r="M152" s="39"/>
      <c r="N152" s="38"/>
      <c r="O152" s="38"/>
      <c r="P152" s="37"/>
    </row>
    <row r="153" spans="1:16" s="10" customFormat="1" x14ac:dyDescent="0.25">
      <c r="B153" s="18"/>
      <c r="C153" s="19"/>
      <c r="D153" s="20"/>
      <c r="E153" s="21"/>
      <c r="F153" s="37"/>
      <c r="G153" s="37"/>
      <c r="H153" s="37"/>
      <c r="I153" s="37"/>
      <c r="J153" s="37"/>
      <c r="K153" s="37"/>
      <c r="L153" s="38"/>
      <c r="M153" s="39"/>
      <c r="N153" s="38"/>
      <c r="O153" s="38"/>
      <c r="P153" s="37"/>
    </row>
    <row r="154" spans="1:16" s="10" customFormat="1" x14ac:dyDescent="0.25">
      <c r="B154" s="18"/>
      <c r="C154" s="19"/>
      <c r="D154" s="20"/>
      <c r="E154" s="21"/>
      <c r="F154" s="37"/>
      <c r="G154" s="37"/>
      <c r="H154" s="37"/>
      <c r="I154" s="37"/>
      <c r="J154" s="37"/>
      <c r="K154" s="37"/>
      <c r="L154" s="38"/>
      <c r="M154" s="39"/>
      <c r="N154" s="38"/>
      <c r="O154" s="38"/>
      <c r="P154" s="37"/>
    </row>
    <row r="155" spans="1:16" s="10" customFormat="1" x14ac:dyDescent="0.25">
      <c r="B155" s="18"/>
      <c r="C155" s="19"/>
      <c r="D155" s="20"/>
      <c r="E155" s="21"/>
      <c r="F155" s="37"/>
      <c r="G155" s="37"/>
      <c r="H155" s="37"/>
      <c r="I155" s="37"/>
      <c r="J155" s="37"/>
      <c r="K155" s="37"/>
      <c r="L155" s="38"/>
      <c r="M155" s="39"/>
      <c r="N155" s="38"/>
      <c r="O155" s="38"/>
      <c r="P155" s="37"/>
    </row>
    <row r="156" spans="1:16" s="10" customFormat="1" x14ac:dyDescent="0.25">
      <c r="B156" s="18"/>
      <c r="C156" s="19"/>
      <c r="D156" s="20"/>
      <c r="E156" s="21"/>
      <c r="F156" s="37"/>
      <c r="G156" s="37"/>
      <c r="H156" s="37"/>
      <c r="I156" s="37"/>
      <c r="J156" s="37"/>
      <c r="K156" s="37"/>
      <c r="L156" s="38"/>
      <c r="M156" s="39"/>
      <c r="N156" s="38"/>
      <c r="O156" s="38"/>
      <c r="P156" s="37"/>
    </row>
    <row r="157" spans="1:16" s="10" customFormat="1" x14ac:dyDescent="0.25">
      <c r="B157" s="18"/>
      <c r="C157" s="19"/>
      <c r="D157" s="20"/>
      <c r="E157" s="21"/>
      <c r="F157" s="37"/>
      <c r="G157" s="37"/>
      <c r="H157" s="37"/>
      <c r="I157" s="37"/>
      <c r="J157" s="37"/>
      <c r="K157" s="37"/>
      <c r="L157" s="38"/>
      <c r="M157" s="39"/>
      <c r="N157" s="38"/>
      <c r="O157" s="38"/>
      <c r="P157" s="37"/>
    </row>
    <row r="158" spans="1:16" s="10" customFormat="1" x14ac:dyDescent="0.25">
      <c r="B158" s="18"/>
      <c r="C158" s="19"/>
      <c r="D158" s="20"/>
      <c r="E158" s="21"/>
      <c r="F158" s="37"/>
      <c r="G158" s="37"/>
      <c r="H158" s="37"/>
      <c r="I158" s="37"/>
      <c r="J158" s="37"/>
      <c r="K158" s="37"/>
      <c r="L158" s="38"/>
      <c r="M158" s="39"/>
      <c r="N158" s="38"/>
      <c r="O158" s="38"/>
      <c r="P158" s="37"/>
    </row>
    <row r="159" spans="1:16" s="10" customFormat="1" x14ac:dyDescent="0.25">
      <c r="B159" s="18"/>
      <c r="C159" s="19"/>
      <c r="D159" s="20"/>
      <c r="E159" s="21"/>
      <c r="F159" s="37"/>
      <c r="G159" s="37"/>
      <c r="H159" s="37"/>
      <c r="I159" s="37"/>
      <c r="J159" s="37"/>
      <c r="K159" s="37"/>
      <c r="L159" s="38"/>
      <c r="M159" s="39"/>
      <c r="N159" s="38"/>
      <c r="O159" s="38"/>
      <c r="P159" s="37"/>
    </row>
    <row r="160" spans="1:16" x14ac:dyDescent="0.25">
      <c r="B160" s="59"/>
      <c r="C160" s="19"/>
      <c r="D160" s="20"/>
      <c r="E160" s="21"/>
      <c r="F160" s="37"/>
      <c r="G160" s="37"/>
      <c r="H160" s="37"/>
      <c r="I160" s="37"/>
      <c r="J160" s="37"/>
      <c r="K160" s="37"/>
      <c r="P160" s="37"/>
    </row>
    <row r="161" spans="1:16" s="3" customFormat="1" x14ac:dyDescent="0.25">
      <c r="A161" s="60"/>
      <c r="B161" s="61"/>
      <c r="C161" s="62"/>
      <c r="D161" s="62"/>
      <c r="E161" s="62"/>
      <c r="F161" s="63"/>
      <c r="G161" s="64"/>
      <c r="H161" s="64"/>
      <c r="I161" s="64"/>
      <c r="J161" s="64"/>
      <c r="K161" s="64"/>
      <c r="L161" s="63"/>
      <c r="M161" s="65"/>
      <c r="N161" s="64"/>
      <c r="O161" s="66"/>
      <c r="P161" s="64"/>
    </row>
    <row r="162" spans="1:16" s="2" customFormat="1" ht="16.5" x14ac:dyDescent="0.25">
      <c r="A162" s="93"/>
      <c r="B162" s="93"/>
      <c r="C162" s="93"/>
      <c r="D162" s="93"/>
      <c r="E162" s="93"/>
      <c r="F162" s="93"/>
      <c r="G162" s="63"/>
      <c r="H162" s="63"/>
      <c r="I162" s="63"/>
      <c r="J162" s="63"/>
      <c r="K162" s="94"/>
      <c r="L162" s="94"/>
      <c r="M162" s="94"/>
      <c r="N162" s="38"/>
      <c r="O162" s="38"/>
      <c r="P162" s="37"/>
    </row>
    <row r="163" spans="1:16" s="3" customFormat="1" x14ac:dyDescent="0.25">
      <c r="A163" s="67"/>
      <c r="B163" s="68"/>
      <c r="C163" s="69"/>
      <c r="D163" s="70"/>
      <c r="E163" s="71"/>
      <c r="F163" s="63"/>
      <c r="G163" s="63"/>
      <c r="H163" s="63"/>
      <c r="I163" s="63"/>
      <c r="J163" s="63"/>
      <c r="K163" s="63"/>
      <c r="L163" s="72"/>
      <c r="M163" s="73"/>
      <c r="N163" s="72"/>
      <c r="O163" s="72"/>
      <c r="P163" s="63"/>
    </row>
    <row r="164" spans="1:16" s="3" customFormat="1" x14ac:dyDescent="0.25">
      <c r="A164" s="67"/>
      <c r="B164" s="68"/>
      <c r="C164" s="69"/>
      <c r="D164" s="70"/>
      <c r="E164" s="71"/>
      <c r="F164" s="63"/>
      <c r="G164" s="63"/>
      <c r="H164" s="63"/>
      <c r="I164" s="63"/>
      <c r="J164" s="63"/>
      <c r="K164" s="63"/>
      <c r="L164" s="72"/>
      <c r="M164" s="73"/>
      <c r="N164" s="72"/>
      <c r="O164" s="72"/>
      <c r="P164" s="63"/>
    </row>
    <row r="165" spans="1:16" s="3" customFormat="1" x14ac:dyDescent="0.25">
      <c r="A165" s="67"/>
      <c r="B165" s="74"/>
      <c r="C165" s="69"/>
      <c r="D165" s="70"/>
      <c r="E165" s="71"/>
      <c r="F165" s="63"/>
      <c r="G165" s="63"/>
      <c r="H165" s="63"/>
      <c r="I165" s="63"/>
      <c r="J165" s="63"/>
      <c r="K165" s="63"/>
      <c r="L165" s="72"/>
      <c r="M165" s="73"/>
      <c r="N165" s="72"/>
      <c r="O165" s="72"/>
      <c r="P165" s="63"/>
    </row>
    <row r="166" spans="1:16" s="3" customFormat="1" x14ac:dyDescent="0.25">
      <c r="A166" s="67"/>
      <c r="B166" s="68"/>
      <c r="C166" s="75"/>
      <c r="D166" s="76"/>
      <c r="E166" s="67"/>
      <c r="F166" s="72"/>
      <c r="G166" s="72"/>
      <c r="H166" s="72"/>
      <c r="I166" s="72"/>
      <c r="J166" s="72"/>
      <c r="K166" s="72"/>
      <c r="L166" s="72"/>
      <c r="M166" s="73"/>
      <c r="N166" s="72"/>
      <c r="O166" s="72"/>
      <c r="P166" s="72"/>
    </row>
    <row r="167" spans="1:16" s="3" customFormat="1" x14ac:dyDescent="0.25">
      <c r="A167" s="67"/>
      <c r="B167" s="68"/>
      <c r="C167" s="75"/>
      <c r="D167" s="76"/>
      <c r="E167" s="67"/>
      <c r="F167" s="72"/>
      <c r="G167" s="72"/>
      <c r="H167" s="72"/>
      <c r="I167" s="72"/>
      <c r="J167" s="72"/>
      <c r="K167" s="72"/>
      <c r="L167" s="72"/>
      <c r="M167" s="73"/>
      <c r="N167" s="72"/>
      <c r="O167" s="72"/>
      <c r="P167" s="72"/>
    </row>
    <row r="168" spans="1:16" s="3" customFormat="1" x14ac:dyDescent="0.25">
      <c r="A168" s="67"/>
      <c r="B168" s="68"/>
      <c r="C168" s="75"/>
      <c r="D168" s="76"/>
      <c r="E168" s="67"/>
      <c r="F168" s="72"/>
      <c r="G168" s="72"/>
      <c r="H168" s="72"/>
      <c r="I168" s="72"/>
      <c r="J168" s="72"/>
      <c r="K168" s="72"/>
      <c r="L168" s="72"/>
      <c r="M168" s="73"/>
      <c r="N168" s="72"/>
      <c r="O168" s="72"/>
      <c r="P168" s="72"/>
    </row>
    <row r="169" spans="1:16" s="3" customFormat="1" x14ac:dyDescent="0.25">
      <c r="A169" s="67"/>
      <c r="B169" s="68"/>
      <c r="C169" s="75"/>
      <c r="D169" s="76"/>
      <c r="E169" s="67"/>
      <c r="F169" s="72"/>
      <c r="G169" s="72"/>
      <c r="H169" s="72"/>
      <c r="I169" s="72"/>
      <c r="J169" s="72"/>
      <c r="K169" s="72"/>
      <c r="L169" s="72"/>
      <c r="M169" s="73"/>
      <c r="N169" s="72"/>
      <c r="O169" s="72"/>
      <c r="P169" s="72"/>
    </row>
    <row r="170" spans="1:16" s="3" customFormat="1" x14ac:dyDescent="0.25">
      <c r="A170" s="67"/>
      <c r="B170" s="68"/>
      <c r="C170" s="75"/>
      <c r="D170" s="76"/>
      <c r="E170" s="67"/>
      <c r="F170" s="72"/>
      <c r="G170" s="72"/>
      <c r="H170" s="72"/>
      <c r="I170" s="72"/>
      <c r="J170" s="72"/>
      <c r="K170" s="72"/>
      <c r="L170" s="72"/>
      <c r="M170" s="73"/>
      <c r="N170" s="72"/>
      <c r="O170" s="72"/>
      <c r="P170" s="72"/>
    </row>
    <row r="171" spans="1:16" s="3" customFormat="1" x14ac:dyDescent="0.25">
      <c r="A171" s="67"/>
      <c r="B171" s="68"/>
      <c r="C171" s="75"/>
      <c r="D171" s="76"/>
      <c r="E171" s="67"/>
      <c r="F171" s="72"/>
      <c r="G171" s="72"/>
      <c r="H171" s="72"/>
      <c r="I171" s="72"/>
      <c r="J171" s="72"/>
      <c r="K171" s="72"/>
      <c r="L171" s="72"/>
      <c r="M171" s="73"/>
      <c r="N171" s="72"/>
      <c r="O171" s="72"/>
      <c r="P171" s="72"/>
    </row>
    <row r="172" spans="1:16" s="3" customFormat="1" x14ac:dyDescent="0.25">
      <c r="A172" s="67"/>
      <c r="B172" s="68"/>
      <c r="C172" s="75"/>
      <c r="D172" s="76"/>
      <c r="E172" s="67"/>
      <c r="F172" s="72"/>
      <c r="G172" s="72"/>
      <c r="H172" s="72"/>
      <c r="I172" s="72"/>
      <c r="J172" s="72"/>
      <c r="K172" s="72"/>
      <c r="L172" s="72"/>
      <c r="M172" s="73"/>
      <c r="N172" s="72"/>
      <c r="O172" s="72"/>
      <c r="P172" s="72"/>
    </row>
    <row r="173" spans="1:16" s="3" customFormat="1" x14ac:dyDescent="0.25">
      <c r="A173" s="67"/>
      <c r="B173" s="68"/>
      <c r="C173" s="75"/>
      <c r="D173" s="76"/>
      <c r="E173" s="67"/>
      <c r="F173" s="72"/>
      <c r="G173" s="72"/>
      <c r="H173" s="72"/>
      <c r="I173" s="72"/>
      <c r="J173" s="72"/>
      <c r="K173" s="72"/>
      <c r="L173" s="72"/>
      <c r="M173" s="73"/>
      <c r="N173" s="72"/>
      <c r="O173" s="72"/>
      <c r="P173" s="72"/>
    </row>
    <row r="174" spans="1:16" s="3" customFormat="1" x14ac:dyDescent="0.25">
      <c r="A174" s="67"/>
      <c r="B174" s="68"/>
      <c r="C174" s="75"/>
      <c r="D174" s="76"/>
      <c r="E174" s="67"/>
      <c r="F174" s="72"/>
      <c r="G174" s="72"/>
      <c r="H174" s="72"/>
      <c r="I174" s="72"/>
      <c r="J174" s="72"/>
      <c r="K174" s="72"/>
      <c r="L174" s="72"/>
      <c r="M174" s="73"/>
      <c r="N174" s="72"/>
      <c r="O174" s="72"/>
      <c r="P174" s="72"/>
    </row>
    <row r="175" spans="1:16" s="3" customFormat="1" x14ac:dyDescent="0.25">
      <c r="A175" s="67"/>
      <c r="B175" s="68"/>
      <c r="C175" s="75"/>
      <c r="D175" s="76"/>
      <c r="E175" s="67"/>
      <c r="F175" s="72"/>
      <c r="G175" s="72"/>
      <c r="H175" s="72"/>
      <c r="I175" s="72"/>
      <c r="J175" s="72"/>
      <c r="K175" s="72"/>
      <c r="L175" s="72"/>
      <c r="M175" s="73"/>
      <c r="N175" s="72"/>
      <c r="O175" s="72"/>
      <c r="P175" s="72"/>
    </row>
    <row r="176" spans="1:16" s="3" customFormat="1" x14ac:dyDescent="0.25">
      <c r="A176" s="67"/>
      <c r="B176" s="68"/>
      <c r="C176" s="75"/>
      <c r="D176" s="76"/>
      <c r="E176" s="67"/>
      <c r="F176" s="72"/>
      <c r="G176" s="72"/>
      <c r="H176" s="72"/>
      <c r="I176" s="72"/>
      <c r="J176" s="72"/>
      <c r="K176" s="72"/>
      <c r="L176" s="72"/>
      <c r="M176" s="73"/>
      <c r="N176" s="72"/>
      <c r="O176" s="72"/>
      <c r="P176" s="72"/>
    </row>
  </sheetData>
  <mergeCells count="28">
    <mergeCell ref="A162:F162"/>
    <mergeCell ref="K162:M162"/>
    <mergeCell ref="A15:B15"/>
    <mergeCell ref="C10:D10"/>
    <mergeCell ref="E10:F10"/>
    <mergeCell ref="I10:J10"/>
    <mergeCell ref="A14:B14"/>
    <mergeCell ref="A10:A12"/>
    <mergeCell ref="A106:B106"/>
    <mergeCell ref="A80:B80"/>
    <mergeCell ref="K10:L10"/>
    <mergeCell ref="M10:N10"/>
    <mergeCell ref="O10:P10"/>
    <mergeCell ref="B10:B12"/>
    <mergeCell ref="G10:H10"/>
    <mergeCell ref="M7:Q7"/>
    <mergeCell ref="B3:B5"/>
    <mergeCell ref="A8:P8"/>
    <mergeCell ref="K6:Q6"/>
    <mergeCell ref="C3:C5"/>
    <mergeCell ref="D3:G3"/>
    <mergeCell ref="D5:G5"/>
    <mergeCell ref="D6:G6"/>
    <mergeCell ref="D7:G7"/>
    <mergeCell ref="J4:Q4"/>
    <mergeCell ref="I5:Q5"/>
    <mergeCell ref="J3:Q3"/>
    <mergeCell ref="A3:A5"/>
  </mergeCells>
  <pageMargins left="0.43307086614173229" right="0.23622047244094491" top="0.94488188976377963" bottom="0.35433070866141736" header="0.31496062992125984" footer="0.31496062992125984"/>
  <pageSetup paperSize="9" scale="63" fitToHeight="0" orientation="landscape" r:id="rId1"/>
  <ignoredErrors>
    <ignoredError sqref="C106:D106 F10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Широкая ОА</cp:lastModifiedBy>
  <cp:lastPrinted>2016-04-27T12:48:09Z</cp:lastPrinted>
  <dcterms:created xsi:type="dcterms:W3CDTF">2013-03-24T12:59:00Z</dcterms:created>
  <dcterms:modified xsi:type="dcterms:W3CDTF">2016-04-27T12:48:26Z</dcterms:modified>
</cp:coreProperties>
</file>