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250" windowWidth="19035" windowHeight="10860"/>
  </bookViews>
  <sheets>
    <sheet name="2013-2015" sheetId="4" r:id="rId1"/>
  </sheets>
  <externalReferences>
    <externalReference r:id="rId2"/>
  </externalReferences>
  <definedNames>
    <definedName name="_xlnm.Print_Titles" localSheetId="0">'2013-2015'!$9:$13</definedName>
    <definedName name="квм" localSheetId="0">'2013-2015'!$P$21</definedName>
    <definedName name="мб" localSheetId="0">'2013-2015'!$S$2</definedName>
    <definedName name="мб1" localSheetId="0">'2013-2015'!$S$21</definedName>
    <definedName name="мб2" localSheetId="0">'2013-2015'!$S$31</definedName>
    <definedName name="мб3" localSheetId="0">'2013-2015'!$S$35</definedName>
    <definedName name="мб4" localSheetId="0">'2013-2015'!$S$47</definedName>
    <definedName name="_xlnm.Print_Area" localSheetId="0">'2013-2015'!$A$1:$X$535</definedName>
    <definedName name="рк" localSheetId="0">'2013-2015'!$R$2</definedName>
    <definedName name="рк1" localSheetId="0">'2013-2015'!$R$21</definedName>
    <definedName name="рк2" localSheetId="0">'2013-2015'!$R$31</definedName>
    <definedName name="рк3" localSheetId="0">'2013-2015'!$R$35</definedName>
    <definedName name="рк4" localSheetId="0">'2013-2015'!$R$47</definedName>
    <definedName name="Ф2" localSheetId="0">'2013-2015'!$Q$31</definedName>
    <definedName name="Ф3" localSheetId="0">'2013-2015'!$Q$35</definedName>
    <definedName name="ф4" localSheetId="0">'2013-2015'!$Q$47</definedName>
    <definedName name="фонд" localSheetId="0">'2013-2015'!$Q$2</definedName>
    <definedName name="фонд1" localSheetId="0">'2013-2015'!$Q$21</definedName>
  </definedNames>
  <calcPr calcId="144525"/>
</workbook>
</file>

<file path=xl/calcChain.xml><?xml version="1.0" encoding="utf-8"?>
<calcChain xmlns="http://schemas.openxmlformats.org/spreadsheetml/2006/main">
  <c r="N389" i="4" l="1"/>
  <c r="M389" i="4" s="1"/>
  <c r="O389" i="4"/>
  <c r="N390" i="4"/>
  <c r="M390" i="4" s="1"/>
  <c r="O390" i="4"/>
  <c r="N391" i="4"/>
  <c r="M391" i="4" s="1"/>
  <c r="O391" i="4"/>
  <c r="N392" i="4"/>
  <c r="M392" i="4" s="1"/>
  <c r="O392" i="4"/>
  <c r="N393" i="4"/>
  <c r="M393" i="4" s="1"/>
  <c r="O393" i="4"/>
  <c r="N394" i="4"/>
  <c r="M394" i="4" s="1"/>
  <c r="O394" i="4"/>
  <c r="N395" i="4"/>
  <c r="M395" i="4" s="1"/>
  <c r="O395" i="4"/>
  <c r="N396" i="4"/>
  <c r="M396" i="4" s="1"/>
  <c r="O396" i="4"/>
  <c r="N397" i="4"/>
  <c r="M397" i="4" s="1"/>
  <c r="O397" i="4"/>
  <c r="N398" i="4"/>
  <c r="M398" i="4" s="1"/>
  <c r="O398" i="4"/>
  <c r="N399" i="4"/>
  <c r="M399" i="4" s="1"/>
  <c r="O399" i="4"/>
  <c r="N400" i="4"/>
  <c r="M400" i="4" s="1"/>
  <c r="O400" i="4"/>
  <c r="N401" i="4"/>
  <c r="M401" i="4" s="1"/>
  <c r="O401" i="4"/>
  <c r="N402" i="4"/>
  <c r="M402" i="4" s="1"/>
  <c r="O402" i="4"/>
  <c r="N403" i="4"/>
  <c r="M403" i="4" s="1"/>
  <c r="O403" i="4"/>
  <c r="N404" i="4"/>
  <c r="M404" i="4" s="1"/>
  <c r="O404" i="4"/>
  <c r="N405" i="4"/>
  <c r="M405" i="4" s="1"/>
  <c r="O405" i="4"/>
  <c r="N406" i="4"/>
  <c r="M406" i="4" s="1"/>
  <c r="O406" i="4"/>
  <c r="N407" i="4"/>
  <c r="M407" i="4" s="1"/>
  <c r="O407" i="4"/>
  <c r="N408" i="4"/>
  <c r="M408" i="4" s="1"/>
  <c r="O408" i="4"/>
  <c r="N409" i="4"/>
  <c r="M409" i="4" s="1"/>
  <c r="O409" i="4"/>
  <c r="N410" i="4"/>
  <c r="M410" i="4" s="1"/>
  <c r="O410" i="4"/>
  <c r="N411" i="4"/>
  <c r="M411" i="4" s="1"/>
  <c r="O411" i="4"/>
  <c r="N412" i="4"/>
  <c r="M412" i="4" s="1"/>
  <c r="O412" i="4"/>
  <c r="N413" i="4"/>
  <c r="M413" i="4" s="1"/>
  <c r="O413" i="4"/>
  <c r="N414" i="4"/>
  <c r="M414" i="4" s="1"/>
  <c r="O414" i="4"/>
  <c r="N415" i="4"/>
  <c r="M415" i="4" s="1"/>
  <c r="O415" i="4"/>
  <c r="N416" i="4"/>
  <c r="M416" i="4" s="1"/>
  <c r="O416" i="4"/>
  <c r="N417" i="4"/>
  <c r="M417" i="4" s="1"/>
  <c r="O417" i="4"/>
  <c r="N418" i="4"/>
  <c r="M418" i="4" s="1"/>
  <c r="O418" i="4"/>
  <c r="N419" i="4"/>
  <c r="M419" i="4" s="1"/>
  <c r="O419" i="4"/>
  <c r="N420" i="4"/>
  <c r="M420" i="4" s="1"/>
  <c r="O420" i="4"/>
  <c r="N421" i="4"/>
  <c r="M421" i="4" s="1"/>
  <c r="O421" i="4"/>
  <c r="N422" i="4"/>
  <c r="M422" i="4" s="1"/>
  <c r="O422" i="4"/>
  <c r="N423" i="4"/>
  <c r="M423" i="4" s="1"/>
  <c r="O423" i="4"/>
  <c r="N424" i="4"/>
  <c r="M424" i="4" s="1"/>
  <c r="O424" i="4"/>
  <c r="N425" i="4"/>
  <c r="M425" i="4" s="1"/>
  <c r="O425" i="4"/>
  <c r="N426" i="4"/>
  <c r="M426" i="4" s="1"/>
  <c r="O426" i="4"/>
  <c r="N427" i="4"/>
  <c r="M427" i="4" s="1"/>
  <c r="O427" i="4"/>
  <c r="N428" i="4"/>
  <c r="M428" i="4" s="1"/>
  <c r="O428" i="4"/>
  <c r="N429" i="4"/>
  <c r="M429" i="4" s="1"/>
  <c r="O429" i="4"/>
  <c r="N430" i="4"/>
  <c r="M430" i="4" s="1"/>
  <c r="O430" i="4"/>
  <c r="N431" i="4"/>
  <c r="M431" i="4" s="1"/>
  <c r="O431" i="4"/>
  <c r="N432" i="4"/>
  <c r="M432" i="4" s="1"/>
  <c r="O432" i="4"/>
  <c r="N433" i="4"/>
  <c r="M433" i="4" s="1"/>
  <c r="O433" i="4"/>
  <c r="N434" i="4"/>
  <c r="M434" i="4" s="1"/>
  <c r="O434" i="4"/>
  <c r="N435" i="4"/>
  <c r="M435" i="4" s="1"/>
  <c r="O435" i="4"/>
  <c r="N436" i="4"/>
  <c r="M436" i="4" s="1"/>
  <c r="O436" i="4"/>
  <c r="N437" i="4"/>
  <c r="M437" i="4" s="1"/>
  <c r="O437" i="4"/>
  <c r="N438" i="4"/>
  <c r="M438" i="4" s="1"/>
  <c r="O438" i="4"/>
  <c r="N439" i="4"/>
  <c r="M439" i="4" s="1"/>
  <c r="O439" i="4"/>
  <c r="N440" i="4"/>
  <c r="M440" i="4" s="1"/>
  <c r="O440" i="4"/>
  <c r="N441" i="4"/>
  <c r="M441" i="4" s="1"/>
  <c r="O441" i="4"/>
  <c r="N442" i="4"/>
  <c r="M442" i="4" s="1"/>
  <c r="O442" i="4"/>
  <c r="N443" i="4"/>
  <c r="M443" i="4" s="1"/>
  <c r="O443" i="4"/>
  <c r="N444" i="4"/>
  <c r="M444" i="4" s="1"/>
  <c r="O444" i="4"/>
  <c r="N445" i="4"/>
  <c r="M445" i="4" s="1"/>
  <c r="O445" i="4"/>
  <c r="N446" i="4"/>
  <c r="M446" i="4" s="1"/>
  <c r="O446" i="4"/>
  <c r="N447" i="4"/>
  <c r="M447" i="4" s="1"/>
  <c r="O447" i="4"/>
  <c r="N448" i="4"/>
  <c r="M448" i="4" s="1"/>
  <c r="O448" i="4"/>
  <c r="N449" i="4"/>
  <c r="M449" i="4" s="1"/>
  <c r="O449" i="4"/>
  <c r="N450" i="4"/>
  <c r="M450" i="4" s="1"/>
  <c r="O450" i="4"/>
  <c r="N451" i="4"/>
  <c r="M451" i="4" s="1"/>
  <c r="O451" i="4"/>
  <c r="N452" i="4"/>
  <c r="M452" i="4" s="1"/>
  <c r="O452" i="4"/>
  <c r="N453" i="4"/>
  <c r="M453" i="4" s="1"/>
  <c r="O453" i="4"/>
  <c r="N454" i="4"/>
  <c r="M454" i="4" s="1"/>
  <c r="O454" i="4"/>
  <c r="N455" i="4"/>
  <c r="M455" i="4" s="1"/>
  <c r="O455" i="4"/>
  <c r="N456" i="4"/>
  <c r="M456" i="4" s="1"/>
  <c r="O456" i="4"/>
  <c r="N457" i="4"/>
  <c r="M457" i="4" s="1"/>
  <c r="O457" i="4"/>
  <c r="N458" i="4"/>
  <c r="M458" i="4" s="1"/>
  <c r="O458" i="4"/>
  <c r="N459" i="4"/>
  <c r="M459" i="4" s="1"/>
  <c r="O459" i="4"/>
  <c r="N460" i="4"/>
  <c r="M460" i="4" s="1"/>
  <c r="O460" i="4"/>
  <c r="N461" i="4"/>
  <c r="M461" i="4" s="1"/>
  <c r="O461" i="4"/>
  <c r="N462" i="4"/>
  <c r="M462" i="4" s="1"/>
  <c r="O462" i="4"/>
  <c r="N463" i="4"/>
  <c r="M463" i="4" s="1"/>
  <c r="O463" i="4"/>
  <c r="N464" i="4"/>
  <c r="M464" i="4" s="1"/>
  <c r="O464" i="4"/>
  <c r="N465" i="4"/>
  <c r="M465" i="4" s="1"/>
  <c r="O465" i="4"/>
  <c r="N466" i="4"/>
  <c r="M466" i="4" s="1"/>
  <c r="O466" i="4"/>
  <c r="N467" i="4"/>
  <c r="M467" i="4" s="1"/>
  <c r="O467" i="4"/>
  <c r="N468" i="4"/>
  <c r="M468" i="4" s="1"/>
  <c r="O468" i="4"/>
  <c r="N469" i="4"/>
  <c r="M469" i="4" s="1"/>
  <c r="O469" i="4"/>
  <c r="N470" i="4"/>
  <c r="M470" i="4" s="1"/>
  <c r="O470" i="4"/>
  <c r="N471" i="4"/>
  <c r="M471" i="4" s="1"/>
  <c r="O471" i="4"/>
  <c r="N472" i="4"/>
  <c r="M472" i="4" s="1"/>
  <c r="O472" i="4"/>
  <c r="N473" i="4"/>
  <c r="M473" i="4" s="1"/>
  <c r="O473" i="4"/>
  <c r="N474" i="4"/>
  <c r="M474" i="4" s="1"/>
  <c r="O474" i="4"/>
  <c r="N475" i="4"/>
  <c r="M475" i="4" s="1"/>
  <c r="O475" i="4"/>
  <c r="N476" i="4"/>
  <c r="M476" i="4" s="1"/>
  <c r="O476" i="4"/>
  <c r="N477" i="4"/>
  <c r="M477" i="4" s="1"/>
  <c r="O477" i="4"/>
  <c r="N478" i="4"/>
  <c r="M478" i="4" s="1"/>
  <c r="O478" i="4"/>
  <c r="N479" i="4"/>
  <c r="M479" i="4" s="1"/>
  <c r="O479" i="4"/>
  <c r="N480" i="4"/>
  <c r="M480" i="4" s="1"/>
  <c r="O480" i="4"/>
  <c r="N481" i="4"/>
  <c r="M481" i="4" s="1"/>
  <c r="O481" i="4"/>
  <c r="N482" i="4"/>
  <c r="M482" i="4" s="1"/>
  <c r="O482" i="4"/>
  <c r="N483" i="4"/>
  <c r="M483" i="4" s="1"/>
  <c r="O483" i="4"/>
  <c r="N484" i="4"/>
  <c r="M484" i="4" s="1"/>
  <c r="O484" i="4"/>
  <c r="N485" i="4"/>
  <c r="M485" i="4" s="1"/>
  <c r="O485" i="4"/>
  <c r="N486" i="4"/>
  <c r="M486" i="4" s="1"/>
  <c r="O486" i="4"/>
  <c r="N487" i="4"/>
  <c r="M487" i="4" s="1"/>
  <c r="O487" i="4"/>
  <c r="N488" i="4"/>
  <c r="M488" i="4" s="1"/>
  <c r="O488" i="4"/>
  <c r="N489" i="4"/>
  <c r="M489" i="4" s="1"/>
  <c r="O489" i="4"/>
  <c r="N490" i="4"/>
  <c r="M490" i="4" s="1"/>
  <c r="O490" i="4"/>
  <c r="N491" i="4"/>
  <c r="M491" i="4" s="1"/>
  <c r="O491" i="4"/>
  <c r="N492" i="4"/>
  <c r="M492" i="4" s="1"/>
  <c r="O492" i="4"/>
  <c r="N493" i="4"/>
  <c r="M493" i="4" s="1"/>
  <c r="O493" i="4"/>
  <c r="N494" i="4"/>
  <c r="M494" i="4" s="1"/>
  <c r="O494" i="4"/>
  <c r="N495" i="4"/>
  <c r="M495" i="4" s="1"/>
  <c r="O495" i="4"/>
  <c r="N496" i="4"/>
  <c r="M496" i="4" s="1"/>
  <c r="O496" i="4"/>
  <c r="N497" i="4"/>
  <c r="M497" i="4" s="1"/>
  <c r="O497" i="4"/>
  <c r="N498" i="4"/>
  <c r="M498" i="4" s="1"/>
  <c r="O498" i="4"/>
  <c r="N499" i="4"/>
  <c r="M499" i="4" s="1"/>
  <c r="O499" i="4"/>
  <c r="N500" i="4"/>
  <c r="M500" i="4" s="1"/>
  <c r="O500" i="4"/>
  <c r="N501" i="4"/>
  <c r="M501" i="4" s="1"/>
  <c r="O501" i="4"/>
  <c r="N502" i="4"/>
  <c r="M502" i="4" s="1"/>
  <c r="O502" i="4"/>
  <c r="N503" i="4"/>
  <c r="M503" i="4" s="1"/>
  <c r="O503" i="4"/>
  <c r="N504" i="4"/>
  <c r="M504" i="4" s="1"/>
  <c r="O504" i="4"/>
  <c r="N505" i="4"/>
  <c r="M505" i="4" s="1"/>
  <c r="O505" i="4"/>
  <c r="N506" i="4"/>
  <c r="M506" i="4" s="1"/>
  <c r="O506" i="4"/>
  <c r="N507" i="4"/>
  <c r="M507" i="4" s="1"/>
  <c r="O507" i="4"/>
  <c r="N508" i="4"/>
  <c r="M508" i="4" s="1"/>
  <c r="O508" i="4"/>
  <c r="N509" i="4"/>
  <c r="M509" i="4" s="1"/>
  <c r="O509" i="4"/>
  <c r="N510" i="4"/>
  <c r="M510" i="4" s="1"/>
  <c r="O510" i="4"/>
  <c r="N511" i="4"/>
  <c r="M511" i="4" s="1"/>
  <c r="O511" i="4"/>
  <c r="N512" i="4"/>
  <c r="M512" i="4" s="1"/>
  <c r="O512" i="4"/>
  <c r="N513" i="4"/>
  <c r="M513" i="4" s="1"/>
  <c r="O513" i="4"/>
  <c r="N514" i="4"/>
  <c r="M514" i="4" s="1"/>
  <c r="O514" i="4"/>
  <c r="N515" i="4"/>
  <c r="M515" i="4" s="1"/>
  <c r="O515" i="4"/>
  <c r="N516" i="4"/>
  <c r="M516" i="4" s="1"/>
  <c r="O516" i="4"/>
  <c r="N517" i="4"/>
  <c r="M517" i="4" s="1"/>
  <c r="O517" i="4"/>
  <c r="N518" i="4"/>
  <c r="M518" i="4" s="1"/>
  <c r="O518" i="4"/>
  <c r="N519" i="4"/>
  <c r="M519" i="4" s="1"/>
  <c r="O519" i="4"/>
  <c r="N520" i="4"/>
  <c r="M520" i="4" s="1"/>
  <c r="O520" i="4"/>
  <c r="N521" i="4"/>
  <c r="M521" i="4" s="1"/>
  <c r="O521" i="4"/>
  <c r="N522" i="4"/>
  <c r="M522" i="4" s="1"/>
  <c r="O522" i="4"/>
  <c r="N523" i="4"/>
  <c r="M523" i="4" s="1"/>
  <c r="O523" i="4"/>
  <c r="N524" i="4"/>
  <c r="M524" i="4" s="1"/>
  <c r="O524" i="4"/>
  <c r="N525" i="4"/>
  <c r="M525" i="4" s="1"/>
  <c r="O525" i="4"/>
  <c r="N526" i="4"/>
  <c r="M526" i="4" s="1"/>
  <c r="O526" i="4"/>
  <c r="N527" i="4"/>
  <c r="M527" i="4" s="1"/>
  <c r="O527" i="4"/>
  <c r="N528" i="4"/>
  <c r="M528" i="4" s="1"/>
  <c r="O528" i="4"/>
  <c r="N529" i="4"/>
  <c r="M529" i="4" s="1"/>
  <c r="O529" i="4"/>
  <c r="N530" i="4"/>
  <c r="M530" i="4" s="1"/>
  <c r="O530" i="4"/>
  <c r="N531" i="4"/>
  <c r="M531" i="4" s="1"/>
  <c r="O531" i="4"/>
  <c r="N532" i="4"/>
  <c r="M532" i="4" s="1"/>
  <c r="O532" i="4"/>
  <c r="N533" i="4"/>
  <c r="M533" i="4" s="1"/>
  <c r="O533" i="4"/>
  <c r="N534" i="4"/>
  <c r="M534" i="4" s="1"/>
  <c r="O534" i="4"/>
  <c r="N535" i="4"/>
  <c r="M535" i="4" s="1"/>
  <c r="O535" i="4"/>
  <c r="P389" i="4" l="1"/>
  <c r="Q389" i="4"/>
  <c r="R389" i="4"/>
  <c r="T389" i="4"/>
  <c r="U389" i="4"/>
  <c r="Q392" i="4"/>
  <c r="R392" i="4"/>
  <c r="S392" i="4"/>
  <c r="T392" i="4"/>
  <c r="U392" i="4"/>
  <c r="P406" i="4"/>
  <c r="Q406" i="4"/>
  <c r="R406" i="4"/>
  <c r="S406" i="4"/>
  <c r="T406" i="4"/>
  <c r="U406" i="4"/>
  <c r="Q422" i="4"/>
  <c r="R422" i="4"/>
  <c r="S422" i="4"/>
  <c r="T422" i="4"/>
  <c r="U422" i="4"/>
  <c r="P435" i="4"/>
  <c r="Q435" i="4"/>
  <c r="R435" i="4"/>
  <c r="S435" i="4"/>
  <c r="T435" i="4"/>
  <c r="U435" i="4"/>
  <c r="P451" i="4"/>
  <c r="Q451" i="4"/>
  <c r="R451" i="4"/>
  <c r="S451" i="4"/>
  <c r="T451" i="4"/>
  <c r="U451" i="4"/>
  <c r="P487" i="4"/>
  <c r="Q487" i="4"/>
  <c r="R487" i="4"/>
  <c r="S487" i="4"/>
  <c r="T487" i="4"/>
  <c r="U487" i="4"/>
  <c r="P490" i="4"/>
  <c r="Q490" i="4"/>
  <c r="R490" i="4"/>
  <c r="S490" i="4"/>
  <c r="T490" i="4"/>
  <c r="U490" i="4"/>
  <c r="P501" i="4"/>
  <c r="Q501" i="4"/>
  <c r="R501" i="4"/>
  <c r="S501" i="4"/>
  <c r="T501" i="4"/>
  <c r="U501" i="4"/>
  <c r="P515" i="4"/>
  <c r="Q515" i="4"/>
  <c r="R515" i="4"/>
  <c r="S515" i="4"/>
  <c r="T515" i="4"/>
  <c r="U515" i="4"/>
  <c r="P531" i="4"/>
  <c r="P530" i="4" s="1"/>
  <c r="Q531" i="4"/>
  <c r="Q530" i="4" s="1"/>
  <c r="R531" i="4"/>
  <c r="R530" i="4" s="1"/>
  <c r="S531" i="4"/>
  <c r="S530" i="4" s="1"/>
  <c r="T531" i="4"/>
  <c r="T530" i="4" s="1"/>
  <c r="U531" i="4"/>
  <c r="U530" i="4" s="1"/>
  <c r="K313" i="4"/>
  <c r="L389" i="4"/>
  <c r="L390" i="4"/>
  <c r="L391" i="4"/>
  <c r="L392" i="4"/>
  <c r="L393" i="4"/>
  <c r="L394" i="4"/>
  <c r="L395" i="4"/>
  <c r="L396" i="4"/>
  <c r="L397" i="4"/>
  <c r="L398" i="4"/>
  <c r="L399" i="4"/>
  <c r="L400" i="4"/>
  <c r="L401" i="4"/>
  <c r="L402" i="4"/>
  <c r="L403" i="4"/>
  <c r="L404" i="4"/>
  <c r="L405" i="4"/>
  <c r="L406" i="4"/>
  <c r="L407" i="4"/>
  <c r="L408" i="4"/>
  <c r="L409" i="4"/>
  <c r="L410" i="4"/>
  <c r="L411" i="4"/>
  <c r="L412" i="4"/>
  <c r="L413" i="4"/>
  <c r="L414" i="4"/>
  <c r="L415" i="4"/>
  <c r="L416" i="4"/>
  <c r="L417" i="4"/>
  <c r="L418" i="4"/>
  <c r="L419" i="4"/>
  <c r="L420" i="4"/>
  <c r="L421" i="4"/>
  <c r="L422" i="4"/>
  <c r="L423" i="4"/>
  <c r="L424" i="4"/>
  <c r="L425" i="4"/>
  <c r="L426" i="4"/>
  <c r="L427" i="4"/>
  <c r="L428" i="4"/>
  <c r="L429" i="4"/>
  <c r="L430" i="4"/>
  <c r="L431" i="4"/>
  <c r="L432" i="4"/>
  <c r="L433" i="4"/>
  <c r="L434" i="4"/>
  <c r="L435" i="4"/>
  <c r="L436" i="4"/>
  <c r="L437" i="4"/>
  <c r="L438" i="4"/>
  <c r="L439" i="4"/>
  <c r="L440" i="4"/>
  <c r="L441" i="4"/>
  <c r="L442" i="4"/>
  <c r="L443" i="4"/>
  <c r="L444" i="4"/>
  <c r="L445" i="4"/>
  <c r="L446" i="4"/>
  <c r="L447" i="4"/>
  <c r="L448" i="4"/>
  <c r="L449" i="4"/>
  <c r="L450" i="4"/>
  <c r="L451" i="4"/>
  <c r="L452" i="4"/>
  <c r="L453" i="4"/>
  <c r="L454" i="4"/>
  <c r="L455" i="4"/>
  <c r="L456" i="4"/>
  <c r="L457" i="4"/>
  <c r="L458" i="4"/>
  <c r="L459" i="4"/>
  <c r="L460" i="4"/>
  <c r="L461" i="4"/>
  <c r="L462" i="4"/>
  <c r="L463" i="4"/>
  <c r="L464" i="4"/>
  <c r="L465" i="4"/>
  <c r="L466" i="4"/>
  <c r="L467" i="4"/>
  <c r="L468" i="4"/>
  <c r="L469" i="4"/>
  <c r="L470" i="4"/>
  <c r="L471" i="4"/>
  <c r="L472" i="4"/>
  <c r="L473" i="4"/>
  <c r="L474" i="4"/>
  <c r="L475" i="4"/>
  <c r="L476" i="4"/>
  <c r="L477" i="4"/>
  <c r="L478" i="4"/>
  <c r="L479" i="4"/>
  <c r="L480" i="4"/>
  <c r="L481" i="4"/>
  <c r="L482" i="4"/>
  <c r="L483" i="4"/>
  <c r="L484" i="4"/>
  <c r="L485" i="4"/>
  <c r="L486" i="4"/>
  <c r="L487" i="4"/>
  <c r="L488" i="4"/>
  <c r="L489" i="4"/>
  <c r="L490" i="4"/>
  <c r="L491" i="4"/>
  <c r="L492" i="4"/>
  <c r="L493" i="4"/>
  <c r="L494" i="4"/>
  <c r="L495" i="4"/>
  <c r="L496" i="4"/>
  <c r="L497" i="4"/>
  <c r="L498" i="4"/>
  <c r="L499" i="4"/>
  <c r="L500" i="4"/>
  <c r="L501" i="4"/>
  <c r="L502" i="4"/>
  <c r="L503" i="4"/>
  <c r="L504" i="4"/>
  <c r="L505" i="4"/>
  <c r="L506" i="4"/>
  <c r="L507" i="4"/>
  <c r="L508" i="4"/>
  <c r="L509" i="4"/>
  <c r="L510" i="4"/>
  <c r="L511" i="4"/>
  <c r="L512" i="4"/>
  <c r="L513" i="4"/>
  <c r="L514" i="4"/>
  <c r="L515" i="4"/>
  <c r="L516" i="4"/>
  <c r="L517" i="4"/>
  <c r="L518" i="4"/>
  <c r="L519" i="4"/>
  <c r="L520" i="4"/>
  <c r="L521" i="4"/>
  <c r="L522" i="4"/>
  <c r="L523" i="4"/>
  <c r="L524" i="4"/>
  <c r="L525" i="4"/>
  <c r="L526" i="4"/>
  <c r="L527" i="4"/>
  <c r="L528" i="4"/>
  <c r="L529" i="4"/>
  <c r="L530" i="4"/>
  <c r="L531" i="4"/>
  <c r="L532" i="4"/>
  <c r="L533" i="4"/>
  <c r="L534" i="4"/>
  <c r="L535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510" i="4"/>
  <c r="K511" i="4"/>
  <c r="K512" i="4"/>
  <c r="K513" i="4"/>
  <c r="K514" i="4"/>
  <c r="K515" i="4"/>
  <c r="K516" i="4"/>
  <c r="K517" i="4"/>
  <c r="K518" i="4"/>
  <c r="K519" i="4"/>
  <c r="K520" i="4"/>
  <c r="K521" i="4"/>
  <c r="K522" i="4"/>
  <c r="K523" i="4"/>
  <c r="K524" i="4"/>
  <c r="K525" i="4"/>
  <c r="K526" i="4"/>
  <c r="K527" i="4"/>
  <c r="K528" i="4"/>
  <c r="K529" i="4"/>
  <c r="K530" i="4"/>
  <c r="K531" i="4"/>
  <c r="K532" i="4"/>
  <c r="K533" i="4"/>
  <c r="K534" i="4"/>
  <c r="K535" i="4"/>
  <c r="P392" i="4" l="1"/>
  <c r="P422" i="4"/>
  <c r="P18" i="4" l="1"/>
  <c r="P223" i="4"/>
  <c r="P234" i="4"/>
  <c r="H313" i="4"/>
  <c r="I313" i="4"/>
  <c r="J313" i="4"/>
  <c r="L313" i="4"/>
  <c r="M313" i="4"/>
  <c r="N313" i="4"/>
  <c r="O313" i="4"/>
  <c r="P313" i="4"/>
  <c r="T313" i="4"/>
  <c r="U313" i="4"/>
  <c r="I299" i="4" l="1"/>
  <c r="U308" i="4" l="1"/>
  <c r="T308" i="4"/>
  <c r="S308" i="4"/>
  <c r="R308" i="4"/>
  <c r="Q308" i="4"/>
  <c r="P308" i="4"/>
  <c r="O308" i="4"/>
  <c r="N308" i="4"/>
  <c r="M308" i="4"/>
  <c r="L308" i="4"/>
  <c r="K308" i="4"/>
  <c r="J308" i="4"/>
  <c r="I308" i="4"/>
  <c r="H308" i="4"/>
  <c r="G308" i="4"/>
  <c r="R18" i="4" l="1"/>
  <c r="Q18" i="4"/>
  <c r="S18" i="4"/>
  <c r="P293" i="4"/>
  <c r="P265" i="4" l="1"/>
  <c r="J392" i="4" l="1"/>
  <c r="H392" i="4"/>
  <c r="G392" i="4"/>
  <c r="I392" i="4"/>
  <c r="G406" i="4"/>
  <c r="H406" i="4"/>
  <c r="I406" i="4"/>
  <c r="J406" i="4"/>
  <c r="U304" i="4" l="1"/>
  <c r="T304" i="4"/>
  <c r="S304" i="4"/>
  <c r="R304" i="4"/>
  <c r="Q304" i="4"/>
  <c r="O304" i="4"/>
  <c r="N304" i="4"/>
  <c r="M304" i="4"/>
  <c r="L304" i="4"/>
  <c r="K304" i="4"/>
  <c r="J304" i="4"/>
  <c r="I304" i="4"/>
  <c r="I298" i="4" s="1"/>
  <c r="H304" i="4"/>
  <c r="G304" i="4"/>
  <c r="P304" i="4" l="1"/>
  <c r="J531" i="4"/>
  <c r="J530" i="4" s="1"/>
  <c r="I531" i="4"/>
  <c r="I530" i="4" s="1"/>
  <c r="H531" i="4"/>
  <c r="H530" i="4" s="1"/>
  <c r="G531" i="4"/>
  <c r="G530" i="4" s="1"/>
  <c r="U299" i="4" l="1"/>
  <c r="U298" i="4" s="1"/>
  <c r="T299" i="4"/>
  <c r="T298" i="4" s="1"/>
  <c r="S299" i="4"/>
  <c r="S298" i="4" s="1"/>
  <c r="R299" i="4"/>
  <c r="R298" i="4" s="1"/>
  <c r="Q299" i="4"/>
  <c r="Q298" i="4" s="1"/>
  <c r="P299" i="4"/>
  <c r="P298" i="4" s="1"/>
  <c r="O299" i="4"/>
  <c r="O298" i="4" s="1"/>
  <c r="N299" i="4"/>
  <c r="N298" i="4" s="1"/>
  <c r="M299" i="4"/>
  <c r="M298" i="4" s="1"/>
  <c r="L299" i="4"/>
  <c r="L298" i="4" s="1"/>
  <c r="K299" i="4"/>
  <c r="K298" i="4" s="1"/>
  <c r="J299" i="4"/>
  <c r="J298" i="4" s="1"/>
  <c r="H299" i="4"/>
  <c r="H298" i="4" s="1"/>
  <c r="G299" i="4"/>
  <c r="G298" i="4" s="1"/>
  <c r="I422" i="4" l="1"/>
  <c r="H422" i="4"/>
  <c r="U61" i="4"/>
  <c r="T61" i="4"/>
  <c r="R61" i="4"/>
  <c r="Q61" i="4"/>
  <c r="O61" i="4"/>
  <c r="N61" i="4"/>
  <c r="I61" i="4"/>
  <c r="L61" i="4"/>
  <c r="K61" i="4"/>
  <c r="H61" i="4"/>
  <c r="G422" i="4" l="1"/>
  <c r="J422" i="4"/>
  <c r="M61" i="4"/>
  <c r="J61" i="4"/>
  <c r="G61" i="4"/>
  <c r="P61" i="4"/>
  <c r="S61" i="4"/>
  <c r="I501" i="4"/>
  <c r="J501" i="4"/>
  <c r="H501" i="4"/>
  <c r="G501" i="4"/>
  <c r="U46" i="4" l="1"/>
  <c r="T46" i="4"/>
  <c r="S46" i="4"/>
  <c r="R46" i="4"/>
  <c r="Q46" i="4"/>
  <c r="O46" i="4"/>
  <c r="N46" i="4"/>
  <c r="M46" i="4"/>
  <c r="I46" i="4"/>
  <c r="L46" i="4"/>
  <c r="K46" i="4"/>
  <c r="J46" i="4"/>
  <c r="H46" i="4"/>
  <c r="G46" i="4"/>
  <c r="P46" i="4" l="1"/>
  <c r="U18" i="4"/>
  <c r="T18" i="4"/>
  <c r="O18" i="4"/>
  <c r="N18" i="4"/>
  <c r="M18" i="4"/>
  <c r="I18" i="4"/>
  <c r="L18" i="4"/>
  <c r="K18" i="4"/>
  <c r="J18" i="4"/>
  <c r="H18" i="4"/>
  <c r="G18" i="4"/>
  <c r="G313" i="4" l="1"/>
  <c r="I490" i="4" l="1"/>
  <c r="H490" i="4"/>
  <c r="G490" i="4"/>
  <c r="J490" i="4" l="1"/>
  <c r="I451" i="4" l="1"/>
  <c r="H451" i="4"/>
  <c r="G451" i="4"/>
  <c r="U175" i="4"/>
  <c r="T175" i="4"/>
  <c r="S175" i="4"/>
  <c r="O175" i="4"/>
  <c r="N175" i="4"/>
  <c r="M175" i="4"/>
  <c r="L175" i="4"/>
  <c r="K175" i="4"/>
  <c r="I175" i="4"/>
  <c r="H175" i="4"/>
  <c r="G175" i="4"/>
  <c r="R175" i="4"/>
  <c r="J451" i="4" l="1"/>
  <c r="J175" i="4"/>
  <c r="Q175" i="4"/>
  <c r="P175" i="4" l="1"/>
  <c r="G212" i="4"/>
  <c r="H212" i="4"/>
  <c r="I212" i="4"/>
  <c r="J212" i="4"/>
  <c r="K212" i="4"/>
  <c r="L212" i="4"/>
  <c r="M212" i="4"/>
  <c r="N212" i="4"/>
  <c r="O212" i="4"/>
  <c r="Q212" i="4"/>
  <c r="R212" i="4"/>
  <c r="S212" i="4"/>
  <c r="T212" i="4"/>
  <c r="U212" i="4"/>
  <c r="J515" i="4" l="1"/>
  <c r="I515" i="4"/>
  <c r="H515" i="4"/>
  <c r="G515" i="4"/>
  <c r="I487" i="4"/>
  <c r="H487" i="4"/>
  <c r="G487" i="4"/>
  <c r="J435" i="4"/>
  <c r="I435" i="4"/>
  <c r="H435" i="4"/>
  <c r="G435" i="4"/>
  <c r="U312" i="4"/>
  <c r="U311" i="4" s="1"/>
  <c r="J389" i="4"/>
  <c r="I389" i="4"/>
  <c r="H389" i="4"/>
  <c r="G389" i="4"/>
  <c r="U293" i="4"/>
  <c r="T293" i="4"/>
  <c r="O293" i="4"/>
  <c r="N293" i="4"/>
  <c r="L293" i="4"/>
  <c r="K293" i="4"/>
  <c r="I293" i="4"/>
  <c r="H293" i="4"/>
  <c r="G293" i="4"/>
  <c r="U265" i="4"/>
  <c r="T265" i="4"/>
  <c r="S265" i="4"/>
  <c r="R265" i="4"/>
  <c r="Q265" i="4"/>
  <c r="N265" i="4"/>
  <c r="M265" i="4"/>
  <c r="K265" i="4"/>
  <c r="J265" i="4"/>
  <c r="I265" i="4"/>
  <c r="H265" i="4"/>
  <c r="G265" i="4"/>
  <c r="U250" i="4"/>
  <c r="T250" i="4"/>
  <c r="S250" i="4"/>
  <c r="R250" i="4"/>
  <c r="Q250" i="4"/>
  <c r="P250" i="4"/>
  <c r="O250" i="4"/>
  <c r="N250" i="4"/>
  <c r="M250" i="4"/>
  <c r="L250" i="4"/>
  <c r="K250" i="4"/>
  <c r="I250" i="4"/>
  <c r="H250" i="4"/>
  <c r="G250" i="4"/>
  <c r="U234" i="4"/>
  <c r="T234" i="4"/>
  <c r="S234" i="4"/>
  <c r="R234" i="4"/>
  <c r="Q234" i="4"/>
  <c r="N234" i="4"/>
  <c r="M234" i="4"/>
  <c r="L234" i="4"/>
  <c r="K234" i="4"/>
  <c r="I234" i="4"/>
  <c r="H234" i="4"/>
  <c r="G234" i="4"/>
  <c r="U226" i="4"/>
  <c r="T226" i="4"/>
  <c r="S226" i="4"/>
  <c r="R226" i="4"/>
  <c r="Q226" i="4"/>
  <c r="O226" i="4"/>
  <c r="N226" i="4"/>
  <c r="L226" i="4"/>
  <c r="K226" i="4"/>
  <c r="I226" i="4"/>
  <c r="H226" i="4"/>
  <c r="G226" i="4"/>
  <c r="U223" i="4"/>
  <c r="T223" i="4"/>
  <c r="S223" i="4"/>
  <c r="R223" i="4"/>
  <c r="Q223" i="4"/>
  <c r="O223" i="4"/>
  <c r="N223" i="4"/>
  <c r="M223" i="4"/>
  <c r="L223" i="4"/>
  <c r="K223" i="4"/>
  <c r="I223" i="4"/>
  <c r="H223" i="4"/>
  <c r="G223" i="4"/>
  <c r="U150" i="4"/>
  <c r="T150" i="4"/>
  <c r="S150" i="4"/>
  <c r="R150" i="4"/>
  <c r="Q150" i="4"/>
  <c r="O150" i="4"/>
  <c r="N150" i="4"/>
  <c r="L150" i="4"/>
  <c r="K150" i="4"/>
  <c r="I150" i="4"/>
  <c r="H150" i="4"/>
  <c r="G150" i="4"/>
  <c r="U109" i="4"/>
  <c r="T109" i="4"/>
  <c r="S109" i="4"/>
  <c r="R109" i="4"/>
  <c r="Q109" i="4"/>
  <c r="O109" i="4"/>
  <c r="N109" i="4"/>
  <c r="L109" i="4"/>
  <c r="K109" i="4"/>
  <c r="I109" i="4"/>
  <c r="H109" i="4"/>
  <c r="G109" i="4"/>
  <c r="U107" i="4"/>
  <c r="T107" i="4"/>
  <c r="S107" i="4"/>
  <c r="R107" i="4"/>
  <c r="Q107" i="4"/>
  <c r="Q17" i="4" s="1"/>
  <c r="O107" i="4"/>
  <c r="N107" i="4"/>
  <c r="M107" i="4"/>
  <c r="L107" i="4"/>
  <c r="K107" i="4"/>
  <c r="J107" i="4"/>
  <c r="I107" i="4"/>
  <c r="H107" i="4"/>
  <c r="G107" i="4"/>
  <c r="N17" i="4" l="1"/>
  <c r="K17" i="4"/>
  <c r="I312" i="4"/>
  <c r="I311" i="4" s="1"/>
  <c r="S17" i="4"/>
  <c r="S16" i="4" s="1"/>
  <c r="N312" i="4"/>
  <c r="N311" i="4" s="1"/>
  <c r="H312" i="4"/>
  <c r="H311" i="4" s="1"/>
  <c r="G312" i="4"/>
  <c r="G311" i="4" s="1"/>
  <c r="K312" i="4"/>
  <c r="K311" i="4" s="1"/>
  <c r="T312" i="4"/>
  <c r="T311" i="4" s="1"/>
  <c r="T17" i="4"/>
  <c r="T16" i="4" s="1"/>
  <c r="Q16" i="4"/>
  <c r="U17" i="4"/>
  <c r="U15" i="4" s="1"/>
  <c r="G17" i="4"/>
  <c r="G16" i="4" s="1"/>
  <c r="R17" i="4"/>
  <c r="R16" i="4" s="1"/>
  <c r="H17" i="4"/>
  <c r="H16" i="4" s="1"/>
  <c r="I17" i="4"/>
  <c r="I15" i="4" s="1"/>
  <c r="N16" i="4"/>
  <c r="K16" i="4"/>
  <c r="J150" i="4"/>
  <c r="M150" i="4"/>
  <c r="P150" i="4"/>
  <c r="J250" i="4"/>
  <c r="X46" i="4"/>
  <c r="W46" i="4"/>
  <c r="J293" i="4"/>
  <c r="P107" i="4"/>
  <c r="V392" i="4"/>
  <c r="V175" i="4" s="1"/>
  <c r="V109" i="4"/>
  <c r="N14" i="4" l="1"/>
  <c r="N15" i="4"/>
  <c r="K15" i="4"/>
  <c r="T15" i="4"/>
  <c r="H14" i="4"/>
  <c r="T14" i="4"/>
  <c r="K14" i="4"/>
  <c r="G14" i="4"/>
  <c r="U16" i="4"/>
  <c r="U14" i="4" s="1"/>
  <c r="I16" i="4"/>
  <c r="I14" i="4" s="1"/>
  <c r="H15" i="4"/>
  <c r="G15" i="4"/>
  <c r="J223" i="4"/>
  <c r="J487" i="4"/>
  <c r="J312" i="4" s="1"/>
  <c r="J311" i="4" s="1"/>
  <c r="O234" i="4"/>
  <c r="J226" i="4"/>
  <c r="O265" i="4"/>
  <c r="M293" i="4"/>
  <c r="M226" i="4"/>
  <c r="L265" i="4"/>
  <c r="L17" i="4" s="1"/>
  <c r="M312" i="4"/>
  <c r="M311" i="4" s="1"/>
  <c r="P226" i="4"/>
  <c r="P212" i="4"/>
  <c r="L312" i="4"/>
  <c r="L311" i="4" s="1"/>
  <c r="J234" i="4"/>
  <c r="J109" i="4"/>
  <c r="M109" i="4"/>
  <c r="V16" i="4"/>
  <c r="P109" i="4"/>
  <c r="M17" i="4" l="1"/>
  <c r="M16" i="4" s="1"/>
  <c r="M14" i="4" s="1"/>
  <c r="J17" i="4"/>
  <c r="L15" i="4"/>
  <c r="O312" i="4"/>
  <c r="O311" i="4" s="1"/>
  <c r="L16" i="4"/>
  <c r="L14" i="4" s="1"/>
  <c r="O17" i="4"/>
  <c r="P17" i="4"/>
  <c r="P16" i="4" s="1"/>
  <c r="J16" i="4"/>
  <c r="J14" i="4" s="1"/>
  <c r="J15" i="4"/>
  <c r="M15" i="4"/>
  <c r="O15" i="4" l="1"/>
  <c r="O16" i="4"/>
  <c r="O14" i="4" s="1"/>
  <c r="Q312" i="4" l="1"/>
  <c r="S312" i="4"/>
  <c r="R312" i="4"/>
  <c r="S15" i="4" l="1"/>
  <c r="S311" i="4"/>
  <c r="S14" i="4" s="1"/>
  <c r="R15" i="4"/>
  <c r="R311" i="4"/>
  <c r="R14" i="4" s="1"/>
  <c r="Q15" i="4"/>
  <c r="Q311" i="4"/>
  <c r="Q14" i="4" s="1"/>
  <c r="P312" i="4"/>
  <c r="P311" i="4" l="1"/>
  <c r="P14" i="4" s="1"/>
  <c r="P15" i="4"/>
</calcChain>
</file>

<file path=xl/sharedStrings.xml><?xml version="1.0" encoding="utf-8"?>
<sst xmlns="http://schemas.openxmlformats.org/spreadsheetml/2006/main" count="3120" uniqueCount="912">
  <si>
    <t>№ п/п</t>
  </si>
  <si>
    <t>Адрес
МКД</t>
  </si>
  <si>
    <t>Документ,
подтверждающий
признание МКД
аварийным</t>
  </si>
  <si>
    <t>Номер</t>
  </si>
  <si>
    <t>Дата</t>
  </si>
  <si>
    <t>Планируемая дата  окончания
переселения</t>
  </si>
  <si>
    <t>Планируемая дата сноса МКД</t>
  </si>
  <si>
    <t>Число жителей всего</t>
  </si>
  <si>
    <t>чел.</t>
  </si>
  <si>
    <t>Число жителей планируемых
 к переселению</t>
  </si>
  <si>
    <t>Общая площадь жилых
помещений МКД</t>
  </si>
  <si>
    <t>кв.м</t>
  </si>
  <si>
    <t>Количество расселяемых жилых
помещений</t>
  </si>
  <si>
    <t>Всего</t>
  </si>
  <si>
    <t>ед.</t>
  </si>
  <si>
    <t>в том числе</t>
  </si>
  <si>
    <t>частная
собственность</t>
  </si>
  <si>
    <t>муниципальная
собственность</t>
  </si>
  <si>
    <t>Расселяемая площадь жилых
помещений</t>
  </si>
  <si>
    <t>Стоимость переселения граждан</t>
  </si>
  <si>
    <t>Всего:</t>
  </si>
  <si>
    <t>руб.</t>
  </si>
  <si>
    <t>в том числе:</t>
  </si>
  <si>
    <t>за счет средств
Фонда</t>
  </si>
  <si>
    <t>за счет средств
бюджета субъекта
Российской
Федерации</t>
  </si>
  <si>
    <t>за счет средств
местного бюджета</t>
  </si>
  <si>
    <t xml:space="preserve">
</t>
  </si>
  <si>
    <t xml:space="preserve">
</t>
  </si>
  <si>
    <t xml:space="preserve">
</t>
  </si>
  <si>
    <t>б/н</t>
  </si>
  <si>
    <t>20.07.2010</t>
  </si>
  <si>
    <t>X</t>
  </si>
  <si>
    <t>59</t>
  </si>
  <si>
    <t>63</t>
  </si>
  <si>
    <t>83</t>
  </si>
  <si>
    <t>76</t>
  </si>
  <si>
    <t>47</t>
  </si>
  <si>
    <t>52</t>
  </si>
  <si>
    <t>45</t>
  </si>
  <si>
    <t>7</t>
  </si>
  <si>
    <t>12</t>
  </si>
  <si>
    <t>13</t>
  </si>
  <si>
    <t>15</t>
  </si>
  <si>
    <t>17</t>
  </si>
  <si>
    <t>10.10.2005</t>
  </si>
  <si>
    <t>36</t>
  </si>
  <si>
    <t>22.10.2005</t>
  </si>
  <si>
    <t>29</t>
  </si>
  <si>
    <t>22.03.2005</t>
  </si>
  <si>
    <t>17.08.2005</t>
  </si>
  <si>
    <t>06.10.2005</t>
  </si>
  <si>
    <t>22.06.2005</t>
  </si>
  <si>
    <t>15.07.2005</t>
  </si>
  <si>
    <t>09.06.2005</t>
  </si>
  <si>
    <t>14.09.2005</t>
  </si>
  <si>
    <t>16.11.2005</t>
  </si>
  <si>
    <t>54</t>
  </si>
  <si>
    <t>10.08.2005</t>
  </si>
  <si>
    <t>224</t>
  </si>
  <si>
    <t>22.12.2011</t>
  </si>
  <si>
    <t>04.10.2005</t>
  </si>
  <si>
    <t>84</t>
  </si>
  <si>
    <t>40</t>
  </si>
  <si>
    <t>67</t>
  </si>
  <si>
    <t>09.05.2005</t>
  </si>
  <si>
    <t>81</t>
  </si>
  <si>
    <t>79</t>
  </si>
  <si>
    <t>16.10.2005</t>
  </si>
  <si>
    <t>83/1</t>
  </si>
  <si>
    <t>85/1</t>
  </si>
  <si>
    <t>106/1</t>
  </si>
  <si>
    <t>90/1</t>
  </si>
  <si>
    <t>96/1</t>
  </si>
  <si>
    <t>42/1</t>
  </si>
  <si>
    <t>43/1</t>
  </si>
  <si>
    <t>44/1</t>
  </si>
  <si>
    <t>45/1</t>
  </si>
  <si>
    <t>46/1</t>
  </si>
  <si>
    <t>50/1</t>
  </si>
  <si>
    <t>51/1</t>
  </si>
  <si>
    <t>55/1</t>
  </si>
  <si>
    <t>66/1</t>
  </si>
  <si>
    <t>73/1</t>
  </si>
  <si>
    <t>79/1</t>
  </si>
  <si>
    <t>78/1</t>
  </si>
  <si>
    <t>21/9</t>
  </si>
  <si>
    <t>22/9</t>
  </si>
  <si>
    <t>27/9</t>
  </si>
  <si>
    <t>40/5</t>
  </si>
  <si>
    <t>35/5</t>
  </si>
  <si>
    <t>14/5</t>
  </si>
  <si>
    <t>16/6</t>
  </si>
  <si>
    <t>9/6</t>
  </si>
  <si>
    <t>Итого по МО ГО «Сыктывкар»:</t>
  </si>
  <si>
    <t>Итого по МО ГО «Усинск»:</t>
  </si>
  <si>
    <t>Итого по МО ГО «Ухта»:</t>
  </si>
  <si>
    <t>Итого по МО МР «Ижемский»:</t>
  </si>
  <si>
    <t>Итого по МО МР «Княжпогостский»:</t>
  </si>
  <si>
    <t>Итого по МО МР «Койгородский»:</t>
  </si>
  <si>
    <t>Итого по МО МР «Корткеросский»:</t>
  </si>
  <si>
    <t>Итого по МО МР «Прилузский»:</t>
  </si>
  <si>
    <t>Итого по МО МР «Сысольский»:</t>
  </si>
  <si>
    <t>Итого по МО МР «Сыктывдинский»:</t>
  </si>
  <si>
    <t>Итого по МО МР «Троицко-Печорский»:</t>
  </si>
  <si>
    <t>Итого по МО МР «Удорский»:</t>
  </si>
  <si>
    <t>Итого по МО МР «Усть-Вымский»:</t>
  </si>
  <si>
    <t>Итого по МО МР «Усть-Куломский»:</t>
  </si>
  <si>
    <t>35-10</t>
  </si>
  <si>
    <t>33-10</t>
  </si>
  <si>
    <t>04-10</t>
  </si>
  <si>
    <t>05-10</t>
  </si>
  <si>
    <t>06-10</t>
  </si>
  <si>
    <t>07-10</t>
  </si>
  <si>
    <t>08-10</t>
  </si>
  <si>
    <t>09-10</t>
  </si>
  <si>
    <t>10-10</t>
  </si>
  <si>
    <t>05-11</t>
  </si>
  <si>
    <t>06-11</t>
  </si>
  <si>
    <t>08-11</t>
  </si>
  <si>
    <t>10-11</t>
  </si>
  <si>
    <t>03-10</t>
  </si>
  <si>
    <t>29.12.2009</t>
  </si>
  <si>
    <t>27.07.2008</t>
  </si>
  <si>
    <t>47/1</t>
  </si>
  <si>
    <t>115/1</t>
  </si>
  <si>
    <t>112/1</t>
  </si>
  <si>
    <t>49/1</t>
  </si>
  <si>
    <t>54/1</t>
  </si>
  <si>
    <t>56/1</t>
  </si>
  <si>
    <t>63/1</t>
  </si>
  <si>
    <t>74/1</t>
  </si>
  <si>
    <t>77/1</t>
  </si>
  <si>
    <t>7/6</t>
  </si>
  <si>
    <t>19-10</t>
  </si>
  <si>
    <t>20-10</t>
  </si>
  <si>
    <t>21-10</t>
  </si>
  <si>
    <t>22-10</t>
  </si>
  <si>
    <t>23-10</t>
  </si>
  <si>
    <t>24-10</t>
  </si>
  <si>
    <t>26-10</t>
  </si>
  <si>
    <t>27-10</t>
  </si>
  <si>
    <t>28-10</t>
  </si>
  <si>
    <t>29-10</t>
  </si>
  <si>
    <t>30-10</t>
  </si>
  <si>
    <t>31-10</t>
  </si>
  <si>
    <t>32-10</t>
  </si>
  <si>
    <t>34-10</t>
  </si>
  <si>
    <t>36-10</t>
  </si>
  <si>
    <t>37-10</t>
  </si>
  <si>
    <t>38-10</t>
  </si>
  <si>
    <t>2</t>
  </si>
  <si>
    <t>3</t>
  </si>
  <si>
    <t>4</t>
  </si>
  <si>
    <t>8</t>
  </si>
  <si>
    <t>92</t>
  </si>
  <si>
    <t>Х</t>
  </si>
  <si>
    <t>21</t>
  </si>
  <si>
    <t>22</t>
  </si>
  <si>
    <t>23</t>
  </si>
  <si>
    <t>72</t>
  </si>
  <si>
    <t>24</t>
  </si>
  <si>
    <t>25</t>
  </si>
  <si>
    <t>80</t>
  </si>
  <si>
    <t>25.12.2008</t>
  </si>
  <si>
    <t>33</t>
  </si>
  <si>
    <t>56</t>
  </si>
  <si>
    <t>35</t>
  </si>
  <si>
    <t>39</t>
  </si>
  <si>
    <t>37</t>
  </si>
  <si>
    <t>34</t>
  </si>
  <si>
    <t>44</t>
  </si>
  <si>
    <t>38</t>
  </si>
  <si>
    <t>49</t>
  </si>
  <si>
    <t>г. Ухта, ул. Кирпичная, д. 14</t>
  </si>
  <si>
    <t>г. Ухта, ул. Губкина, д. 16</t>
  </si>
  <si>
    <t>53</t>
  </si>
  <si>
    <t>55</t>
  </si>
  <si>
    <t>78</t>
  </si>
  <si>
    <t>с. Сторожевск, пер. Механизаторов, д. 22</t>
  </si>
  <si>
    <t>с. Сторожевск, ул. Молодежная, д. 1</t>
  </si>
  <si>
    <t>с. Выльгорт, ул. Рабочая, д. 16</t>
  </si>
  <si>
    <t>с. Выльгорт, ул. Мичурина, д. 16</t>
  </si>
  <si>
    <t>с. Зеленец, ул. Набережная, д. 1</t>
  </si>
  <si>
    <t>с. Выльгорт, ул. Рабочая, д. 4</t>
  </si>
  <si>
    <t>п. Нювчим, ул. Ленина, д. 15</t>
  </si>
  <si>
    <t>Итого по МО ГО «Воркута»:</t>
  </si>
  <si>
    <t>135</t>
  </si>
  <si>
    <t>136</t>
  </si>
  <si>
    <t>Итого по I этапу (2013-2014 г.)  с финансовой поддержкой Фонда:</t>
  </si>
  <si>
    <t>Итого по II этапу (2014-2015 г.)  с финансовой поддержкой Фонда:</t>
  </si>
  <si>
    <t>Итого по II этапу (2014-2015 г.), в т.ч:</t>
  </si>
  <si>
    <t>Итого по I этапу (2013-2014 г.), в т.ч:</t>
  </si>
  <si>
    <t>Внебюджетные  источники финансирования</t>
  </si>
  <si>
    <t>Перечень аварийных многоквартирных домов, признанных аварийными до 1 января 2012 года аварийными и подлежащими сносу или реконструкции в связи с физическим износом в процессе эксплуатации</t>
  </si>
  <si>
    <t>Дополнительные источники финансирования</t>
  </si>
  <si>
    <t>25/9</t>
  </si>
  <si>
    <t>8/9</t>
  </si>
  <si>
    <t>11/9</t>
  </si>
  <si>
    <t>6/9</t>
  </si>
  <si>
    <t>Итого по Республике Коми I - II этапы , в т.ч:</t>
  </si>
  <si>
    <t>Итого по Республике Коми  I - II этапы с финансовой поддержкой Фонда:</t>
  </si>
  <si>
    <t>26/1</t>
  </si>
  <si>
    <t>36/5</t>
  </si>
  <si>
    <t>14-11</t>
  </si>
  <si>
    <t>15-11</t>
  </si>
  <si>
    <t>17/1</t>
  </si>
  <si>
    <t>п. Визябож, ул. Сплавная, д. 5</t>
  </si>
  <si>
    <t>12-10</t>
  </si>
  <si>
    <t>11-10</t>
  </si>
  <si>
    <t>14-10</t>
  </si>
  <si>
    <t>02-10</t>
  </si>
  <si>
    <t>18-10</t>
  </si>
  <si>
    <t>13-10</t>
  </si>
  <si>
    <t>15-10</t>
  </si>
  <si>
    <t>16-10</t>
  </si>
  <si>
    <t>17-10</t>
  </si>
  <si>
    <t>03-11</t>
  </si>
  <si>
    <t>04-11</t>
  </si>
  <si>
    <t>07-11</t>
  </si>
  <si>
    <t>09-11</t>
  </si>
  <si>
    <t>18-11</t>
  </si>
  <si>
    <t>19-11</t>
  </si>
  <si>
    <t>20-11</t>
  </si>
  <si>
    <t>21-11</t>
  </si>
  <si>
    <t>22-11</t>
  </si>
  <si>
    <t>23-11</t>
  </si>
  <si>
    <t>24-11</t>
  </si>
  <si>
    <t>25-10</t>
  </si>
  <si>
    <t>02-11</t>
  </si>
  <si>
    <t>5</t>
  </si>
  <si>
    <t>68</t>
  </si>
  <si>
    <t>1</t>
  </si>
  <si>
    <t>11</t>
  </si>
  <si>
    <t>14</t>
  </si>
  <si>
    <t>16</t>
  </si>
  <si>
    <t>18</t>
  </si>
  <si>
    <t>г. Сыктывкар, ул. Банбана, д. 19</t>
  </si>
  <si>
    <t>г. Сыктывкар, ул. Банбана, д. 26</t>
  </si>
  <si>
    <t>г. Сыктывкар, ул. Береговая, д. 57</t>
  </si>
  <si>
    <t>г. Сыктывкар, ул. Заводская, д. 11</t>
  </si>
  <si>
    <t>г. Сыктывкар, ул. Заводская, д. 72</t>
  </si>
  <si>
    <t>6</t>
  </si>
  <si>
    <t>г. Сыктывкар, ул. Карла Маркса, д. 157</t>
  </si>
  <si>
    <t>г. Сыктывкар, ул. Кирова, д. 30</t>
  </si>
  <si>
    <t>г. Сыктывкар, ул. Кирова, д. 6</t>
  </si>
  <si>
    <t>82</t>
  </si>
  <si>
    <t>9</t>
  </si>
  <si>
    <t>г. Сыктывкар, ул. Красноармейская, д. 6</t>
  </si>
  <si>
    <t>10</t>
  </si>
  <si>
    <t>г. Сыктывкар, ул. Ленина, д. 38</t>
  </si>
  <si>
    <t>г. Сыктывкар, ул. Ломоносова, д. 53</t>
  </si>
  <si>
    <t>г. Сыктывкар, ул. Маркова, д. 23</t>
  </si>
  <si>
    <t>г. Сыктывкар, ул. Островского, д. 15</t>
  </si>
  <si>
    <t>г. Сыктывкар, ул. Островского, д. 19</t>
  </si>
  <si>
    <t>г. Сыктывкар, ул. Пушкина, д. 84</t>
  </si>
  <si>
    <t>г. Сыктывкар, ул. Пушкина, д. 86</t>
  </si>
  <si>
    <t>г. Сыктывкар, ул. Савина, д. 35</t>
  </si>
  <si>
    <t>г. Сыктывкар, ул. Серова, д. 41</t>
  </si>
  <si>
    <t>19</t>
  </si>
  <si>
    <t>г. Сыктывкар, ул. Складская, д. 25</t>
  </si>
  <si>
    <t>20</t>
  </si>
  <si>
    <t>г. Сыктывкар, ул. Слободская, д. 3</t>
  </si>
  <si>
    <t>г. Сыктывкар, ул. Советская, д. 65</t>
  </si>
  <si>
    <t>г. Сыктывкар, ул. Эжвинская, д. 4</t>
  </si>
  <si>
    <t>75</t>
  </si>
  <si>
    <t>г. Сыктывкар, ул. Быковского, д. 7</t>
  </si>
  <si>
    <t>г. Сыктывкар, ул. Быковского, д. 9</t>
  </si>
  <si>
    <t>г. Сыктывкар, ул. Карла Маркса, д. 223</t>
  </si>
  <si>
    <t>26</t>
  </si>
  <si>
    <t>27</t>
  </si>
  <si>
    <t>64</t>
  </si>
  <si>
    <t>48</t>
  </si>
  <si>
    <t>77</t>
  </si>
  <si>
    <t>г. Ухта, ул. Первомайская, д. 21</t>
  </si>
  <si>
    <t>г. Ухта, ул. Севастопольская, д. 3</t>
  </si>
  <si>
    <t>г. Ухта, ул. Оплеснина, д. 9</t>
  </si>
  <si>
    <t>Итого по I этапу (2013-2014 г.) без финансовой поддержкой Фонда:</t>
  </si>
  <si>
    <t>г. Сыктывкар, пер. Пригородный, д. 20</t>
  </si>
  <si>
    <t>58</t>
  </si>
  <si>
    <t>86</t>
  </si>
  <si>
    <t>85</t>
  </si>
  <si>
    <t>г. Сыктывкар, ул. Кирова, д. 66</t>
  </si>
  <si>
    <t>г. Сыктывкар, ул. Савина, д. 48</t>
  </si>
  <si>
    <t>69</t>
  </si>
  <si>
    <t>г. Сыктывкар, ул. Серова, д. 39</t>
  </si>
  <si>
    <t>74</t>
  </si>
  <si>
    <t>г. Сыктывкар, ул. Серова, д. 43</t>
  </si>
  <si>
    <t>20 А</t>
  </si>
  <si>
    <t>24.08.2005</t>
  </si>
  <si>
    <t>Итого по II этапу (2014-2015 г.) без финансовой поддержкой Фонда:</t>
  </si>
  <si>
    <t>Итого по МО ГО "Сыктывкар"</t>
  </si>
  <si>
    <t>г. Сыктывкар, ул. Интернациональная, д. 164</t>
  </si>
  <si>
    <t>г. Сыктывкар, ул. Бабушкина, д. 1а</t>
  </si>
  <si>
    <t>21.06.2005</t>
  </si>
  <si>
    <t>г. Сыктывкар, ул. Маегова, д. 15</t>
  </si>
  <si>
    <t>п. Щельяюр, ул. Рабочая, д. 7</t>
  </si>
  <si>
    <t>IV.2014</t>
  </si>
  <si>
    <t>IV.2015</t>
  </si>
  <si>
    <t>г. Емва, ул. 30 лет Победы, д. 21</t>
  </si>
  <si>
    <t>26.09.2006</t>
  </si>
  <si>
    <t>IV.2017</t>
  </si>
  <si>
    <t>г. Емва, ул. 60 лет Октября, д. 14</t>
  </si>
  <si>
    <t>г. Емва, ул. 60 лет Октября, д. 18</t>
  </si>
  <si>
    <t>57/14</t>
  </si>
  <si>
    <t>г. Емва, ул. 60 лет Октября, д. 6</t>
  </si>
  <si>
    <t>г. Емва, ул. 60 лет Октября, д. 8</t>
  </si>
  <si>
    <t>г. Емва, ул. Калинина, д. 33</t>
  </si>
  <si>
    <t>г. Емва, ул. Калинина, д. 9</t>
  </si>
  <si>
    <t>г. Емва, ул. Коммунистическая, д. 25</t>
  </si>
  <si>
    <t>г. Емва, ул. Коммунистическая, д. 8</t>
  </si>
  <si>
    <t>г. Емва, ул. Одесская, д. 10</t>
  </si>
  <si>
    <t>г. Емва, ул. Песчаная, д. 23</t>
  </si>
  <si>
    <t>г. Емва, ул. Песчаная, д. 32</t>
  </si>
  <si>
    <t>г. Емва, ул. Песчаная, д. 36</t>
  </si>
  <si>
    <t>г. Емва, ул. Песчаная, д. 6</t>
  </si>
  <si>
    <t>г. Емва, ул. Хвойная, д. 13</t>
  </si>
  <si>
    <t>г. Емва, ул. Хвойная, д. 14</t>
  </si>
  <si>
    <t>г. Емва, ул. Хвойная, д. 15</t>
  </si>
  <si>
    <t>г. Емва, ул. Хвойная, д. 16</t>
  </si>
  <si>
    <t>г. Емва, ул. Хвойная, д. 17</t>
  </si>
  <si>
    <t>п. Вожаёль, ул. 50 лет ВЛКСМ, д. 18</t>
  </si>
  <si>
    <t>28.11.2006</t>
  </si>
  <si>
    <t>п. Тракт, ул. Железнодорожная, д. 13</t>
  </si>
  <si>
    <t>16.11.2006</t>
  </si>
  <si>
    <t>III.2017</t>
  </si>
  <si>
    <t>п. Тракт, ул. Кирова, д. 12</t>
  </si>
  <si>
    <t>15.11.2006</t>
  </si>
  <si>
    <t>п. Тракт, ул. Кирова, д. 14</t>
  </si>
  <si>
    <t>п. Тракт, ул. Крайняя, д. 4</t>
  </si>
  <si>
    <t>20.11.2006</t>
  </si>
  <si>
    <t>п. Тракт, ул. Лесная, д. 11</t>
  </si>
  <si>
    <t>п. Тракт, ул. Лесная, д. 2</t>
  </si>
  <si>
    <t>п. Тракт, ул. Привокзальная, д. 2</t>
  </si>
  <si>
    <t>61</t>
  </si>
  <si>
    <t>28</t>
  </si>
  <si>
    <t>п. Тракт, ул. Привокзальная, д. 3</t>
  </si>
  <si>
    <t>62</t>
  </si>
  <si>
    <t>п. Тракт, ул. Привокзальная, д. 4</t>
  </si>
  <si>
    <t>30</t>
  </si>
  <si>
    <t>п. Тракт, ул. Привокзальная, д. 5</t>
  </si>
  <si>
    <t>31</t>
  </si>
  <si>
    <t>п. Тракт, ул. Привокзальная, д. 6</t>
  </si>
  <si>
    <t>65</t>
  </si>
  <si>
    <t>32</t>
  </si>
  <si>
    <t>п. Тракт, ул. Привокзальная, д. 8</t>
  </si>
  <si>
    <t>71</t>
  </si>
  <si>
    <t>п. Тракт, ул. Школьная, д. 11</t>
  </si>
  <si>
    <t>22.09.2006</t>
  </si>
  <si>
    <t>п. Чиньяворык, ул. Железнодорожная, д. 12</t>
  </si>
  <si>
    <t>п. Чиньяворык, ул. Железнодорожная, д. 14</t>
  </si>
  <si>
    <t>п. Чиньяворык, ул. Железнодорожная, д. 20</t>
  </si>
  <si>
    <t>IV.2016</t>
  </si>
  <si>
    <t>п. Чиньяворык, ул. Железнодорожная, д. 30</t>
  </si>
  <si>
    <t>п. Чиньяворык, ул. Свердлова, д. 2</t>
  </si>
  <si>
    <t>п. Чиньяворык, ул. Северная, д. 8</t>
  </si>
  <si>
    <t>п. Чиньяворык, ул. Шевченко, д. 8</t>
  </si>
  <si>
    <t>п. Зимовка, ул. Лесная, д. 3</t>
  </si>
  <si>
    <t>50</t>
  </si>
  <si>
    <t>п. Зимовка, ул. Набережная, д. 1</t>
  </si>
  <si>
    <t>п. Зимовка, ул. Набережная, д. 12</t>
  </si>
  <si>
    <t>п. Зимовка, ул. Нагорная, д. 11</t>
  </si>
  <si>
    <t>51</t>
  </si>
  <si>
    <t>17.11.2006</t>
  </si>
  <si>
    <t>п. Зимовка, ул. Нагорная, д. 12</t>
  </si>
  <si>
    <t>п. Зимовка, ул. Нагорная, д. 17</t>
  </si>
  <si>
    <t>п. Иван-Чомъя, ул. Дорожная, д. 5</t>
  </si>
  <si>
    <t>103</t>
  </si>
  <si>
    <t>27.11.2006</t>
  </si>
  <si>
    <t>п. Иван-Чомъя, ул. Лесная, д. 2</t>
  </si>
  <si>
    <t>100</t>
  </si>
  <si>
    <t>п. Иван-Чомъя, ул. Лесная, д. 6</t>
  </si>
  <si>
    <t>101</t>
  </si>
  <si>
    <t>п. Иван-Чомъя, ул. Пушкина, д. 5</t>
  </si>
  <si>
    <t>99</t>
  </si>
  <si>
    <t>п. Кузьёль, ул. Железнодорожная, д. 15</t>
  </si>
  <si>
    <t>п. Кузьёль, ул. Лесная, д. 12</t>
  </si>
  <si>
    <t>п. Кузьёль, ул. Лесная, д. 13</t>
  </si>
  <si>
    <t>60</t>
  </si>
  <si>
    <t>п. Кузьёль, ул. Лесная, д. 14</t>
  </si>
  <si>
    <t>п. Кузьёль, ул. Лесная, д. 15</t>
  </si>
  <si>
    <t>п. Нючпас, ул. Лесная, д. 5</t>
  </si>
  <si>
    <t>23.11.2006</t>
  </si>
  <si>
    <t>п. Нючпас, ул. Лесная, д. 8</t>
  </si>
  <si>
    <t>п. Нючпас, ул. Набережная, д. 29</t>
  </si>
  <si>
    <t>п. Нючпас, ул. Набережная, д. 32</t>
  </si>
  <si>
    <t>73</t>
  </si>
  <si>
    <t>п. Нючпас, ул. Центральная, д. 40</t>
  </si>
  <si>
    <t>70</t>
  </si>
  <si>
    <t>п. Нючпас, ул. Центральная, д. 42</t>
  </si>
  <si>
    <t>п. Седтыдор, ул. Ленина, д. 9</t>
  </si>
  <si>
    <t>21.11.2006</t>
  </si>
  <si>
    <t>п. Седтыдор, ул. Набережная, д. 10</t>
  </si>
  <si>
    <t>66</t>
  </si>
  <si>
    <t>п. Седтыдор, ул. Хуторская, д. 3</t>
  </si>
  <si>
    <t>д. Визябож, ул. Центральная, д. 9 А</t>
  </si>
  <si>
    <t>25.05.2010</t>
  </si>
  <si>
    <t>п/о. Усть-Лэкчим, п. Мартиты, ул. Клубная, д. 10</t>
  </si>
  <si>
    <t>07.02.2011</t>
  </si>
  <si>
    <t>п/о. Усть-Лэкчим, п. Мартиты, ул. Клубная, д. 12</t>
  </si>
  <si>
    <t>п/о. Усть-Лэкчим, п. Мартиты, ул. Клубная, д. 16</t>
  </si>
  <si>
    <t>п/о. Усть-Лэкчим, п. Мартиты, ул. Клубная, д. 17</t>
  </si>
  <si>
    <t>п/о. Усть-Лэкчим, п. Мартиты, ул. Клубная, д. 19</t>
  </si>
  <si>
    <t>п/о. Усть-Лэкчим, п. Мартиты, ул. Клубная, д. 8</t>
  </si>
  <si>
    <t>п/о. Усть-Лэкчим, п. Мартиты, ул. Клубная, д. 9</t>
  </si>
  <si>
    <t>п/о. Усть-Лэкчим, п. Мартиты, ул. Лесная, д. 1</t>
  </si>
  <si>
    <t>п/о. Усть-Лэкчим, п. Мартиты, ул. Лесная, д. 3</t>
  </si>
  <si>
    <t>п/о. Усть-Лэкчим, п. Мартиты, ул. Лесная, д. 4</t>
  </si>
  <si>
    <t>п/о. Усть-Лэкчим, п. Мартиты, ул. Лесная, д. 5</t>
  </si>
  <si>
    <t>п/о. Усть-Лэкчим, п. Мартиты, ул. Лесная, д. 6</t>
  </si>
  <si>
    <t>п/о. Усть-Лэкчим, п. Мартиты, ул. Лесная, д. 7</t>
  </si>
  <si>
    <t>п/о. Усть-Лэкчим, п. Мартиты, ул. Лесная, д. 8</t>
  </si>
  <si>
    <t>п. Приозёрный, ул. Лесная, д. 1</t>
  </si>
  <si>
    <t>06.12.2010</t>
  </si>
  <si>
    <t>п. Приозёрный, ул. Лесная, д. 10</t>
  </si>
  <si>
    <t>п. Приозёрный, ул. Лесная, д. 18</t>
  </si>
  <si>
    <t>п. Приозёрный, ул. Лесная, д. 2</t>
  </si>
  <si>
    <t>II.2016</t>
  </si>
  <si>
    <t>п. Приозёрный, ул. Лесная, д. 3</t>
  </si>
  <si>
    <t>п. Приозёрный, ул. Лесная, д. 5</t>
  </si>
  <si>
    <t>п. Приозёрный, ул. Советская, д. 27</t>
  </si>
  <si>
    <t>п. Приозёрный, ул. Сплавная, д. 10</t>
  </si>
  <si>
    <t>п. Приозёрный, ул. Сплавная, д. 7</t>
  </si>
  <si>
    <t>п. Приозёрный, ул. Сплавная, д. 9</t>
  </si>
  <si>
    <t>п. Приозёрный, ул. Стадионная, д. 5</t>
  </si>
  <si>
    <t>п. Приозёрный, ул. Стадионная, д. 6</t>
  </si>
  <si>
    <t>п. Приозёрный, ул. Стадионная, д. 7</t>
  </si>
  <si>
    <t>п. Приозёрный, ул. Стадионная, д. 8</t>
  </si>
  <si>
    <t>п. Приозёрный, ул. Станционная, д. 10</t>
  </si>
  <si>
    <t>п. Приозёрный, ул. Станционная, д. 13</t>
  </si>
  <si>
    <t>п. Приозёрный, ул. Центральная, д. 34</t>
  </si>
  <si>
    <t>п. Приозёрный, ул. Центральная, д. 35</t>
  </si>
  <si>
    <t>п. Приозёрный, ул. Центральная, д. 36</t>
  </si>
  <si>
    <t>п. Приозёрный, ул. Центральная, д. 37</t>
  </si>
  <si>
    <t>д. Оньмесь, ул. Лесная, д. 1</t>
  </si>
  <si>
    <t>05.06.2006</t>
  </si>
  <si>
    <t>п. Вухтым, ул. им Л.Сергеева, д. 17</t>
  </si>
  <si>
    <t>03.10.2006</t>
  </si>
  <si>
    <t>п. Вухтым, ул. Центральная, д. 14</t>
  </si>
  <si>
    <t>п. Коржинский, ул. Лесная, д. 1</t>
  </si>
  <si>
    <t>12.06.2006</t>
  </si>
  <si>
    <t>п. Ожындор, ул. Лесная, д. 65</t>
  </si>
  <si>
    <t>05.07.2006</t>
  </si>
  <si>
    <t>п. Усть-Лопъю, ул. Восточная, д. 2</t>
  </si>
  <si>
    <t>08.06.2006</t>
  </si>
  <si>
    <t>п. Усть-Лопъю, ул. Южная, д. 5</t>
  </si>
  <si>
    <t>п. Усть-Лопъю, ул. Южная, д. 8</t>
  </si>
  <si>
    <t>14.10.2006</t>
  </si>
  <si>
    <t>п. Якуньёль, ул. Гаражная, д. 4</t>
  </si>
  <si>
    <t>21.04.2006</t>
  </si>
  <si>
    <t>с. Объячево, ул. Интернациональная, д. 14</t>
  </si>
  <si>
    <t>п. Мандач, ул. Речная, д. 1</t>
  </si>
  <si>
    <t>26.08.2010</t>
  </si>
  <si>
    <t>17.03.2009</t>
  </si>
  <si>
    <t>11.05.2010</t>
  </si>
  <si>
    <t>с. Зеленец, пер. Речной, д. 4</t>
  </si>
  <si>
    <t>144</t>
  </si>
  <si>
    <t>17.11.2011</t>
  </si>
  <si>
    <t>с. Зеленец, пер. Речной, д. 6</t>
  </si>
  <si>
    <t>139</t>
  </si>
  <si>
    <t>с. Зеленец, пер. Речной, д. 8</t>
  </si>
  <si>
    <t>140</t>
  </si>
  <si>
    <t>134</t>
  </si>
  <si>
    <t>10.09.2011</t>
  </si>
  <si>
    <t>п. Первомайский, ул. Центральная, д. 30</t>
  </si>
  <si>
    <t>с. Визинга, ул. Калинина, д. 2</t>
  </si>
  <si>
    <t>п. Митрофан-Дикост, ул. Школьная, д. 19</t>
  </si>
  <si>
    <t>05.03.2009</t>
  </si>
  <si>
    <t>пгт. Троицко-Печорск, ул. Захарова, д. 27</t>
  </si>
  <si>
    <t>16.12.2009</t>
  </si>
  <si>
    <t>пгт. Троицко-Печорск, ул. Коммунистическая, д. 8</t>
  </si>
  <si>
    <t>22.11.2011</t>
  </si>
  <si>
    <t>пгт. Троицко-Печорск, ул. Космонавтов, д. 2</t>
  </si>
  <si>
    <t>пгт. Троицко-Печорск, ул. Ленина, д. 18</t>
  </si>
  <si>
    <t>104</t>
  </si>
  <si>
    <t>21.05.2010</t>
  </si>
  <si>
    <t>пгт. Троицко-Печорск, ул. Портовая, д. 12 А</t>
  </si>
  <si>
    <t>26.01.2010</t>
  </si>
  <si>
    <t>пгт. Троицко-Печорск, ул. Портовая, д. 18 Б</t>
  </si>
  <si>
    <t>14.04.2010</t>
  </si>
  <si>
    <t>пгт. Троицко-Печорск, ул. Советская, д. 22</t>
  </si>
  <si>
    <t>15.12.2008</t>
  </si>
  <si>
    <t>пгт. Троицко-Печорск, ул. Транспортная, д. 1</t>
  </si>
  <si>
    <t>28.01.2010</t>
  </si>
  <si>
    <t>п. Мирный, ул. Центральная, д. 3</t>
  </si>
  <si>
    <t>118</t>
  </si>
  <si>
    <t>25.02.2011</t>
  </si>
  <si>
    <t>п. Нижняя Омра, ул. Мира, д. 15</t>
  </si>
  <si>
    <t>15.04.2010</t>
  </si>
  <si>
    <t>п. Нижняя Омра, ул. Мира, д. 17</t>
  </si>
  <si>
    <t>02.12.2008</t>
  </si>
  <si>
    <t>п. Нижняя Омра, ул. Овражная, д. 7</t>
  </si>
  <si>
    <t>28.10.2008</t>
  </si>
  <si>
    <t>п. Якша, ул. Строительная, д. 7</t>
  </si>
  <si>
    <t>133</t>
  </si>
  <si>
    <t>28.07.2011</t>
  </si>
  <si>
    <t>с. Усть-Илыч, ул. Центральная, д. 183</t>
  </si>
  <si>
    <t>121</t>
  </si>
  <si>
    <t>13.04.2011</t>
  </si>
  <si>
    <t>п. Ыджыдъяг, ул. Заречная, д. 27</t>
  </si>
  <si>
    <t>13.06.2011</t>
  </si>
  <si>
    <t>п. Ыджыдъяг, ул. Заречная, д. 28</t>
  </si>
  <si>
    <t>п. Ыджыдъяг, ул. Заречная, д. 30</t>
  </si>
  <si>
    <t>п. Ыджыдъяг, ул. Лесная, д. 11</t>
  </si>
  <si>
    <t>п. Ыджыдъяг, ул. Лесная, д. 17</t>
  </si>
  <si>
    <t>п. Ыджыдъяг, ул. Лесная, д. 2</t>
  </si>
  <si>
    <t>п. Ыджыдъяг, ул. Лесная, д. 6</t>
  </si>
  <si>
    <t>п. Ыджыдъяг, ул. Лесная, д. 9</t>
  </si>
  <si>
    <t>п. Ыджыдъяг, ул. Молодежная, д. 12</t>
  </si>
  <si>
    <t>п. Ыджыдъяг, ул. Приозерная, д. 14</t>
  </si>
  <si>
    <t>п. Ыджыдъяг, ул. Приозерная, д. 2</t>
  </si>
  <si>
    <t>п. Ыджыдъяг, ул. Приозерная, д. 4</t>
  </si>
  <si>
    <t>17.12.2007</t>
  </si>
  <si>
    <t>п. Ыджыдъяг, ул. Приозерная, д. 6 А</t>
  </si>
  <si>
    <t>п. Ыджыдъяг, ул. Приозерная, д. 7</t>
  </si>
  <si>
    <t>г. Микунь, ул. Ленина, д. 11</t>
  </si>
  <si>
    <t>01.06.2011</t>
  </si>
  <si>
    <t>г. Микунь, ул. Ленина, д. 3</t>
  </si>
  <si>
    <t>г. Микунь, ул. Ленина, д. 54</t>
  </si>
  <si>
    <t>07.10.2010</t>
  </si>
  <si>
    <t>г. Микунь, ул. Мечникова, д. 60</t>
  </si>
  <si>
    <t>09.10.2006</t>
  </si>
  <si>
    <t>г. Микунь, ул. Октябрьская, д. 16 А</t>
  </si>
  <si>
    <t>г. Микунь, ул. Песчаная, д. 20</t>
  </si>
  <si>
    <t>г. Микунь, ул. Пионерская, д. 52</t>
  </si>
  <si>
    <t>27.04.2011</t>
  </si>
  <si>
    <t>г. Микунь, ул. Путевая усадьба, д. 8</t>
  </si>
  <si>
    <t>21.10.2011</t>
  </si>
  <si>
    <t>г. Микунь, ул. Строительная, д. 28</t>
  </si>
  <si>
    <t>02.11.2010</t>
  </si>
  <si>
    <t>г. Микунь, ул. Южная, д. 11</t>
  </si>
  <si>
    <t>г. Микунь, ул. Южная, д. 4</t>
  </si>
  <si>
    <t>09.02.2010</t>
  </si>
  <si>
    <t>г. Микунь, ул. Южная, д. 9</t>
  </si>
  <si>
    <t>пгт. Жешарт, ул. Ветеранов, д. 5</t>
  </si>
  <si>
    <t>24.12.2008</t>
  </si>
  <si>
    <t>пгт. Жешарт, ул. Интернациональная, д. 5</t>
  </si>
  <si>
    <t>пгт. Жешарт, ул. Лермонтова, д. 6</t>
  </si>
  <si>
    <t>пгт. Жешарт, ул. Молодежная, д. 1</t>
  </si>
  <si>
    <t>пгт. Жешарт, ул. Молодежная, д. 17</t>
  </si>
  <si>
    <t>пгт. Жешарт, ул. Молодежная, д. 19</t>
  </si>
  <si>
    <t>пгт. Жешарт, ул. Молодежная, д. 21</t>
  </si>
  <si>
    <t>пгт. Жешарт, ул. Молодежная, д. 3</t>
  </si>
  <si>
    <t>пгт. Жешарт, ул. Свердлова, д. 2</t>
  </si>
  <si>
    <t>пгт. Жешарт, ул. Строительная, д. 20</t>
  </si>
  <si>
    <t>пгт. Жешарт, ул. Строительная, д. 9</t>
  </si>
  <si>
    <t>11.10.2006</t>
  </si>
  <si>
    <t>с. Айкино, ул. Набережная, д. 52</t>
  </si>
  <si>
    <t>10.10.2006</t>
  </si>
  <si>
    <t>с. Айкино, ул. Садовая, д. 30 А</t>
  </si>
  <si>
    <t>12.03.2009</t>
  </si>
  <si>
    <t>с. Айкино, ул. Центральная, д. 110</t>
  </si>
  <si>
    <t>с. Айкино, ул. Центральная, д. 284</t>
  </si>
  <si>
    <t>22.06.2011</t>
  </si>
  <si>
    <t>с. Усть-Кулом, ул. Кочанова, д. 5</t>
  </si>
  <si>
    <t>13.01.2011</t>
  </si>
  <si>
    <t>с. Усть-Кулом, ул. Ленина, д. 19</t>
  </si>
  <si>
    <t>21.02.2006</t>
  </si>
  <si>
    <t>с. Усть-Кулом, ул. Ленина, д. 21</t>
  </si>
  <si>
    <t>с. Усть-Кулом, ул. Центральная, д. 206в</t>
  </si>
  <si>
    <t>г. Сыктывкар, ул. Домны Каликовой, д. 44</t>
  </si>
  <si>
    <t>г. Сыктывкар, ул. Интернациональная, д. 121</t>
  </si>
  <si>
    <t>19.05.2005</t>
  </si>
  <si>
    <t>22.12.2005</t>
  </si>
  <si>
    <t>г. Усинск, пгт. Парма, ул. 1 Мая, д. 5</t>
  </si>
  <si>
    <t>III.2016</t>
  </si>
  <si>
    <t>г. Усинск, пгт. Парма, ул. 1 Мая, д. 6</t>
  </si>
  <si>
    <t>г. Усинск, пгт. Парма, ул. Строительная, д. 7</t>
  </si>
  <si>
    <t>г. Усинск, пгт. Парма, ул. Таежная, д. 1 A</t>
  </si>
  <si>
    <t>10.12.2009</t>
  </si>
  <si>
    <t>г. Усинск, пгт. Парма, ул. Таежная, д. 4</t>
  </si>
  <si>
    <t>г. Усинск, пгт. Парма, ул. Таежная, д. 5</t>
  </si>
  <si>
    <t>г. Усинск, пгт. Парма, ул. Таежная, д. 6</t>
  </si>
  <si>
    <t>г. Усинск, пгт. Парма, ул. Таежная, д. 6 А</t>
  </si>
  <si>
    <t>г. Усинск, с. Усть-Уса, ул. Селькова, д. 36</t>
  </si>
  <si>
    <t>01.11.2006</t>
  </si>
  <si>
    <t>г. Усинск, с. Усть-Уса, ул. Советская, д. 11</t>
  </si>
  <si>
    <t>г. Усинск, с. Усть-Уса, ул. Советская, д. 44</t>
  </si>
  <si>
    <t>г. Усинск, с. Усть-Уса, ул. Советская, д. 52</t>
  </si>
  <si>
    <t>г. Усинск, с. Усть-Уса, ул. Советская, д. 64</t>
  </si>
  <si>
    <t>г. Усинск, ул. Комсомольская, д. 14</t>
  </si>
  <si>
    <t>21.11.2011</t>
  </si>
  <si>
    <t>г. Ухта, пгт. Боровой, ул. Зеленая, д. 5</t>
  </si>
  <si>
    <t>г. Ухта, пгт. Боровой, ул. Лесная, д. 7</t>
  </si>
  <si>
    <t>г. Ухта, пгт. Боровой, ул. Новая, д. 10</t>
  </si>
  <si>
    <t>г. Ухта, пгт. Боровой, ул. Новая, д. 11</t>
  </si>
  <si>
    <t>г. Ухта, пгт. Боровой, ул. Новая, д. 13</t>
  </si>
  <si>
    <t>г. Ухта, пгт. Боровой, ул. Новая, д. 15</t>
  </si>
  <si>
    <t>г. Ухта, пгт. Боровой, ул. Новая, д. 16</t>
  </si>
  <si>
    <t>г. Ухта, пгт. Боровой, ул. Новая, д. 17</t>
  </si>
  <si>
    <t>г. Ухта, пгт. Боровой, ул. Новая, д. 23</t>
  </si>
  <si>
    <t>42</t>
  </si>
  <si>
    <t>г. Ухта, пгт. Боровой, ул. Новая, д. 25</t>
  </si>
  <si>
    <t>41</t>
  </si>
  <si>
    <t>г. Ухта, пгт. Боровой, ул. Новая, д. 5</t>
  </si>
  <si>
    <t>г. Ухта, пгт. Боровой, ул. Новая, д. 7</t>
  </si>
  <si>
    <t>г. Ухта, пгт. Боровой, ул. Новая, д. 9</t>
  </si>
  <si>
    <t>г. Ухта, пгт. Боровой, ул. Советская, д. 28</t>
  </si>
  <si>
    <t>57</t>
  </si>
  <si>
    <t>г. Ухта, пгт. Боровой, ул. Станционная, д. 3</t>
  </si>
  <si>
    <t>г. Ухта, пгт. Боровой, ул. Станционная, д. 7</t>
  </si>
  <si>
    <t>г. Ухта, пгт. Боровой, ул. Школьная, д. 2</t>
  </si>
  <si>
    <t>г. Ухта, пгт. Боровой, ул. Школьная, д. 22</t>
  </si>
  <si>
    <t>г. Ухта, пгт. Боровой, ул. Школьная, д. 9</t>
  </si>
  <si>
    <t>г. Ухта, пгт. Боровой, ул. Юбилейная, д. 1</t>
  </si>
  <si>
    <t>г. Ухта, пгт. Боровой, ул. Юбилейная, д. 3</t>
  </si>
  <si>
    <t>г. Ухта, пгт. Водный, ул. Ленина, д. 12</t>
  </si>
  <si>
    <t>г. Ухта, пгт. Водный, ул. Ленина, д. 14</t>
  </si>
  <si>
    <t>г. Ухта, пгт. Водный, ул. Ленина, д. 4</t>
  </si>
  <si>
    <t>г. Ухта, пгт. Водный, ул. Ухтинская, д. 9</t>
  </si>
  <si>
    <t>г. Ухта, пгт. Шудаяг, ул. Совхозная, д. 30</t>
  </si>
  <si>
    <t>г. Ухта, пгт. Ярега, км. 1538, д. 4</t>
  </si>
  <si>
    <t>г. Ухта, пгт. Ярега, ул. Октябрьская, д. 39</t>
  </si>
  <si>
    <t>г. Ухта, пгт. Ярега, ул. Октябрьская, д. 65</t>
  </si>
  <si>
    <t>87</t>
  </si>
  <si>
    <t>г. Ухта, пгт. Ярега, ул. Привокзальная, д. 2</t>
  </si>
  <si>
    <t>г. Ухта, пгт. Ярега, ул. Привокзальная, д. 3</t>
  </si>
  <si>
    <t>г. Ухта, пгт. Ярега, ул. Привокзальная, д. 5</t>
  </si>
  <si>
    <t>г. Ухта, п. Кэмдин, д. 21</t>
  </si>
  <si>
    <t>г. Ухта, п. Кэмдин, д. 27</t>
  </si>
  <si>
    <t>г. Ухта, п. Кэмдин, д. 28</t>
  </si>
  <si>
    <t>г. Ухта, п. Кэмдин, д. 37</t>
  </si>
  <si>
    <t>г. Ухта, п. Кэмдин, д. 42</t>
  </si>
  <si>
    <t>г. Ухта, п. Кэмдин, д. 65</t>
  </si>
  <si>
    <t>г. Ухта, п. Нижний Доманик, ул. Советская, д. 2</t>
  </si>
  <si>
    <t>91</t>
  </si>
  <si>
    <t>г. Ухта, п. Седъю, ул. Чернореченская, д. 7</t>
  </si>
  <si>
    <t>43</t>
  </si>
  <si>
    <t>г. Ухта, ул. Оплеснина, д. 8</t>
  </si>
  <si>
    <t>г. Воркута, пгт. Елецкий, ул. Строителей, д. 5</t>
  </si>
  <si>
    <t>08.06.2009</t>
  </si>
  <si>
    <t>г. Воркута, п. Сивомаскинский, ул. Школьная, д. 10</t>
  </si>
  <si>
    <t>05.04.2010</t>
  </si>
  <si>
    <t>г. Емва, ул. 60 лет Октября, д. 12</t>
  </si>
  <si>
    <t>г. Емва, ул. 60 лет Октября, д. 16</t>
  </si>
  <si>
    <t>г. Емва, ул. 60 лет Октября, д. 4</t>
  </si>
  <si>
    <t>г. Емва, ул. Вымская, д. 18</t>
  </si>
  <si>
    <t>г. Емва, ул. Дзержинского, д. 111</t>
  </si>
  <si>
    <t>г. Емва, ул. Дзержинского, д. 122</t>
  </si>
  <si>
    <t>г. Емва, ул. Московская, д. 5</t>
  </si>
  <si>
    <t>г. Емва, ул. Октябрьская, д. 28</t>
  </si>
  <si>
    <t>г. Емва, ул. Песчаная, д. 2</t>
  </si>
  <si>
    <t>г. Емва, ул. Песчаная, д. 24</t>
  </si>
  <si>
    <t>г. Емва, ул. Песчаная, д. 34</t>
  </si>
  <si>
    <t>г. Емва, ул. Хвойная, д. 18</t>
  </si>
  <si>
    <t>г. Емва, ул. Хвойная, д. 19</t>
  </si>
  <si>
    <t>п. Вожаёль, ул. Юбилейная, д. 14</t>
  </si>
  <si>
    <t>п. Вожаёль, ул. Юбилейная, д. 17</t>
  </si>
  <si>
    <t>п/о. Усть-Лэкчим, п. Мартиты, ул. Ленинградская, д. 11</t>
  </si>
  <si>
    <t>п/о. Усть-Лэкчим, п. Мартиты, ул. Ленинградская, д. 12</t>
  </si>
  <si>
    <t>п/о. Усть-Лэкчим, п/о. Усть-Лэкчим, ул. Лесная, д. 1</t>
  </si>
  <si>
    <t>29.11.2010</t>
  </si>
  <si>
    <t>п/о. Усть-Лэкчим, п/о. Усть-Лэкчим, ул. Лесная, д. 2</t>
  </si>
  <si>
    <t>п/о. Усть-Лэкчим, п/о. Усть-Лэкчим, ул. Лесная, д. 3</t>
  </si>
  <si>
    <t>п/о. Усть-Лэкчим, п/о. Усть-Лэкчим, ул. Лесная, д. 4</t>
  </si>
  <si>
    <t>п/о. Усть-Лэкчим, п/о. Усть-Лэкчим, ул. Лесная, д. 5</t>
  </si>
  <si>
    <t>п/о. Усть-Лэкчим, п/о. Усть-Лэкчим, ул. Лесная, д. 6</t>
  </si>
  <si>
    <t>п/о. Усть-Лэкчим, п/о. Усть-Лэкчим, ул. Лесная, д. 7</t>
  </si>
  <si>
    <t>п/о. Усть-Лэкчим, п/о. Усть-Лэкчим, ул. Лесная, д. 8</t>
  </si>
  <si>
    <t>п. Приозёрный, ул. Железнодорожная, д. 2</t>
  </si>
  <si>
    <t>п. Приозёрный, ул. Железнодорожная, д. 4</t>
  </si>
  <si>
    <t>п. Приозёрный, ул. Железнодорожная, д. 7</t>
  </si>
  <si>
    <t>п. Приозёрный, ул. Лесная, д. 12</t>
  </si>
  <si>
    <t>п. Приозёрный, ул. Лесная, д. 16</t>
  </si>
  <si>
    <t>п. Приозёрный, ул. Лесная, д. 26</t>
  </si>
  <si>
    <t>п. Приозёрный, ул. Советская, д. 13</t>
  </si>
  <si>
    <t>п. Приозёрный, ул. Советская, д. 3</t>
  </si>
  <si>
    <t>п. Приозёрный, ул. Советская, д. 31</t>
  </si>
  <si>
    <t>п. Приозёрный, ул. Советская, д. 34</t>
  </si>
  <si>
    <t>п. Приозёрный, ул. Советская, д. 36</t>
  </si>
  <si>
    <t>п. Приозёрный, ул. Советская, д. 37</t>
  </si>
  <si>
    <t>п. Приозёрный, ул. Советская, д. 38</t>
  </si>
  <si>
    <t>п. Приозёрный, ул. Станционная, д. 11</t>
  </si>
  <si>
    <t>п. Приозёрный, ул. Станционная, д. 12</t>
  </si>
  <si>
    <t>п. Приозёрный, ул. Станционная, д. 14</t>
  </si>
  <si>
    <t>п. Приозёрный, ул. Станционная, д. 16</t>
  </si>
  <si>
    <t>п. Приозёрный, ул. Трактовская, д. 15</t>
  </si>
  <si>
    <t>п. Приозёрный, ул. Трактовская, д. 20</t>
  </si>
  <si>
    <t>п. Приозёрный, ул. Центральная, д. 14</t>
  </si>
  <si>
    <t>п. Приозёрный, ул. Центральная, д. 26</t>
  </si>
  <si>
    <t>21.09.2009</t>
  </si>
  <si>
    <t>21.12.2010</t>
  </si>
  <si>
    <t>г. Печора, пгт. Изъяю, ул. Таежная, д. 1</t>
  </si>
  <si>
    <t>19.04.2011</t>
  </si>
  <si>
    <t>г. Печора, пгт. Изъяю, ул. Таежная, д. 3</t>
  </si>
  <si>
    <t>Заключение № 10</t>
  </si>
  <si>
    <t>27.01.2010</t>
  </si>
  <si>
    <t>г. Печора, пгт. Изъяю, ул. Таежная, д. 4</t>
  </si>
  <si>
    <t>03.03.2010</t>
  </si>
  <si>
    <t>г. Печора, пгт. Кожва, пер. Подгорный, д. 2</t>
  </si>
  <si>
    <t>Заключение № 54</t>
  </si>
  <si>
    <t>02.06.2010</t>
  </si>
  <si>
    <t>г. Печора, пгт. Кожва, пер. Станционный, д. 3</t>
  </si>
  <si>
    <t>Заключение № 135</t>
  </si>
  <si>
    <t>07.12.2010</t>
  </si>
  <si>
    <t>г. Печора, пгт. Кожва, пер. Торговый, д. 5</t>
  </si>
  <si>
    <t>25.11.2008</t>
  </si>
  <si>
    <t>г. Печора, пгт. Кожва, пер. Транспортный, д. 7 Б</t>
  </si>
  <si>
    <t>Заключение № 5</t>
  </si>
  <si>
    <t>г. Печора, пгт. Кожва, пер. Транспортный, д. 8</t>
  </si>
  <si>
    <t>Акт № 57</t>
  </si>
  <si>
    <t>06.12.2007</t>
  </si>
  <si>
    <t>г. Печора, пгт. Кожва, ул. Лесная, д. 45</t>
  </si>
  <si>
    <t>г. Печора, пгт. Кожва, ул. Октябрьская, д. 14</t>
  </si>
  <si>
    <t>Заключение № 53</t>
  </si>
  <si>
    <t>г. Печора, пгт. Кожва, ул. Октябрьская, д. 17</t>
  </si>
  <si>
    <t>Заключение № 2</t>
  </si>
  <si>
    <t>г. Печора, пгт. Кожва, ул. Октябрьская, д. 33</t>
  </si>
  <si>
    <t>Заключение № 57</t>
  </si>
  <si>
    <t>30.07.2010</t>
  </si>
  <si>
    <t>г. Печора, пгт. Кожва, ул. Советская, д. 13</t>
  </si>
  <si>
    <t>Заключение № 132</t>
  </si>
  <si>
    <t>г. Печора, пгт. Кожва, ул. Уральская, д. 1</t>
  </si>
  <si>
    <t>г. Печора, пгт. Кожва, ул. Уральская, д. 18</t>
  </si>
  <si>
    <t>Заключение № 45</t>
  </si>
  <si>
    <t>04.05.2011</t>
  </si>
  <si>
    <t>г. Печора, пгт. Кожва, ул. Уральская, д. 6</t>
  </si>
  <si>
    <t>23.12.2010</t>
  </si>
  <si>
    <t>г. Печора, пгт. Путеец, ул. Парковая, д. 33</t>
  </si>
  <si>
    <t>11.02.2011</t>
  </si>
  <si>
    <t>г. Печора, п. Каджером, ул. Горького, д. 29</t>
  </si>
  <si>
    <t>Заключение № 90</t>
  </si>
  <si>
    <t>18.08.2010</t>
  </si>
  <si>
    <t>г. Печора, п. Кедровый Шор, ул. Парковая, д. 15</t>
  </si>
  <si>
    <t>г. Печора, п. Кедровый Шор, ул. Парковая, д. 17</t>
  </si>
  <si>
    <t>г. Печора, п. Красный Яг, ул. Школьная, д. 15</t>
  </si>
  <si>
    <t>25.02.2009</t>
  </si>
  <si>
    <t>г. Печора, п. Озёрный, ул. Гагарина, д. 5</t>
  </si>
  <si>
    <t>г. Печора, п. Озёрный, ул. Терешковой, д. 1</t>
  </si>
  <si>
    <t>г. Печора, п. Озёрный, ул. Терешковой, д. 3</t>
  </si>
  <si>
    <t>г. Печора, п. Озёрный, ул. Центральная, д. 3</t>
  </si>
  <si>
    <t>г. Печора, п. Талый, ул. Рабочая, д. 18</t>
  </si>
  <si>
    <t>10.03.2009</t>
  </si>
  <si>
    <t>г. Печора, ул. Больничная, д. 72б</t>
  </si>
  <si>
    <t>10.06.2008</t>
  </si>
  <si>
    <t>г. Печора, ул. Воркутинская, д. 2а</t>
  </si>
  <si>
    <t>13.03.2008</t>
  </si>
  <si>
    <t>г. Печора, ул. Восточная, д. 14</t>
  </si>
  <si>
    <t>127</t>
  </si>
  <si>
    <t>25.09.2009</t>
  </si>
  <si>
    <t>г. Печора, ул. Восточная, д. 16</t>
  </si>
  <si>
    <t>Заключение № 184</t>
  </si>
  <si>
    <t>17.12.2009</t>
  </si>
  <si>
    <t>г. Печора, ул. Восточная, д. 2</t>
  </si>
  <si>
    <t>26.05.2010</t>
  </si>
  <si>
    <t>г. Печора, ул. Восточная, д. 4</t>
  </si>
  <si>
    <t>126</t>
  </si>
  <si>
    <t>г. Печора, ул. Восточная, д. 9</t>
  </si>
  <si>
    <t>09.04.2010</t>
  </si>
  <si>
    <t>г. Печора, ул. Гагарина, д. 14</t>
  </si>
  <si>
    <t>168</t>
  </si>
  <si>
    <t>г. Печора, ул. Гагарина, д. 28</t>
  </si>
  <si>
    <t>97</t>
  </si>
  <si>
    <t>16.09.2009</t>
  </si>
  <si>
    <t>г. Печора, ул. Гагарина, д. 33 А</t>
  </si>
  <si>
    <t>Заключение № 83</t>
  </si>
  <si>
    <t>г. Печора, ул. Гагарина, д. 33 В</t>
  </si>
  <si>
    <t>Акт № 66</t>
  </si>
  <si>
    <t>12.12.2007</t>
  </si>
  <si>
    <t>г. Печора, ул. Гагарина, д. 33 Г</t>
  </si>
  <si>
    <t>124</t>
  </si>
  <si>
    <t>25.11.2010</t>
  </si>
  <si>
    <t>г. Печора, ул. Гагарина, д. 6</t>
  </si>
  <si>
    <t>Акт № 45</t>
  </si>
  <si>
    <t>25.06.2008</t>
  </si>
  <si>
    <t>г. Печора, ул. Железнодорожная, д. 21</t>
  </si>
  <si>
    <t>178</t>
  </si>
  <si>
    <t>г. Печора, ул. Железнодорожная, д.  23</t>
  </si>
  <si>
    <t>10.04.2009</t>
  </si>
  <si>
    <t>г. Печора, ул. Железнодорожная, д. 43</t>
  </si>
  <si>
    <t>105</t>
  </si>
  <si>
    <t>г. Печора, ул. Железнодорожная, д. 47</t>
  </si>
  <si>
    <t>94</t>
  </si>
  <si>
    <t>26.05.2009</t>
  </si>
  <si>
    <t>г. Печора, ул. Западная, д. 36</t>
  </si>
  <si>
    <t>Акт № 60</t>
  </si>
  <si>
    <t>08.10.2008</t>
  </si>
  <si>
    <t>г. Печора, ул. Ленина, д.   8</t>
  </si>
  <si>
    <t>46</t>
  </si>
  <si>
    <t>г. Печора, ул. МК-53, д. 10</t>
  </si>
  <si>
    <t>г. Печора, ул. МК-53, д. 4</t>
  </si>
  <si>
    <t>г. Печора, ул. Московская, д. 12</t>
  </si>
  <si>
    <t>Акт № 6</t>
  </si>
  <si>
    <t>15.02.2008</t>
  </si>
  <si>
    <t>г. Печора, ул. Московская, д. 14</t>
  </si>
  <si>
    <t>28.11.2007</t>
  </si>
  <si>
    <t>г. Печора, ул. Московская, д. 25</t>
  </si>
  <si>
    <t>30.03.2009</t>
  </si>
  <si>
    <t>г. Печора, ул. Московская, д. 27</t>
  </si>
  <si>
    <t>03.07.2008</t>
  </si>
  <si>
    <t>г. Печора, ул. Московская, д. 31</t>
  </si>
  <si>
    <t>г. Печора, ул. Н.Островского, д. 4</t>
  </si>
  <si>
    <t>114</t>
  </si>
  <si>
    <t>г. Печора, ул. Н.Островского, д. 4 А</t>
  </si>
  <si>
    <t>28.01.2011</t>
  </si>
  <si>
    <t>г. Печора, ул. Н.Островского, д. 8</t>
  </si>
  <si>
    <t>г. Печора, ул. Н.Островского, д. 9</t>
  </si>
  <si>
    <t>153</t>
  </si>
  <si>
    <t>03.11.2009</t>
  </si>
  <si>
    <t>г. Печора, ул. Октябрьская, д. 10</t>
  </si>
  <si>
    <t>Акт № 18</t>
  </si>
  <si>
    <t>г. Печора, ул. Первомайская, д.  27</t>
  </si>
  <si>
    <t>г. Печора, ул. Пионерская, д. 34</t>
  </si>
  <si>
    <t>17.10.2011</t>
  </si>
  <si>
    <t>г. Печора, ул. Пионерская, д. 9</t>
  </si>
  <si>
    <t>154</t>
  </si>
  <si>
    <t>г. Печора, ул. Портовая, д. 10</t>
  </si>
  <si>
    <t>г. Печора, ул. Портовая, д. 11</t>
  </si>
  <si>
    <t>г. Печора, ул. Портовая, д. 13</t>
  </si>
  <si>
    <t>28.04.2009</t>
  </si>
  <si>
    <t>г. Печора, ул. Путейская, д. 1</t>
  </si>
  <si>
    <t>г. Печора, ул. Речная, д. 1</t>
  </si>
  <si>
    <t>г. Печора, ул. Речная, д. 2</t>
  </si>
  <si>
    <t>г. Печора, ул. Речная, д. 3</t>
  </si>
  <si>
    <t>г. Печора, ул. Свободы, д. 7</t>
  </si>
  <si>
    <t>г. Печора, ул. Советская, д. 30</t>
  </si>
  <si>
    <t>г. Печора, ул. Советская, д. 34</t>
  </si>
  <si>
    <t>г. Печора, ул. Стадионная, д. 53</t>
  </si>
  <si>
    <t>г. Печора, ул. Стадионная, д. 57</t>
  </si>
  <si>
    <t>г. Печора, ул. Строительная, д.  4</t>
  </si>
  <si>
    <t>г. Печора, ул. Строительная, д. 6</t>
  </si>
  <si>
    <t>г. Печора, ул. Щипачкина, д. 16</t>
  </si>
  <si>
    <t>88</t>
  </si>
  <si>
    <t>д. Захарово, д. 54</t>
  </si>
  <si>
    <t>Заключение № 68</t>
  </si>
  <si>
    <t>14.10.2010</t>
  </si>
  <si>
    <t>п. Гарьинский, ул. Набережная, д. 21</t>
  </si>
  <si>
    <t>13.02.2009</t>
  </si>
  <si>
    <t>п. Гарьинский, ул. Набережная, д. 23</t>
  </si>
  <si>
    <t>п. Гарьинский, ул. Набережная, д. 5</t>
  </si>
  <si>
    <t>17.09.2009</t>
  </si>
  <si>
    <t>п. Гарьинский, ул. Набережная, д. 7</t>
  </si>
  <si>
    <t>п. Гарьинский, ул. Октябрьская, д. 21</t>
  </si>
  <si>
    <t>03.10.2011</t>
  </si>
  <si>
    <t>15.09.2010</t>
  </si>
  <si>
    <t>п. Яснэг, ул. Строительная, д. 3</t>
  </si>
  <si>
    <t>130</t>
  </si>
  <si>
    <t>с. Ыб, м. Погост, д. 7</t>
  </si>
  <si>
    <t>26.11.2008</t>
  </si>
  <si>
    <t>п. Бортом, ул. Мира, д. 8</t>
  </si>
  <si>
    <t>16.10.2008</t>
  </si>
  <si>
    <t>с. Межадор, д. 140</t>
  </si>
  <si>
    <t>25.10.2008</t>
  </si>
  <si>
    <t>п. Бадьёль, ул. Набережная, д. 3</t>
  </si>
  <si>
    <t>16.04.2010</t>
  </si>
  <si>
    <t>п. Бадьёль, ул. Школьная, д. 5</t>
  </si>
  <si>
    <t>03.12.2008</t>
  </si>
  <si>
    <t>п. Белый Бор, ул. Стрельникова, д. 10</t>
  </si>
  <si>
    <t>14.01.2010</t>
  </si>
  <si>
    <t>пгт. Троицко-Печорск, ул. Молодежная, д. 16</t>
  </si>
  <si>
    <t>137</t>
  </si>
  <si>
    <t>22.11.2010</t>
  </si>
  <si>
    <t>п. Нижняя Омра, ул. Геологов, д. 7</t>
  </si>
  <si>
    <t>123</t>
  </si>
  <si>
    <t>31.05.2011</t>
  </si>
  <si>
    <t>п. Нижняя Омра, ул. Лермонтова, д. 5 А</t>
  </si>
  <si>
    <t>01.08.2008</t>
  </si>
  <si>
    <t>п. Нижняя Омра, ул. Нагорная, д. 7</t>
  </si>
  <si>
    <t>09.04.2009</t>
  </si>
  <si>
    <t>п. Нижняя Омра, ул. Первомайская, д. 10</t>
  </si>
  <si>
    <t>05.12.2011</t>
  </si>
  <si>
    <t>п. Нижняя Омра, ул. Советская, д. 39</t>
  </si>
  <si>
    <t>27.11.2008</t>
  </si>
  <si>
    <t>п. Нижняя Омра, ул. Советская, д. 49</t>
  </si>
  <si>
    <t>п. Нижняя Омра, ул. Советская, д. 7а</t>
  </si>
  <si>
    <t>п. Нижняя Омра, ул. Школьная, д. 24</t>
  </si>
  <si>
    <t>28.11.2008</t>
  </si>
  <si>
    <t>п. Приуральский, ул. Советская, д. 11</t>
  </si>
  <si>
    <t>131</t>
  </si>
  <si>
    <t>08.07.2011</t>
  </si>
  <si>
    <t>г. Микунь, ул. Ленина, д. 4</t>
  </si>
  <si>
    <t>01.06.2008</t>
  </si>
  <si>
    <t>г. Микунь, ул. Трудовые Резервы, д. 32 А</t>
  </si>
  <si>
    <t>пгт. Жешарт, ул. А.Макарова, д. 4</t>
  </si>
  <si>
    <t>пгт. Жешарт, ул. Клубная, д. 19</t>
  </si>
  <si>
    <t>пгт. Жешарт, ул. К.Маркса, д. 2</t>
  </si>
  <si>
    <t>пгт. Жешарт, ул. Макарова, д. 12</t>
  </si>
  <si>
    <t>пгт. Жешарт, ул. Макарова, д. 9</t>
  </si>
  <si>
    <t>пгт. Жешарт, ул. Мира, д. 14</t>
  </si>
  <si>
    <t>пгт. Жешарт, ул. Октябрьская, д. 12</t>
  </si>
  <si>
    <t>пгт. Жешарт, ул. Первомайская, д. 11</t>
  </si>
  <si>
    <t>пгт. Жешарт, ул. Первомайская, д. 5</t>
  </si>
  <si>
    <t>пгт. Жешарт, ул. Первомайская, д. 6</t>
  </si>
  <si>
    <t>пгт. Жешарт, ул. Энгельса, д. 4</t>
  </si>
  <si>
    <t>с. Усть-Вымь, ул. Совхозная, д. 2</t>
  </si>
  <si>
    <t>12.10.2006</t>
  </si>
  <si>
    <t>г. Сыктывкар, пгт. Верхняя Максаковка, ул. Большая, д. 21</t>
  </si>
  <si>
    <t>г. Усинск, д. Новикбож, ул. Сосновая, д. 9</t>
  </si>
  <si>
    <t>г. Усинск, пгт. Парма, ул. 1 Мая, д. 2 А</t>
  </si>
  <si>
    <t>г. Усинск, пгт. Парма, ул. Коммунистическая, д. 10</t>
  </si>
  <si>
    <t>г. Усинск, пгт. Парма, ул. Коммунистическая, д. 11</t>
  </si>
  <si>
    <t>г. Усинск, пгт. Парма, ул. Коммунистическая, д. 12</t>
  </si>
  <si>
    <t>г. Усинск, пгт. Парма, ул. Коммунистическая, д. 14</t>
  </si>
  <si>
    <t>г. Усинск, пгт. Парма, ул. Магистральная, д. 1</t>
  </si>
  <si>
    <t>г. Усинск, пгт. Парма, ул. Магистральная, д. 3</t>
  </si>
  <si>
    <t>г. Усинск, пгт. Парма, ул. Советская, д. 5 А</t>
  </si>
  <si>
    <t>г. Усинск, пгт. Парма, ул. Юбилейная, д. 6</t>
  </si>
  <si>
    <t>г. Усинск, пгт. Парма, ул. Юбилейная, д. 8</t>
  </si>
  <si>
    <t>г. Усинск, проезд. Красноярский, д. 6</t>
  </si>
  <si>
    <t>Заключение № б/н</t>
  </si>
  <si>
    <t>г. Усинск, с. Усть-Уса, ул. Селькова, д. 32</t>
  </si>
  <si>
    <t>г. Усинск, с. Усть-Уса, ул. Селькова, д. 34</t>
  </si>
  <si>
    <t>г. Усинск, с. Усть-Уса, ул. Селькова, д. 42</t>
  </si>
  <si>
    <t>г. Ухта, пгт. Боровой, ул. Зеленая, д. 2</t>
  </si>
  <si>
    <t>г. Ухта, пгт. Боровой, ул. Зеленая, д. 3</t>
  </si>
  <si>
    <t>г. Ухта, пгт. Боровой, ул. Новая, д. 21</t>
  </si>
  <si>
    <t>г. Ухта, пгт. Боровой, ул. Советская, д. 7</t>
  </si>
  <si>
    <t>г. Ухта, пгт. Боровой, ул. Спортивная, д. 2</t>
  </si>
  <si>
    <t>г. Ухта, пгт. Боровой, ул. Станционная, д. 5</t>
  </si>
  <si>
    <t>г. Ухта, пгт. Боровой, ул. Школьная, д. 23</t>
  </si>
  <si>
    <t>г. Ухта, пгт. Боровой, ул. Школьная, д. 4</t>
  </si>
  <si>
    <t xml:space="preserve">Приложение 1                                                                                                                                                                                                к муниципальной адресной программе "Переселение граждан из аварийного  жилищного фонда с учетом необходимости развития малоэтажного жилищного строительства на территории муниципального района "Печора" " на 2014-2015 годы" </t>
  </si>
  <si>
    <t>Итого по  II этапу (2014-2015г.) по  МО МР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</si>
</sst>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21" x14ac:knownFonts="1">
    <font>
      <sz val="11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8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2"/>
    </font>
    <font>
      <sz val="9"/>
      <color rgb="FF000000"/>
      <name val="Times New Roman"/>
      <family val="2"/>
    </font>
    <font>
      <sz val="9"/>
      <color theme="1"/>
      <name val="Times New Roman"/>
      <family val="2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4">
    <xf numFmtId="0" fontId="0" fillId="0" borderId="0"/>
    <xf numFmtId="0" fontId="3" fillId="0" borderId="0"/>
    <xf numFmtId="9" fontId="12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276">
    <xf numFmtId="0" fontId="0" fillId="0" borderId="0" xfId="0"/>
    <xf numFmtId="0" fontId="2" fillId="2" borderId="0" xfId="0" applyFont="1" applyFill="1" applyAlignment="1">
      <alignment horizontal="left" vertical="center" wrapText="1"/>
    </xf>
    <xf numFmtId="3" fontId="2" fillId="2" borderId="0" xfId="0" applyNumberFormat="1" applyFont="1" applyFill="1" applyAlignment="1">
      <alignment horizontal="center" vertical="center" wrapText="1"/>
    </xf>
    <xf numFmtId="4" fontId="2" fillId="2" borderId="0" xfId="0" applyNumberFormat="1" applyFont="1" applyFill="1" applyAlignment="1">
      <alignment horizontal="center" vertical="center" wrapText="1"/>
    </xf>
    <xf numFmtId="4" fontId="2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2" fontId="2" fillId="0" borderId="0" xfId="0" applyNumberFormat="1" applyFont="1" applyBorder="1" applyAlignment="1">
      <alignment horizontal="right" vertical="center" wrapText="1"/>
    </xf>
    <xf numFmtId="2" fontId="7" fillId="2" borderId="0" xfId="0" applyNumberFormat="1" applyFont="1" applyFill="1" applyAlignment="1">
      <alignment horizontal="center"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2" fontId="7" fillId="2" borderId="0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4" fontId="13" fillId="0" borderId="0" xfId="0" applyNumberFormat="1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center" vertical="center" wrapText="1"/>
    </xf>
    <xf numFmtId="4" fontId="5" fillId="2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3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3" fontId="5" fillId="2" borderId="0" xfId="0" applyNumberFormat="1" applyFont="1" applyFill="1" applyBorder="1" applyAlignment="1">
      <alignment horizontal="center" vertical="center" wrapText="1"/>
    </xf>
    <xf numFmtId="3" fontId="5" fillId="2" borderId="0" xfId="0" applyNumberFormat="1" applyFont="1" applyFill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Border="1" applyAlignment="1">
      <alignment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right" wrapText="1"/>
    </xf>
    <xf numFmtId="4" fontId="2" fillId="0" borderId="0" xfId="0" applyNumberFormat="1" applyFont="1" applyFill="1" applyBorder="1" applyAlignment="1">
      <alignment horizontal="right" vertical="center"/>
    </xf>
    <xf numFmtId="4" fontId="15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vertical="top" wrapText="1"/>
    </xf>
    <xf numFmtId="14" fontId="2" fillId="0" borderId="0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/>
    </xf>
    <xf numFmtId="14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2" fontId="9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textRotation="90" wrapText="1"/>
    </xf>
    <xf numFmtId="4" fontId="7" fillId="2" borderId="1" xfId="0" applyNumberFormat="1" applyFont="1" applyFill="1" applyBorder="1" applyAlignment="1">
      <alignment horizontal="center" vertical="center" textRotation="90" wrapText="1"/>
    </xf>
    <xf numFmtId="3" fontId="7" fillId="2" borderId="5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textRotation="90" wrapText="1"/>
    </xf>
    <xf numFmtId="4" fontId="7" fillId="2" borderId="1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2" fontId="9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13" xfId="0" applyNumberFormat="1" applyFont="1" applyFill="1" applyBorder="1" applyAlignment="1" applyProtection="1">
      <alignment horizontal="left" vertical="center" wrapText="1"/>
    </xf>
    <xf numFmtId="14" fontId="5" fillId="0" borderId="13" xfId="0" applyNumberFormat="1" applyFont="1" applyFill="1" applyBorder="1" applyAlignment="1" applyProtection="1">
      <alignment horizontal="center" vertical="center" wrapText="1"/>
    </xf>
    <xf numFmtId="3" fontId="5" fillId="0" borderId="13" xfId="0" applyNumberFormat="1" applyFont="1" applyFill="1" applyBorder="1" applyAlignment="1" applyProtection="1">
      <alignment horizontal="center" vertical="center" wrapText="1"/>
    </xf>
    <xf numFmtId="4" fontId="5" fillId="0" borderId="13" xfId="0" applyNumberFormat="1" applyFont="1" applyFill="1" applyBorder="1" applyAlignment="1" applyProtection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3" xfId="0" applyNumberFormat="1" applyFont="1" applyFill="1" applyBorder="1" applyAlignment="1">
      <alignment horizontal="right" vertical="center" wrapText="1"/>
    </xf>
    <xf numFmtId="4" fontId="5" fillId="0" borderId="5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left" vertical="center" wrapText="1"/>
    </xf>
    <xf numFmtId="14" fontId="11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14" fontId="11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vertical="center" wrapText="1"/>
    </xf>
    <xf numFmtId="3" fontId="11" fillId="0" borderId="1" xfId="0" applyNumberFormat="1" applyFont="1" applyFill="1" applyBorder="1" applyAlignment="1">
      <alignment horizontal="center"/>
    </xf>
    <xf numFmtId="3" fontId="11" fillId="0" borderId="1" xfId="0" applyNumberFormat="1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vertical="center" wrapText="1"/>
    </xf>
    <xf numFmtId="4" fontId="16" fillId="0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right" vertical="center" wrapText="1"/>
    </xf>
    <xf numFmtId="164" fontId="0" fillId="0" borderId="0" xfId="0" applyNumberForma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49" fontId="2" fillId="0" borderId="0" xfId="1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14" fontId="2" fillId="0" borderId="0" xfId="1" applyNumberFormat="1" applyFont="1" applyFill="1" applyBorder="1" applyAlignment="1">
      <alignment horizontal="center" vertical="center" wrapText="1"/>
    </xf>
    <xf numFmtId="3" fontId="2" fillId="0" borderId="0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vertical="center" wrapText="1"/>
    </xf>
    <xf numFmtId="14" fontId="2" fillId="0" borderId="0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vertical="center" wrapText="1"/>
    </xf>
    <xf numFmtId="4" fontId="5" fillId="0" borderId="4" xfId="0" applyNumberFormat="1" applyFont="1" applyFill="1" applyBorder="1" applyAlignment="1">
      <alignment horizontal="right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2" fontId="10" fillId="0" borderId="0" xfId="0" applyNumberFormat="1" applyFont="1" applyFill="1" applyAlignment="1">
      <alignment horizontal="center" vertical="center" wrapText="1"/>
    </xf>
    <xf numFmtId="2" fontId="1" fillId="0" borderId="0" xfId="0" applyNumberFormat="1" applyFont="1" applyFill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2" fontId="7" fillId="0" borderId="0" xfId="0" applyNumberFormat="1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5" fillId="0" borderId="1" xfId="2" applyFont="1" applyFill="1" applyBorder="1" applyAlignment="1">
      <alignment horizontal="left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18" fillId="0" borderId="13" xfId="0" applyNumberFormat="1" applyFont="1" applyFill="1" applyBorder="1" applyAlignment="1" applyProtection="1">
      <alignment horizontal="center" vertical="center" wrapText="1"/>
    </xf>
    <xf numFmtId="3" fontId="18" fillId="0" borderId="13" xfId="0" applyNumberFormat="1" applyFont="1" applyFill="1" applyBorder="1" applyAlignment="1" applyProtection="1">
      <alignment horizontal="center" vertical="center" wrapText="1"/>
    </xf>
    <xf numFmtId="0" fontId="17" fillId="0" borderId="13" xfId="0" applyNumberFormat="1" applyFont="1" applyFill="1" applyBorder="1" applyAlignment="1" applyProtection="1">
      <alignment horizontal="center" vertical="center" wrapText="1"/>
    </xf>
    <xf numFmtId="3" fontId="17" fillId="0" borderId="13" xfId="0" applyNumberFormat="1" applyFont="1" applyFill="1" applyBorder="1" applyAlignment="1" applyProtection="1">
      <alignment horizontal="center" vertical="center" wrapText="1"/>
    </xf>
    <xf numFmtId="0" fontId="19" fillId="0" borderId="13" xfId="0" applyNumberFormat="1" applyFont="1" applyFill="1" applyBorder="1" applyAlignment="1" applyProtection="1">
      <alignment horizontal="center" vertical="center" wrapText="1"/>
    </xf>
    <xf numFmtId="3" fontId="19" fillId="0" borderId="13" xfId="0" applyNumberFormat="1" applyFont="1" applyFill="1" applyBorder="1" applyAlignment="1" applyProtection="1">
      <alignment horizontal="center" vertical="center" wrapText="1"/>
    </xf>
    <xf numFmtId="14" fontId="18" fillId="0" borderId="13" xfId="0" applyNumberFormat="1" applyFont="1" applyFill="1" applyBorder="1" applyAlignment="1" applyProtection="1">
      <alignment horizontal="center" vertical="center" wrapText="1"/>
    </xf>
    <xf numFmtId="0" fontId="18" fillId="0" borderId="14" xfId="0" applyNumberFormat="1" applyFont="1" applyFill="1" applyBorder="1" applyAlignment="1" applyProtection="1">
      <alignment horizontal="center" vertical="center" wrapText="1"/>
    </xf>
    <xf numFmtId="14" fontId="18" fillId="0" borderId="14" xfId="0" applyNumberFormat="1" applyFont="1" applyFill="1" applyBorder="1" applyAlignment="1" applyProtection="1">
      <alignment horizontal="center" vertical="center" wrapText="1"/>
    </xf>
    <xf numFmtId="3" fontId="18" fillId="0" borderId="14" xfId="0" applyNumberFormat="1" applyFont="1" applyFill="1" applyBorder="1" applyAlignment="1" applyProtection="1">
      <alignment horizontal="center" vertical="center" wrapText="1"/>
    </xf>
    <xf numFmtId="4" fontId="18" fillId="0" borderId="13" xfId="0" applyNumberFormat="1" applyFont="1" applyFill="1" applyBorder="1" applyAlignment="1" applyProtection="1">
      <alignment horizontal="right" vertical="center" wrapText="1"/>
    </xf>
    <xf numFmtId="4" fontId="17" fillId="0" borderId="13" xfId="0" applyNumberFormat="1" applyFont="1" applyFill="1" applyBorder="1" applyAlignment="1" applyProtection="1">
      <alignment horizontal="right" vertical="center" wrapText="1"/>
    </xf>
    <xf numFmtId="4" fontId="19" fillId="0" borderId="13" xfId="0" applyNumberFormat="1" applyFont="1" applyFill="1" applyBorder="1" applyAlignment="1" applyProtection="1">
      <alignment horizontal="right" vertical="center" wrapText="1"/>
    </xf>
    <xf numFmtId="4" fontId="18" fillId="0" borderId="14" xfId="0" applyNumberFormat="1" applyFont="1" applyFill="1" applyBorder="1" applyAlignment="1" applyProtection="1">
      <alignment horizontal="right" vertical="center" wrapText="1"/>
    </xf>
    <xf numFmtId="0" fontId="18" fillId="0" borderId="13" xfId="0" applyNumberFormat="1" applyFont="1" applyFill="1" applyBorder="1" applyAlignment="1" applyProtection="1">
      <alignment vertical="center" wrapText="1"/>
    </xf>
    <xf numFmtId="0" fontId="17" fillId="0" borderId="13" xfId="0" applyNumberFormat="1" applyFont="1" applyFill="1" applyBorder="1" applyAlignment="1" applyProtection="1">
      <alignment vertical="center" wrapText="1"/>
    </xf>
    <xf numFmtId="0" fontId="19" fillId="0" borderId="13" xfId="0" applyNumberFormat="1" applyFont="1" applyFill="1" applyBorder="1" applyAlignment="1" applyProtection="1">
      <alignment vertical="center" wrapText="1"/>
    </xf>
    <xf numFmtId="0" fontId="18" fillId="0" borderId="14" xfId="0" applyNumberFormat="1" applyFont="1" applyFill="1" applyBorder="1" applyAlignment="1" applyProtection="1">
      <alignment vertical="center" wrapText="1"/>
    </xf>
    <xf numFmtId="4" fontId="18" fillId="0" borderId="17" xfId="0" applyNumberFormat="1" applyFont="1" applyFill="1" applyBorder="1" applyAlignment="1" applyProtection="1">
      <alignment horizontal="right" vertical="center" wrapText="1"/>
    </xf>
    <xf numFmtId="4" fontId="17" fillId="0" borderId="17" xfId="0" applyNumberFormat="1" applyFont="1" applyFill="1" applyBorder="1" applyAlignment="1" applyProtection="1">
      <alignment horizontal="right" vertical="center" wrapText="1"/>
    </xf>
    <xf numFmtId="4" fontId="19" fillId="0" borderId="17" xfId="0" applyNumberFormat="1" applyFont="1" applyFill="1" applyBorder="1" applyAlignment="1" applyProtection="1">
      <alignment horizontal="right" vertical="center" wrapText="1"/>
    </xf>
    <xf numFmtId="4" fontId="18" fillId="0" borderId="18" xfId="0" applyNumberFormat="1" applyFont="1" applyFill="1" applyBorder="1" applyAlignment="1" applyProtection="1">
      <alignment horizontal="right" vertical="center" wrapText="1"/>
    </xf>
    <xf numFmtId="14" fontId="5" fillId="0" borderId="1" xfId="0" quotePrefix="1" applyNumberFormat="1" applyFont="1" applyFill="1" applyBorder="1" applyAlignment="1">
      <alignment horizontal="center" vertical="center" wrapText="1"/>
    </xf>
    <xf numFmtId="1" fontId="5" fillId="0" borderId="1" xfId="3" quotePrefix="1" applyNumberFormat="1" applyFont="1" applyFill="1" applyBorder="1" applyAlignment="1">
      <alignment horizontal="center" vertical="center" wrapText="1"/>
    </xf>
    <xf numFmtId="2" fontId="5" fillId="0" borderId="1" xfId="3" applyNumberFormat="1" applyFont="1" applyFill="1" applyBorder="1" applyAlignment="1">
      <alignment horizontal="right" vertical="center" wrapText="1"/>
    </xf>
    <xf numFmtId="43" fontId="5" fillId="0" borderId="1" xfId="3" applyFont="1" applyFill="1" applyBorder="1" applyAlignment="1">
      <alignment horizontal="right" vertical="center" wrapText="1"/>
    </xf>
    <xf numFmtId="1" fontId="5" fillId="0" borderId="1" xfId="3" applyNumberFormat="1" applyFont="1" applyFill="1" applyBorder="1" applyAlignment="1">
      <alignment horizontal="center" vertical="center" wrapText="1"/>
    </xf>
    <xf numFmtId="2" fontId="6" fillId="0" borderId="0" xfId="0" applyNumberFormat="1" applyFont="1" applyFill="1" applyAlignment="1">
      <alignment horizontal="center" vertical="center" wrapText="1"/>
    </xf>
    <xf numFmtId="2" fontId="5" fillId="0" borderId="0" xfId="0" applyNumberFormat="1" applyFont="1" applyFill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right" vertical="center"/>
    </xf>
    <xf numFmtId="4" fontId="5" fillId="0" borderId="6" xfId="0" applyNumberFormat="1" applyFont="1" applyFill="1" applyBorder="1" applyAlignment="1">
      <alignment horizontal="right" vertical="center" wrapText="1"/>
    </xf>
    <xf numFmtId="2" fontId="5" fillId="0" borderId="3" xfId="3" applyNumberFormat="1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14" fontId="16" fillId="0" borderId="1" xfId="0" quotePrefix="1" applyNumberFormat="1" applyFont="1" applyFill="1" applyBorder="1" applyAlignment="1">
      <alignment horizontal="center" vertical="center" wrapText="1"/>
    </xf>
    <xf numFmtId="1" fontId="16" fillId="0" borderId="1" xfId="3" quotePrefix="1" applyNumberFormat="1" applyFont="1" applyFill="1" applyBorder="1" applyAlignment="1">
      <alignment horizontal="center" vertical="center" wrapText="1"/>
    </xf>
    <xf numFmtId="2" fontId="16" fillId="0" borderId="1" xfId="3" applyNumberFormat="1" applyFont="1" applyFill="1" applyBorder="1" applyAlignment="1">
      <alignment horizontal="right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43" fontId="16" fillId="0" borderId="1" xfId="3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justify" wrapText="1"/>
    </xf>
    <xf numFmtId="0" fontId="5" fillId="0" borderId="1" xfId="0" applyFont="1" applyFill="1" applyBorder="1" applyAlignment="1">
      <alignment horizontal="center"/>
    </xf>
    <xf numFmtId="1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49" fontId="5" fillId="0" borderId="4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right" vertical="center"/>
    </xf>
    <xf numFmtId="4" fontId="5" fillId="0" borderId="7" xfId="0" applyNumberFormat="1" applyFont="1" applyFill="1" applyBorder="1" applyAlignment="1">
      <alignment horizontal="right" vertical="center" wrapText="1"/>
    </xf>
    <xf numFmtId="4" fontId="5" fillId="0" borderId="12" xfId="0" applyNumberFormat="1" applyFont="1" applyFill="1" applyBorder="1" applyAlignment="1">
      <alignment horizontal="right" vertical="center" wrapText="1"/>
    </xf>
    <xf numFmtId="4" fontId="5" fillId="0" borderId="9" xfId="0" applyNumberFormat="1" applyFont="1" applyFill="1" applyBorder="1" applyAlignment="1">
      <alignment horizontal="right" vertical="center" wrapText="1"/>
    </xf>
    <xf numFmtId="4" fontId="5" fillId="0" borderId="8" xfId="0" applyNumberFormat="1" applyFont="1" applyFill="1" applyBorder="1" applyAlignment="1">
      <alignment horizontal="right" vertical="center" wrapText="1"/>
    </xf>
    <xf numFmtId="4" fontId="5" fillId="0" borderId="11" xfId="0" applyNumberFormat="1" applyFont="1" applyFill="1" applyBorder="1" applyAlignment="1">
      <alignment horizontal="right" vertical="center" wrapText="1"/>
    </xf>
    <xf numFmtId="49" fontId="2" fillId="0" borderId="1" xfId="1" applyNumberFormat="1" applyFont="1" applyFill="1" applyBorder="1" applyAlignment="1">
      <alignment horizontal="left" vertical="center" wrapText="1"/>
    </xf>
    <xf numFmtId="14" fontId="2" fillId="0" borderId="1" xfId="1" applyNumberFormat="1" applyFont="1" applyFill="1" applyBorder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right" vertical="center" wrapText="1"/>
    </xf>
    <xf numFmtId="4" fontId="5" fillId="0" borderId="6" xfId="0" applyNumberFormat="1" applyFont="1" applyFill="1" applyBorder="1" applyAlignment="1">
      <alignment horizontal="right" vertical="center"/>
    </xf>
    <xf numFmtId="4" fontId="5" fillId="0" borderId="5" xfId="0" applyNumberFormat="1" applyFont="1" applyFill="1" applyBorder="1" applyAlignment="1">
      <alignment horizontal="right" vertical="center"/>
    </xf>
    <xf numFmtId="4" fontId="5" fillId="0" borderId="1" xfId="3" applyNumberFormat="1" applyFont="1" applyFill="1" applyBorder="1" applyAlignment="1">
      <alignment horizontal="right" vertical="center"/>
    </xf>
    <xf numFmtId="4" fontId="5" fillId="0" borderId="11" xfId="0" applyNumberFormat="1" applyFont="1" applyFill="1" applyBorder="1" applyAlignment="1">
      <alignment horizontal="right" vertical="center"/>
    </xf>
    <xf numFmtId="4" fontId="5" fillId="0" borderId="8" xfId="0" applyNumberFormat="1" applyFont="1" applyFill="1" applyBorder="1" applyAlignment="1">
      <alignment horizontal="right" vertical="center"/>
    </xf>
    <xf numFmtId="4" fontId="5" fillId="0" borderId="0" xfId="0" applyNumberFormat="1" applyFont="1" applyFill="1" applyBorder="1" applyAlignment="1">
      <alignment horizontal="right" vertical="center"/>
    </xf>
    <xf numFmtId="4" fontId="5" fillId="0" borderId="10" xfId="0" applyNumberFormat="1" applyFont="1" applyFill="1" applyBorder="1" applyAlignment="1">
      <alignment horizontal="right" vertical="center"/>
    </xf>
    <xf numFmtId="4" fontId="5" fillId="0" borderId="7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wrapText="1"/>
    </xf>
    <xf numFmtId="49" fontId="5" fillId="0" borderId="4" xfId="0" applyNumberFormat="1" applyFont="1" applyFill="1" applyBorder="1" applyAlignment="1">
      <alignment horizontal="left" vertical="center" wrapText="1"/>
    </xf>
    <xf numFmtId="0" fontId="17" fillId="0" borderId="13" xfId="0" applyNumberFormat="1" applyFont="1" applyFill="1" applyBorder="1" applyAlignment="1" applyProtection="1">
      <alignment horizontal="left" vertical="center" wrapText="1"/>
    </xf>
    <xf numFmtId="4" fontId="17" fillId="0" borderId="4" xfId="0" applyNumberFormat="1" applyFont="1" applyFill="1" applyBorder="1" applyAlignment="1">
      <alignment horizontal="right" vertical="center" wrapText="1"/>
    </xf>
    <xf numFmtId="0" fontId="17" fillId="0" borderId="14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15" xfId="0" applyNumberFormat="1" applyFont="1" applyFill="1" applyBorder="1" applyAlignment="1" applyProtection="1">
      <alignment horizontal="left" vertical="center" wrapText="1"/>
    </xf>
    <xf numFmtId="14" fontId="17" fillId="0" borderId="14" xfId="0" applyNumberFormat="1" applyFont="1" applyFill="1" applyBorder="1" applyAlignment="1" applyProtection="1">
      <alignment horizontal="center" vertical="center" wrapText="1"/>
    </xf>
    <xf numFmtId="3" fontId="17" fillId="0" borderId="14" xfId="0" applyNumberFormat="1" applyFont="1" applyFill="1" applyBorder="1" applyAlignment="1" applyProtection="1">
      <alignment horizontal="center" vertical="center" wrapText="1"/>
    </xf>
    <xf numFmtId="4" fontId="17" fillId="0" borderId="14" xfId="0" applyNumberFormat="1" applyFont="1" applyFill="1" applyBorder="1" applyAlignment="1" applyProtection="1">
      <alignment horizontal="right" vertical="center" wrapText="1"/>
    </xf>
    <xf numFmtId="0" fontId="17" fillId="0" borderId="16" xfId="0" applyNumberFormat="1" applyFont="1" applyFill="1" applyBorder="1" applyAlignment="1" applyProtection="1">
      <alignment horizontal="left" vertical="center" wrapText="1"/>
    </xf>
    <xf numFmtId="4" fontId="17" fillId="0" borderId="1" xfId="0" applyNumberFormat="1" applyFont="1" applyFill="1" applyBorder="1" applyAlignment="1" applyProtection="1">
      <alignment horizontal="right" vertical="center" wrapText="1"/>
    </xf>
    <xf numFmtId="14" fontId="17" fillId="0" borderId="1" xfId="0" applyNumberFormat="1" applyFont="1" applyFill="1" applyBorder="1" applyAlignment="1" applyProtection="1">
      <alignment horizontal="center" vertical="center" wrapText="1"/>
    </xf>
    <xf numFmtId="43" fontId="5" fillId="0" borderId="1" xfId="3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14" fontId="2" fillId="0" borderId="8" xfId="0" applyNumberFormat="1" applyFont="1" applyFill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3" fontId="8" fillId="0" borderId="5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8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4" fontId="5" fillId="0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 wrapText="1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14" fontId="16" fillId="0" borderId="1" xfId="0" applyNumberFormat="1" applyFont="1" applyFill="1" applyBorder="1" applyAlignment="1">
      <alignment horizontal="center" vertical="center"/>
    </xf>
    <xf numFmtId="4" fontId="8" fillId="0" borderId="5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right" vertical="center" wrapText="1"/>
    </xf>
    <xf numFmtId="4" fontId="7" fillId="2" borderId="0" xfId="0" applyNumberFormat="1" applyFont="1" applyFill="1" applyAlignment="1">
      <alignment horizontal="center" vertical="center" wrapText="1"/>
    </xf>
    <xf numFmtId="4" fontId="7" fillId="2" borderId="0" xfId="0" applyNumberFormat="1" applyFont="1" applyFill="1" applyAlignment="1">
      <alignment horizontal="right" vertical="center" wrapText="1"/>
    </xf>
    <xf numFmtId="2" fontId="7" fillId="0" borderId="0" xfId="0" applyNumberFormat="1" applyFont="1" applyBorder="1" applyAlignment="1">
      <alignment horizontal="righ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4" fontId="7" fillId="2" borderId="0" xfId="0" applyNumberFormat="1" applyFont="1" applyFill="1" applyAlignment="1">
      <alignment horizontal="righ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 wrapText="1"/>
    </xf>
    <xf numFmtId="2" fontId="7" fillId="0" borderId="0" xfId="0" applyNumberFormat="1" applyFont="1" applyBorder="1" applyAlignment="1">
      <alignment horizontal="right" vertical="center" wrapText="1"/>
    </xf>
    <xf numFmtId="2" fontId="2" fillId="0" borderId="0" xfId="0" applyNumberFormat="1" applyFont="1" applyBorder="1" applyAlignment="1">
      <alignment horizontal="right" vertic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4" fontId="7" fillId="2" borderId="10" xfId="0" applyNumberFormat="1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textRotation="90" wrapText="1"/>
    </xf>
    <xf numFmtId="0" fontId="9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3" fontId="7" fillId="2" borderId="1" xfId="0" applyNumberFormat="1" applyFont="1" applyFill="1" applyBorder="1" applyAlignment="1">
      <alignment horizontal="center" vertical="center" textRotation="90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 vertical="center" wrapText="1"/>
    </xf>
    <xf numFmtId="0" fontId="8" fillId="0" borderId="1" xfId="0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Процентный" xfId="2" builtinId="5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4;&#1091;&#1085;.&#1079;&#1072;&#1082;&#1091;&#1087;&#1086;&#1082;%20&#1080;%20&#1076;&#1086;&#1075;.%20&#1088;&#1072;&#1073;&#1086;&#1090;&#1099;/!&#1055;&#1045;&#1056;&#1045;&#1057;&#1045;&#1051;&#1045;&#1053;&#1048;&#1045;/&#1088;&#1072;&#1073;&#1086;&#1095;&#1072;&#1103;/!&#1055;&#1088;&#1086;&#1075;&#1088;&#1072;&#1084;&#1084;&#1072;%20&#1087;&#1077;&#1088;&#1077;&#1089;&#1077;&#1083;&#1077;&#1085;&#1080;&#1103;%20&#1055;&#1077;&#1095;&#1086;&#1088;&#1072;%20(&#1056;&#1050;)%20v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этап"/>
      <sheetName val="1 этап способы"/>
      <sheetName val="2 этап"/>
      <sheetName val="2 этап способы"/>
      <sheetName val="3 этап"/>
      <sheetName val="3 этап способы"/>
      <sheetName val="4 этап"/>
      <sheetName val="4 этап способы"/>
    </sheetNames>
    <sheetDataSet>
      <sheetData sheetId="0"/>
      <sheetData sheetId="1"/>
      <sheetData sheetId="2">
        <row r="17">
          <cell r="B17" t="str">
            <v>г.Печора ул.Больничная д.72 "Б"</v>
          </cell>
          <cell r="C17">
            <v>36</v>
          </cell>
          <cell r="D17">
            <v>39609</v>
          </cell>
          <cell r="E17">
            <v>42735</v>
          </cell>
          <cell r="F17">
            <v>43100</v>
          </cell>
          <cell r="G17">
            <v>5</v>
          </cell>
          <cell r="H17">
            <v>5</v>
          </cell>
          <cell r="I17">
            <v>487.8</v>
          </cell>
          <cell r="J17">
            <v>1</v>
          </cell>
          <cell r="K17">
            <v>1</v>
          </cell>
          <cell r="M17">
            <v>40.200000000000003</v>
          </cell>
          <cell r="N17">
            <v>40.200000000000003</v>
          </cell>
          <cell r="O17">
            <v>0</v>
          </cell>
          <cell r="P17">
            <v>1464486</v>
          </cell>
          <cell r="Q17">
            <v>919608.051450253</v>
          </cell>
          <cell r="R17">
            <v>430333.17523608793</v>
          </cell>
          <cell r="S17">
            <v>114544.77331365929</v>
          </cell>
        </row>
        <row r="18">
          <cell r="B18" t="str">
            <v>г.Печора ул.Воркутинская д. 2"А"</v>
          </cell>
          <cell r="C18">
            <v>8</v>
          </cell>
          <cell r="D18">
            <v>39520</v>
          </cell>
          <cell r="E18" t="str">
            <v>30.08.2017</v>
          </cell>
          <cell r="F18" t="str">
            <v>31.12.2017</v>
          </cell>
          <cell r="G18">
            <v>3</v>
          </cell>
          <cell r="H18">
            <v>3</v>
          </cell>
          <cell r="I18">
            <v>217.5</v>
          </cell>
          <cell r="J18">
            <v>1</v>
          </cell>
          <cell r="K18">
            <v>1</v>
          </cell>
          <cell r="M18">
            <v>31.1</v>
          </cell>
          <cell r="N18">
            <v>31.1</v>
          </cell>
          <cell r="O18">
            <v>0</v>
          </cell>
          <cell r="P18">
            <v>1132973</v>
          </cell>
          <cell r="Q18">
            <v>711438.06965430023</v>
          </cell>
          <cell r="R18">
            <v>332919.44651349093</v>
          </cell>
          <cell r="S18">
            <v>88615.483832209051</v>
          </cell>
        </row>
        <row r="19">
          <cell r="B19" t="str">
            <v>г.Печора ул.Восточная д.14</v>
          </cell>
          <cell r="C19">
            <v>127</v>
          </cell>
          <cell r="D19">
            <v>40081</v>
          </cell>
          <cell r="E19" t="str">
            <v>31.12.2014</v>
          </cell>
          <cell r="F19" t="str">
            <v>31.12.2015</v>
          </cell>
          <cell r="G19">
            <v>9</v>
          </cell>
          <cell r="H19">
            <v>9</v>
          </cell>
          <cell r="I19">
            <v>738.1</v>
          </cell>
          <cell r="J19">
            <v>2</v>
          </cell>
          <cell r="L19">
            <v>2</v>
          </cell>
          <cell r="M19">
            <v>122.80000000000001</v>
          </cell>
          <cell r="N19">
            <v>0</v>
          </cell>
          <cell r="O19">
            <v>122.80000000000001</v>
          </cell>
          <cell r="P19">
            <v>4473604</v>
          </cell>
          <cell r="Q19">
            <v>2809150.9631365938</v>
          </cell>
          <cell r="R19">
            <v>1314550.0974873533</v>
          </cell>
          <cell r="S19">
            <v>349902.93937605375</v>
          </cell>
        </row>
        <row r="20">
          <cell r="B20" t="str">
            <v>г.Печора ул.Восточная д.16</v>
          </cell>
          <cell r="C20">
            <v>184</v>
          </cell>
          <cell r="D20">
            <v>40164</v>
          </cell>
          <cell r="E20" t="str">
            <v>31.12.2014</v>
          </cell>
          <cell r="F20" t="str">
            <v>31.12.2015</v>
          </cell>
          <cell r="G20">
            <v>3</v>
          </cell>
          <cell r="H20">
            <v>3</v>
          </cell>
          <cell r="I20">
            <v>740.5</v>
          </cell>
          <cell r="J20">
            <v>2</v>
          </cell>
          <cell r="L20">
            <v>2</v>
          </cell>
          <cell r="M20">
            <v>110.1</v>
          </cell>
          <cell r="N20">
            <v>0</v>
          </cell>
          <cell r="O20">
            <v>110.1</v>
          </cell>
          <cell r="P20">
            <v>4010943</v>
          </cell>
          <cell r="Q20">
            <v>2518628.0215092748</v>
          </cell>
          <cell r="R20">
            <v>1178599.0694898826</v>
          </cell>
          <cell r="S20">
            <v>313715.90900084301</v>
          </cell>
        </row>
        <row r="21">
          <cell r="B21" t="str">
            <v>г.Печора ул.Восточная д.2</v>
          </cell>
          <cell r="C21">
            <v>42</v>
          </cell>
          <cell r="D21">
            <v>40324</v>
          </cell>
          <cell r="E21">
            <v>42735</v>
          </cell>
          <cell r="F21">
            <v>43100</v>
          </cell>
          <cell r="G21">
            <v>3</v>
          </cell>
          <cell r="H21">
            <v>3</v>
          </cell>
          <cell r="I21">
            <v>730.7</v>
          </cell>
          <cell r="J21">
            <v>1</v>
          </cell>
          <cell r="K21">
            <v>1</v>
          </cell>
          <cell r="M21">
            <v>54.8</v>
          </cell>
          <cell r="N21">
            <v>54.8</v>
          </cell>
          <cell r="O21">
            <v>0</v>
          </cell>
          <cell r="P21">
            <v>1996364</v>
          </cell>
          <cell r="Q21">
            <v>1253595.0552107927</v>
          </cell>
          <cell r="R21">
            <v>586623.33340640843</v>
          </cell>
          <cell r="S21">
            <v>156145.61138279922</v>
          </cell>
        </row>
        <row r="22">
          <cell r="B22" t="str">
            <v>г.Печора ул.Восточная д.4</v>
          </cell>
          <cell r="C22">
            <v>126</v>
          </cell>
          <cell r="D22">
            <v>40081</v>
          </cell>
          <cell r="E22">
            <v>42735</v>
          </cell>
          <cell r="F22">
            <v>43100</v>
          </cell>
          <cell r="G22">
            <v>15</v>
          </cell>
          <cell r="H22">
            <v>15</v>
          </cell>
          <cell r="I22">
            <v>745.9</v>
          </cell>
          <cell r="J22">
            <v>1</v>
          </cell>
          <cell r="L22">
            <v>1</v>
          </cell>
          <cell r="M22">
            <v>55.7</v>
          </cell>
          <cell r="N22">
            <v>0</v>
          </cell>
          <cell r="O22">
            <v>55.7</v>
          </cell>
          <cell r="P22">
            <v>2029151</v>
          </cell>
          <cell r="Q22">
            <v>1274183.295168634</v>
          </cell>
          <cell r="R22">
            <v>596257.6582251268</v>
          </cell>
          <cell r="S22">
            <v>158710.04660623937</v>
          </cell>
        </row>
        <row r="23">
          <cell r="B23" t="str">
            <v>г.Печора ул.Восточная д.9</v>
          </cell>
          <cell r="C23">
            <v>24</v>
          </cell>
          <cell r="D23">
            <v>40277</v>
          </cell>
          <cell r="E23" t="str">
            <v>31.12.2014</v>
          </cell>
          <cell r="F23" t="str">
            <v>31.12.2015</v>
          </cell>
          <cell r="G23">
            <v>8</v>
          </cell>
          <cell r="H23">
            <v>8</v>
          </cell>
          <cell r="I23">
            <v>641.9</v>
          </cell>
          <cell r="J23">
            <v>1</v>
          </cell>
          <cell r="L23">
            <v>1</v>
          </cell>
          <cell r="M23">
            <v>50.4</v>
          </cell>
          <cell r="N23">
            <v>0</v>
          </cell>
          <cell r="O23">
            <v>50.4</v>
          </cell>
          <cell r="P23">
            <v>1836072</v>
          </cell>
          <cell r="Q23">
            <v>1152941.4376391231</v>
          </cell>
          <cell r="R23">
            <v>539522.18984822964</v>
          </cell>
          <cell r="S23">
            <v>143608.37251264747</v>
          </cell>
        </row>
        <row r="24">
          <cell r="B24" t="str">
            <v>г.Печора ул.Гагарина д.14</v>
          </cell>
          <cell r="C24">
            <v>168</v>
          </cell>
          <cell r="D24">
            <v>40164</v>
          </cell>
          <cell r="E24" t="str">
            <v>31.12.2014</v>
          </cell>
          <cell r="F24" t="str">
            <v>31.12.2015</v>
          </cell>
          <cell r="G24">
            <v>15</v>
          </cell>
          <cell r="H24">
            <v>15</v>
          </cell>
          <cell r="I24">
            <v>598.79999999999995</v>
          </cell>
          <cell r="J24">
            <v>2</v>
          </cell>
          <cell r="K24">
            <v>2</v>
          </cell>
          <cell r="M24">
            <v>95.3</v>
          </cell>
          <cell r="N24">
            <v>95.3</v>
          </cell>
          <cell r="O24">
            <v>0</v>
          </cell>
          <cell r="P24">
            <v>3471779</v>
          </cell>
          <cell r="Q24">
            <v>2180065.8533136593</v>
          </cell>
          <cell r="R24">
            <v>1020167.9502487358</v>
          </cell>
          <cell r="S24">
            <v>271545.19643760525</v>
          </cell>
        </row>
        <row r="25">
          <cell r="B25" t="str">
            <v>г.Печора ул.Гагарина д.28</v>
          </cell>
          <cell r="C25">
            <v>97</v>
          </cell>
          <cell r="D25">
            <v>40072</v>
          </cell>
          <cell r="E25" t="str">
            <v>31.12.2014</v>
          </cell>
          <cell r="F25" t="str">
            <v>31.12.2015</v>
          </cell>
          <cell r="G25">
            <v>18</v>
          </cell>
          <cell r="H25">
            <v>18</v>
          </cell>
          <cell r="I25">
            <v>563.29999999999995</v>
          </cell>
          <cell r="J25">
            <v>5</v>
          </cell>
          <cell r="K25">
            <v>1</v>
          </cell>
          <cell r="L25">
            <v>4</v>
          </cell>
          <cell r="M25">
            <v>177.8</v>
          </cell>
          <cell r="N25">
            <v>38.200000000000003</v>
          </cell>
          <cell r="O25">
            <v>139.6</v>
          </cell>
          <cell r="P25">
            <v>6477254</v>
          </cell>
          <cell r="Q25">
            <v>4067321.1827824623</v>
          </cell>
          <cell r="R25">
            <v>1903314.3919645878</v>
          </cell>
          <cell r="S25">
            <v>506618.42525295081</v>
          </cell>
        </row>
        <row r="26">
          <cell r="B26" t="str">
            <v>г.Печора ул.Гагарина д.33 "А"</v>
          </cell>
          <cell r="C26">
            <v>83</v>
          </cell>
          <cell r="D26">
            <v>40408</v>
          </cell>
          <cell r="E26" t="str">
            <v>30.08.2017</v>
          </cell>
          <cell r="F26" t="str">
            <v>31.12.2017</v>
          </cell>
          <cell r="G26">
            <v>1</v>
          </cell>
          <cell r="H26">
            <v>1</v>
          </cell>
          <cell r="I26">
            <v>334.91</v>
          </cell>
          <cell r="J26">
            <v>1</v>
          </cell>
          <cell r="L26">
            <v>1</v>
          </cell>
          <cell r="M26">
            <v>51.2</v>
          </cell>
          <cell r="N26">
            <v>0</v>
          </cell>
          <cell r="O26">
            <v>51.2</v>
          </cell>
          <cell r="P26">
            <v>1865216</v>
          </cell>
          <cell r="Q26">
            <v>1171242.0953794266</v>
          </cell>
          <cell r="R26">
            <v>548086.03413153486</v>
          </cell>
          <cell r="S26">
            <v>145887.8704890387</v>
          </cell>
        </row>
        <row r="27">
          <cell r="B27" t="str">
            <v>г.Печора ул.Гагарина д.33 "В"</v>
          </cell>
          <cell r="C27">
            <v>66</v>
          </cell>
          <cell r="D27">
            <v>39428</v>
          </cell>
          <cell r="E27" t="str">
            <v>30.08.2017</v>
          </cell>
          <cell r="F27" t="str">
            <v>31.12.2017</v>
          </cell>
          <cell r="G27">
            <v>7</v>
          </cell>
          <cell r="H27">
            <v>7</v>
          </cell>
          <cell r="I27">
            <v>339.3</v>
          </cell>
          <cell r="J27">
            <v>2</v>
          </cell>
          <cell r="L27">
            <v>2</v>
          </cell>
          <cell r="M27">
            <v>102</v>
          </cell>
          <cell r="N27">
            <v>0</v>
          </cell>
          <cell r="O27">
            <v>102</v>
          </cell>
          <cell r="P27">
            <v>3715860</v>
          </cell>
          <cell r="Q27">
            <v>2333333.8618887016</v>
          </cell>
          <cell r="R27">
            <v>1091890.1461214172</v>
          </cell>
          <cell r="S27">
            <v>290635.99198988179</v>
          </cell>
        </row>
        <row r="28">
          <cell r="B28" t="str">
            <v>г.Печора ул.Гагарина д.33 "Г"</v>
          </cell>
          <cell r="C28">
            <v>124</v>
          </cell>
          <cell r="D28">
            <v>40507</v>
          </cell>
          <cell r="E28" t="str">
            <v>31.12.2014</v>
          </cell>
          <cell r="F28" t="str">
            <v>31.12.2015</v>
          </cell>
          <cell r="G28">
            <v>8</v>
          </cell>
          <cell r="H28">
            <v>8</v>
          </cell>
          <cell r="I28">
            <v>353.9</v>
          </cell>
          <cell r="J28">
            <v>1</v>
          </cell>
          <cell r="L28">
            <v>1</v>
          </cell>
          <cell r="M28">
            <v>22.4</v>
          </cell>
          <cell r="N28">
            <v>0</v>
          </cell>
          <cell r="O28">
            <v>22.4</v>
          </cell>
          <cell r="P28">
            <v>816032</v>
          </cell>
          <cell r="Q28">
            <v>512418.41672849917</v>
          </cell>
          <cell r="R28">
            <v>239787.6399325465</v>
          </cell>
          <cell r="S28">
            <v>63825.943338954436</v>
          </cell>
        </row>
        <row r="29">
          <cell r="B29" t="str">
            <v>г.Печора ул.Гагарина д.6</v>
          </cell>
          <cell r="C29">
            <v>45</v>
          </cell>
          <cell r="D29">
            <v>39624</v>
          </cell>
          <cell r="E29" t="str">
            <v>30.08.2017</v>
          </cell>
          <cell r="F29" t="str">
            <v>31.12.2017</v>
          </cell>
          <cell r="G29">
            <v>9</v>
          </cell>
          <cell r="H29">
            <v>9</v>
          </cell>
          <cell r="I29">
            <v>334.1</v>
          </cell>
          <cell r="J29">
            <v>5</v>
          </cell>
          <cell r="K29">
            <v>2</v>
          </cell>
          <cell r="L29">
            <v>3</v>
          </cell>
          <cell r="M29">
            <v>218.10000000000002</v>
          </cell>
          <cell r="N29">
            <v>79.2</v>
          </cell>
          <cell r="O29">
            <v>138.9</v>
          </cell>
          <cell r="P29">
            <v>7945383.0000000009</v>
          </cell>
          <cell r="Q29">
            <v>4989216.8164502531</v>
          </cell>
          <cell r="R29">
            <v>2334718.0477360892</v>
          </cell>
          <cell r="S29">
            <v>621448.13581365906</v>
          </cell>
        </row>
        <row r="30">
          <cell r="B30" t="str">
            <v>г.Печора ул.Железнодорожная д.21</v>
          </cell>
          <cell r="C30">
            <v>62</v>
          </cell>
          <cell r="D30">
            <v>39913</v>
          </cell>
          <cell r="E30" t="str">
            <v>30.08.2017</v>
          </cell>
          <cell r="F30" t="str">
            <v>31.12.2017</v>
          </cell>
          <cell r="G30">
            <v>5</v>
          </cell>
          <cell r="H30">
            <v>5</v>
          </cell>
          <cell r="I30">
            <v>460.9</v>
          </cell>
          <cell r="J30">
            <v>1</v>
          </cell>
          <cell r="L30">
            <v>1</v>
          </cell>
          <cell r="M30">
            <v>65</v>
          </cell>
          <cell r="N30">
            <v>0</v>
          </cell>
          <cell r="O30">
            <v>65</v>
          </cell>
          <cell r="P30">
            <v>2367950</v>
          </cell>
          <cell r="Q30">
            <v>1486928.4413996628</v>
          </cell>
          <cell r="R30">
            <v>695812.34801855008</v>
          </cell>
          <cell r="S30">
            <v>185209.21058178743</v>
          </cell>
        </row>
        <row r="31">
          <cell r="B31" t="str">
            <v>г.Печора ул.Железнодорожная д.23</v>
          </cell>
          <cell r="C31">
            <v>62</v>
          </cell>
          <cell r="D31">
            <v>39913</v>
          </cell>
          <cell r="E31" t="str">
            <v>30.08.2017</v>
          </cell>
          <cell r="F31" t="str">
            <v>31.12.2017</v>
          </cell>
          <cell r="G31">
            <v>14</v>
          </cell>
          <cell r="H31">
            <v>14</v>
          </cell>
          <cell r="I31">
            <v>460.9</v>
          </cell>
          <cell r="J31">
            <v>6</v>
          </cell>
          <cell r="K31">
            <v>2</v>
          </cell>
          <cell r="L31">
            <v>4</v>
          </cell>
          <cell r="M31">
            <v>331.29999999999995</v>
          </cell>
          <cell r="N31">
            <v>116.6</v>
          </cell>
          <cell r="O31">
            <v>214.7</v>
          </cell>
          <cell r="P31">
            <v>12069258.999999998</v>
          </cell>
          <cell r="Q31">
            <v>7578759.8867032025</v>
          </cell>
          <cell r="R31">
            <v>3546502.0138237788</v>
          </cell>
          <cell r="S31">
            <v>943997.09947301785</v>
          </cell>
        </row>
        <row r="32">
          <cell r="B32" t="str">
            <v>г.Печора ул.Железнодорожная д.43</v>
          </cell>
          <cell r="C32">
            <v>105</v>
          </cell>
          <cell r="D32">
            <v>39797</v>
          </cell>
          <cell r="E32" t="str">
            <v>30.08.2017</v>
          </cell>
          <cell r="F32" t="str">
            <v>31.12.2017</v>
          </cell>
          <cell r="G32">
            <v>4</v>
          </cell>
          <cell r="H32">
            <v>4</v>
          </cell>
          <cell r="I32">
            <v>204.5</v>
          </cell>
          <cell r="J32">
            <v>1</v>
          </cell>
          <cell r="L32">
            <v>1</v>
          </cell>
          <cell r="M32">
            <v>58</v>
          </cell>
          <cell r="N32">
            <v>0</v>
          </cell>
          <cell r="O32">
            <v>58</v>
          </cell>
          <cell r="P32">
            <v>2112940</v>
          </cell>
          <cell r="Q32">
            <v>1326797.6861720067</v>
          </cell>
          <cell r="R32">
            <v>620878.71053962933</v>
          </cell>
          <cell r="S32">
            <v>165263.60328836416</v>
          </cell>
        </row>
        <row r="33">
          <cell r="B33" t="str">
            <v>г.Печора ул.Железнодорожная д.47</v>
          </cell>
          <cell r="C33">
            <v>94</v>
          </cell>
          <cell r="D33">
            <v>39959</v>
          </cell>
          <cell r="E33" t="str">
            <v>30.08.2017</v>
          </cell>
          <cell r="F33" t="str">
            <v>31.12.2017</v>
          </cell>
          <cell r="G33">
            <v>8</v>
          </cell>
          <cell r="H33">
            <v>8</v>
          </cell>
          <cell r="I33">
            <v>206.9</v>
          </cell>
          <cell r="J33">
            <v>1</v>
          </cell>
          <cell r="K33">
            <v>1</v>
          </cell>
          <cell r="M33">
            <v>58.6</v>
          </cell>
          <cell r="N33">
            <v>58.6</v>
          </cell>
          <cell r="O33">
            <v>0</v>
          </cell>
          <cell r="P33">
            <v>2134798</v>
          </cell>
          <cell r="Q33">
            <v>1340523.1794772344</v>
          </cell>
          <cell r="R33">
            <v>627301.59375210828</v>
          </cell>
          <cell r="S33">
            <v>166973.22677065758</v>
          </cell>
        </row>
        <row r="34">
          <cell r="B34" t="str">
            <v>г.Печора ул.Западная д.36</v>
          </cell>
          <cell r="C34">
            <v>60</v>
          </cell>
          <cell r="D34">
            <v>39729</v>
          </cell>
          <cell r="E34" t="str">
            <v>31.12.2015</v>
          </cell>
          <cell r="F34" t="str">
            <v>31.12.2016</v>
          </cell>
          <cell r="G34">
            <v>4</v>
          </cell>
          <cell r="H34">
            <v>4</v>
          </cell>
          <cell r="I34">
            <v>76.400000000000006</v>
          </cell>
          <cell r="J34">
            <v>3</v>
          </cell>
          <cell r="L34">
            <v>3</v>
          </cell>
          <cell r="M34">
            <v>57.300000000000004</v>
          </cell>
          <cell r="N34">
            <v>0</v>
          </cell>
          <cell r="O34">
            <v>57.300000000000004</v>
          </cell>
          <cell r="P34">
            <v>2087439.0000000002</v>
          </cell>
          <cell r="Q34">
            <v>1310784.6106492414</v>
          </cell>
          <cell r="R34">
            <v>613385.34679173736</v>
          </cell>
          <cell r="S34">
            <v>163269.04255902185</v>
          </cell>
        </row>
        <row r="35">
          <cell r="B35" t="str">
            <v>г.Печора ул.Ленина д.8</v>
          </cell>
          <cell r="C35">
            <v>58</v>
          </cell>
          <cell r="D35">
            <v>39913</v>
          </cell>
          <cell r="E35" t="str">
            <v>30.08.2017</v>
          </cell>
          <cell r="F35" t="str">
            <v>31.12.2017</v>
          </cell>
          <cell r="G35">
            <v>14</v>
          </cell>
          <cell r="H35">
            <v>14</v>
          </cell>
          <cell r="I35">
            <v>458.1</v>
          </cell>
          <cell r="J35">
            <v>4</v>
          </cell>
          <cell r="K35">
            <v>1</v>
          </cell>
          <cell r="L35">
            <v>3</v>
          </cell>
          <cell r="M35">
            <v>228.5</v>
          </cell>
          <cell r="N35">
            <v>50.8</v>
          </cell>
          <cell r="O35">
            <v>177.7</v>
          </cell>
          <cell r="P35">
            <v>8324255</v>
          </cell>
          <cell r="Q35">
            <v>5227125.367074199</v>
          </cell>
          <cell r="R35">
            <v>2446048.023419057</v>
          </cell>
          <cell r="S35">
            <v>651081.60950674501</v>
          </cell>
        </row>
        <row r="36">
          <cell r="B36" t="str">
            <v>г.Печора ул.Мехколонна-53 д.10</v>
          </cell>
          <cell r="C36">
            <v>21</v>
          </cell>
          <cell r="D36">
            <v>40585</v>
          </cell>
          <cell r="E36" t="str">
            <v>31.12.2014</v>
          </cell>
          <cell r="F36" t="str">
            <v>31.12.2015</v>
          </cell>
          <cell r="G36">
            <v>13</v>
          </cell>
          <cell r="H36">
            <v>13</v>
          </cell>
          <cell r="I36">
            <v>299.10000000000002</v>
          </cell>
          <cell r="J36">
            <v>1</v>
          </cell>
          <cell r="L36">
            <v>1</v>
          </cell>
          <cell r="M36">
            <v>25.7</v>
          </cell>
          <cell r="N36">
            <v>0</v>
          </cell>
          <cell r="O36">
            <v>25.7</v>
          </cell>
          <cell r="P36">
            <v>936251</v>
          </cell>
          <cell r="Q36">
            <v>587908.62990725122</v>
          </cell>
          <cell r="R36">
            <v>275113.49760118057</v>
          </cell>
          <cell r="S36">
            <v>73228.872491568254</v>
          </cell>
        </row>
        <row r="37">
          <cell r="B37" t="str">
            <v>г.Печора ул.Мехколонна-53 д.4</v>
          </cell>
          <cell r="C37">
            <v>37</v>
          </cell>
          <cell r="D37">
            <v>40324</v>
          </cell>
          <cell r="E37" t="str">
            <v>31.12.2014</v>
          </cell>
          <cell r="F37" t="str">
            <v>31.12.2015</v>
          </cell>
          <cell r="G37">
            <v>5</v>
          </cell>
          <cell r="H37">
            <v>5</v>
          </cell>
          <cell r="I37">
            <v>296.7</v>
          </cell>
          <cell r="J37">
            <v>1</v>
          </cell>
          <cell r="L37">
            <v>1</v>
          </cell>
          <cell r="M37">
            <v>28.3</v>
          </cell>
          <cell r="N37">
            <v>0</v>
          </cell>
          <cell r="O37">
            <v>28.3</v>
          </cell>
          <cell r="P37">
            <v>1030969</v>
          </cell>
          <cell r="Q37">
            <v>647385.76756323781</v>
          </cell>
          <cell r="R37">
            <v>302945.99152192258</v>
          </cell>
          <cell r="S37">
            <v>80637.240914839756</v>
          </cell>
        </row>
        <row r="38">
          <cell r="B38" t="str">
            <v>г.Печора ул.Московская д.12</v>
          </cell>
          <cell r="C38">
            <v>6</v>
          </cell>
          <cell r="D38">
            <v>39493</v>
          </cell>
          <cell r="E38">
            <v>42735</v>
          </cell>
          <cell r="F38">
            <v>43100</v>
          </cell>
          <cell r="G38">
            <v>9</v>
          </cell>
          <cell r="H38">
            <v>9</v>
          </cell>
          <cell r="I38">
            <v>201.2</v>
          </cell>
          <cell r="J38">
            <v>2</v>
          </cell>
          <cell r="K38">
            <v>2</v>
          </cell>
          <cell r="M38">
            <v>115.1</v>
          </cell>
          <cell r="N38">
            <v>115.1</v>
          </cell>
          <cell r="O38">
            <v>0</v>
          </cell>
          <cell r="P38">
            <v>4193093</v>
          </cell>
          <cell r="Q38">
            <v>2633007.1323861722</v>
          </cell>
          <cell r="R38">
            <v>1232123.0962605404</v>
          </cell>
          <cell r="S38">
            <v>327962.7713532882</v>
          </cell>
        </row>
        <row r="39">
          <cell r="B39" t="str">
            <v>г.Печора ул.Московская д.14</v>
          </cell>
          <cell r="C39">
            <v>42</v>
          </cell>
          <cell r="D39">
            <v>39414</v>
          </cell>
          <cell r="E39" t="str">
            <v>30.08.2017</v>
          </cell>
          <cell r="F39" t="str">
            <v>31.12.2017</v>
          </cell>
          <cell r="G39">
            <v>5</v>
          </cell>
          <cell r="H39">
            <v>5</v>
          </cell>
          <cell r="I39">
            <v>203</v>
          </cell>
          <cell r="J39">
            <v>2</v>
          </cell>
          <cell r="K39">
            <v>1</v>
          </cell>
          <cell r="L39">
            <v>1</v>
          </cell>
          <cell r="M39">
            <v>115.30000000000001</v>
          </cell>
          <cell r="N39">
            <v>57.2</v>
          </cell>
          <cell r="O39">
            <v>58.1</v>
          </cell>
          <cell r="P39">
            <v>4200379</v>
          </cell>
          <cell r="Q39">
            <v>2637582.2968212478</v>
          </cell>
          <cell r="R39">
            <v>1234264.0573313667</v>
          </cell>
          <cell r="S39">
            <v>328532.64584738598</v>
          </cell>
        </row>
        <row r="40">
          <cell r="B40" t="str">
            <v>г.Печора ул.Московская д.25</v>
          </cell>
          <cell r="C40">
            <v>41</v>
          </cell>
          <cell r="D40">
            <v>39902</v>
          </cell>
          <cell r="E40" t="str">
            <v>30.08.2017</v>
          </cell>
          <cell r="F40" t="str">
            <v>31.12.2017</v>
          </cell>
          <cell r="G40">
            <v>6</v>
          </cell>
          <cell r="H40">
            <v>6</v>
          </cell>
          <cell r="I40">
            <v>487.9</v>
          </cell>
          <cell r="J40">
            <v>3</v>
          </cell>
          <cell r="K40">
            <v>2</v>
          </cell>
          <cell r="L40">
            <v>1</v>
          </cell>
          <cell r="M40">
            <v>191.3</v>
          </cell>
          <cell r="N40">
            <v>122.39999999999999</v>
          </cell>
          <cell r="O40">
            <v>68.900000000000006</v>
          </cell>
          <cell r="P40">
            <v>6969059</v>
          </cell>
          <cell r="Q40">
            <v>4376144.7821500842</v>
          </cell>
          <cell r="R40">
            <v>2047829.2642453637</v>
          </cell>
          <cell r="S40">
            <v>545084.95360455278</v>
          </cell>
        </row>
        <row r="41">
          <cell r="B41" t="str">
            <v>г.Печора ул.Московская д.27</v>
          </cell>
          <cell r="C41">
            <v>58</v>
          </cell>
          <cell r="D41">
            <v>39632</v>
          </cell>
          <cell r="E41" t="str">
            <v>30.08.2017</v>
          </cell>
          <cell r="F41" t="str">
            <v>31.12.2017</v>
          </cell>
          <cell r="G41">
            <v>1</v>
          </cell>
          <cell r="H41">
            <v>1</v>
          </cell>
          <cell r="I41">
            <v>482.6</v>
          </cell>
          <cell r="J41">
            <v>1</v>
          </cell>
          <cell r="K41">
            <v>1</v>
          </cell>
          <cell r="M41">
            <v>51.5</v>
          </cell>
          <cell r="N41">
            <v>51.5</v>
          </cell>
          <cell r="O41">
            <v>0</v>
          </cell>
          <cell r="P41">
            <v>1876145</v>
          </cell>
          <cell r="Q41">
            <v>1178104.8420320405</v>
          </cell>
          <cell r="R41">
            <v>551297.47573777428</v>
          </cell>
          <cell r="S41">
            <v>146742.68223018543</v>
          </cell>
        </row>
        <row r="42">
          <cell r="B42" t="str">
            <v>г.Печора ул.Московская д.31</v>
          </cell>
          <cell r="C42">
            <v>84</v>
          </cell>
          <cell r="D42">
            <v>39959</v>
          </cell>
          <cell r="E42" t="str">
            <v>30.08.2017</v>
          </cell>
          <cell r="F42" t="str">
            <v>31.12.2017</v>
          </cell>
          <cell r="G42">
            <v>8</v>
          </cell>
          <cell r="H42">
            <v>8</v>
          </cell>
          <cell r="I42">
            <v>488.4</v>
          </cell>
          <cell r="J42">
            <v>2</v>
          </cell>
          <cell r="K42">
            <v>1</v>
          </cell>
          <cell r="L42">
            <v>1</v>
          </cell>
          <cell r="M42">
            <v>122.3</v>
          </cell>
          <cell r="N42">
            <v>54</v>
          </cell>
          <cell r="O42">
            <v>68.3</v>
          </cell>
          <cell r="P42">
            <v>4455389</v>
          </cell>
          <cell r="Q42">
            <v>2797713.0520489039</v>
          </cell>
          <cell r="R42">
            <v>1309197.6948102873</v>
          </cell>
          <cell r="S42">
            <v>348478.25314080925</v>
          </cell>
        </row>
        <row r="43">
          <cell r="B43" t="str">
            <v>г.Печора ул.Н.Островского д.4</v>
          </cell>
          <cell r="C43">
            <v>114</v>
          </cell>
          <cell r="D43">
            <v>40507</v>
          </cell>
          <cell r="E43" t="str">
            <v>31.12.2014</v>
          </cell>
          <cell r="F43" t="str">
            <v>31.12.2015</v>
          </cell>
          <cell r="G43">
            <v>6</v>
          </cell>
          <cell r="H43">
            <v>6</v>
          </cell>
          <cell r="I43">
            <v>454.86</v>
          </cell>
          <cell r="J43">
            <v>2</v>
          </cell>
          <cell r="L43">
            <v>2</v>
          </cell>
          <cell r="M43">
            <v>113.57</v>
          </cell>
          <cell r="N43">
            <v>0</v>
          </cell>
          <cell r="O43">
            <v>113.57</v>
          </cell>
          <cell r="P43">
            <v>4137355.0999999996</v>
          </cell>
          <cell r="Q43">
            <v>2598007.1244578413</v>
          </cell>
          <cell r="R43">
            <v>1215744.744068719</v>
          </cell>
          <cell r="S43">
            <v>323603.2314734399</v>
          </cell>
        </row>
        <row r="44">
          <cell r="B44" t="str">
            <v>г.Печора ул.Н.Островского д.4 "А"</v>
          </cell>
          <cell r="C44">
            <v>15</v>
          </cell>
          <cell r="D44">
            <v>40571</v>
          </cell>
          <cell r="E44" t="str">
            <v>30.08.2017</v>
          </cell>
          <cell r="F44" t="str">
            <v>31.12.2017</v>
          </cell>
          <cell r="G44">
            <v>5</v>
          </cell>
          <cell r="H44">
            <v>5</v>
          </cell>
          <cell r="I44">
            <v>462.2</v>
          </cell>
          <cell r="J44">
            <v>2</v>
          </cell>
          <cell r="L44">
            <v>2</v>
          </cell>
          <cell r="M44">
            <v>115.7</v>
          </cell>
          <cell r="N44">
            <v>0</v>
          </cell>
          <cell r="O44">
            <v>115.7</v>
          </cell>
          <cell r="P44">
            <v>4214951</v>
          </cell>
          <cell r="Q44">
            <v>2646732.6256913999</v>
          </cell>
          <cell r="R44">
            <v>1238545.9794730193</v>
          </cell>
          <cell r="S44">
            <v>329672.3948355816</v>
          </cell>
        </row>
        <row r="45">
          <cell r="B45" t="str">
            <v>г.Печора ул.Н.Островского д.8</v>
          </cell>
          <cell r="C45">
            <v>49</v>
          </cell>
          <cell r="D45">
            <v>40324</v>
          </cell>
          <cell r="E45" t="str">
            <v>30.08.2017</v>
          </cell>
          <cell r="F45" t="str">
            <v>31.12.2017</v>
          </cell>
          <cell r="G45">
            <v>2</v>
          </cell>
          <cell r="H45">
            <v>2</v>
          </cell>
          <cell r="I45">
            <v>464</v>
          </cell>
          <cell r="J45">
            <v>1</v>
          </cell>
          <cell r="L45">
            <v>1</v>
          </cell>
          <cell r="M45">
            <v>51.4</v>
          </cell>
          <cell r="N45">
            <v>0</v>
          </cell>
          <cell r="O45">
            <v>51.4</v>
          </cell>
          <cell r="P45">
            <v>1872502</v>
          </cell>
          <cell r="Q45">
            <v>1175817.2598145024</v>
          </cell>
          <cell r="R45">
            <v>550226.99520236114</v>
          </cell>
          <cell r="S45">
            <v>146457.74498313651</v>
          </cell>
        </row>
        <row r="46">
          <cell r="B46" t="str">
            <v>г.Печора ул.Н.Островского д.9</v>
          </cell>
          <cell r="C46">
            <v>153</v>
          </cell>
          <cell r="D46">
            <v>40120</v>
          </cell>
          <cell r="E46">
            <v>42735</v>
          </cell>
          <cell r="F46">
            <v>43100</v>
          </cell>
          <cell r="G46">
            <v>9</v>
          </cell>
          <cell r="H46">
            <v>9</v>
          </cell>
          <cell r="I46">
            <v>461.6</v>
          </cell>
          <cell r="J46">
            <v>2</v>
          </cell>
          <cell r="K46">
            <v>1</v>
          </cell>
          <cell r="L46">
            <v>1</v>
          </cell>
          <cell r="M46">
            <v>116.10000000000001</v>
          </cell>
          <cell r="N46">
            <v>64.400000000000006</v>
          </cell>
          <cell r="O46">
            <v>51.7</v>
          </cell>
          <cell r="P46">
            <v>4229523</v>
          </cell>
          <cell r="Q46">
            <v>2655882.9545615516</v>
          </cell>
          <cell r="R46">
            <v>1242827.9016146718</v>
          </cell>
          <cell r="S46">
            <v>330812.14382377721</v>
          </cell>
        </row>
        <row r="47">
          <cell r="B47" t="str">
            <v>г.Печора ул.Октябрьская д.10</v>
          </cell>
          <cell r="C47">
            <v>18</v>
          </cell>
          <cell r="D47">
            <v>39520</v>
          </cell>
          <cell r="E47" t="str">
            <v>30.08.2017</v>
          </cell>
          <cell r="F47" t="str">
            <v>31.12.2017</v>
          </cell>
          <cell r="G47">
            <v>3</v>
          </cell>
          <cell r="H47">
            <v>3</v>
          </cell>
          <cell r="I47">
            <v>204.8</v>
          </cell>
          <cell r="J47">
            <v>1</v>
          </cell>
          <cell r="K47">
            <v>1</v>
          </cell>
          <cell r="M47">
            <v>43.9</v>
          </cell>
          <cell r="N47">
            <v>43.9</v>
          </cell>
          <cell r="O47">
            <v>0</v>
          </cell>
          <cell r="P47">
            <v>1599277</v>
          </cell>
          <cell r="Q47">
            <v>1004248.5934991569</v>
          </cell>
          <cell r="R47">
            <v>469940.95504637464</v>
          </cell>
          <cell r="S47">
            <v>125087.45145446873</v>
          </cell>
        </row>
        <row r="48">
          <cell r="B48" t="str">
            <v>г.Печора ул.Первомайская д.27</v>
          </cell>
          <cell r="C48">
            <v>5</v>
          </cell>
          <cell r="D48">
            <v>39493</v>
          </cell>
          <cell r="E48" t="str">
            <v>30.08.2017</v>
          </cell>
          <cell r="F48" t="str">
            <v>31.12.2017</v>
          </cell>
          <cell r="G48">
            <v>7</v>
          </cell>
          <cell r="H48">
            <v>7</v>
          </cell>
          <cell r="I48">
            <v>482.8</v>
          </cell>
          <cell r="J48">
            <v>3</v>
          </cell>
          <cell r="K48">
            <v>3</v>
          </cell>
          <cell r="M48">
            <v>150.30000000000001</v>
          </cell>
          <cell r="N48">
            <v>150.30000000000001</v>
          </cell>
          <cell r="O48">
            <v>0</v>
          </cell>
          <cell r="P48">
            <v>5475429</v>
          </cell>
          <cell r="Q48">
            <v>3438236.0729595278</v>
          </cell>
          <cell r="R48">
            <v>1608932.2447259706</v>
          </cell>
          <cell r="S48">
            <v>428260.68231450231</v>
          </cell>
        </row>
        <row r="49">
          <cell r="B49" t="str">
            <v>г.Печора ул.Пионерская д.34</v>
          </cell>
          <cell r="C49">
            <v>85</v>
          </cell>
          <cell r="D49">
            <v>40833</v>
          </cell>
          <cell r="E49" t="str">
            <v>30.08.2017</v>
          </cell>
          <cell r="F49" t="str">
            <v>31.12.2017</v>
          </cell>
          <cell r="G49">
            <v>6</v>
          </cell>
          <cell r="H49">
            <v>6</v>
          </cell>
          <cell r="I49">
            <v>482</v>
          </cell>
          <cell r="J49">
            <v>2</v>
          </cell>
          <cell r="L49">
            <v>2</v>
          </cell>
          <cell r="M49">
            <v>120.30000000000001</v>
          </cell>
          <cell r="N49">
            <v>0</v>
          </cell>
          <cell r="O49">
            <v>120.30000000000001</v>
          </cell>
          <cell r="P49">
            <v>4382529</v>
          </cell>
          <cell r="Q49">
            <v>2751961.4076981451</v>
          </cell>
          <cell r="R49">
            <v>1287788.0841020243</v>
          </cell>
          <cell r="S49">
            <v>342779.50819983118</v>
          </cell>
        </row>
        <row r="50">
          <cell r="B50" t="str">
            <v>г.Печора ул.Пионерская д.9</v>
          </cell>
          <cell r="C50">
            <v>154</v>
          </cell>
          <cell r="D50">
            <v>40120</v>
          </cell>
          <cell r="E50">
            <v>42735</v>
          </cell>
          <cell r="F50">
            <v>43100</v>
          </cell>
          <cell r="G50">
            <v>18</v>
          </cell>
          <cell r="H50">
            <v>18</v>
          </cell>
          <cell r="I50">
            <v>460.39</v>
          </cell>
          <cell r="J50">
            <v>3</v>
          </cell>
          <cell r="L50">
            <v>3</v>
          </cell>
          <cell r="M50">
            <v>179.62</v>
          </cell>
          <cell r="N50">
            <v>0</v>
          </cell>
          <cell r="O50">
            <v>179.62</v>
          </cell>
          <cell r="P50">
            <v>6543556.6000000006</v>
          </cell>
          <cell r="Q50">
            <v>4108955.1791416532</v>
          </cell>
          <cell r="R50">
            <v>1922797.1377091075</v>
          </cell>
          <cell r="S50">
            <v>511804.28314924089</v>
          </cell>
        </row>
        <row r="51">
          <cell r="B51" t="str">
            <v>г.Печора ул.Портовая д.10</v>
          </cell>
          <cell r="C51">
            <v>127</v>
          </cell>
          <cell r="D51">
            <v>40507</v>
          </cell>
          <cell r="E51" t="str">
            <v>30.08.2017</v>
          </cell>
          <cell r="F51" t="str">
            <v>31.12.2017</v>
          </cell>
          <cell r="G51">
            <v>2</v>
          </cell>
          <cell r="H51">
            <v>2</v>
          </cell>
          <cell r="I51">
            <v>325</v>
          </cell>
          <cell r="J51">
            <v>1</v>
          </cell>
          <cell r="L51">
            <v>1</v>
          </cell>
          <cell r="M51">
            <v>36.200000000000003</v>
          </cell>
          <cell r="N51">
            <v>0</v>
          </cell>
          <cell r="O51">
            <v>36.200000000000003</v>
          </cell>
          <cell r="P51">
            <v>1318766</v>
          </cell>
          <cell r="Q51">
            <v>828104.76274873526</v>
          </cell>
          <cell r="R51">
            <v>387513.95381956175</v>
          </cell>
          <cell r="S51">
            <v>103147.28343170315</v>
          </cell>
        </row>
        <row r="52">
          <cell r="B52" t="str">
            <v>г.Печора ул.Портовая д.11</v>
          </cell>
          <cell r="C52">
            <v>3</v>
          </cell>
          <cell r="D52">
            <v>40571</v>
          </cell>
          <cell r="E52" t="str">
            <v>30.08.2017</v>
          </cell>
          <cell r="F52" t="str">
            <v>31.12.2017</v>
          </cell>
          <cell r="G52">
            <v>15</v>
          </cell>
          <cell r="H52">
            <v>15</v>
          </cell>
          <cell r="I52">
            <v>474.2</v>
          </cell>
          <cell r="J52">
            <v>2</v>
          </cell>
          <cell r="L52">
            <v>2</v>
          </cell>
          <cell r="M52">
            <v>86.7</v>
          </cell>
          <cell r="N52">
            <v>0</v>
          </cell>
          <cell r="O52">
            <v>86.7</v>
          </cell>
          <cell r="P52">
            <v>3158481</v>
          </cell>
          <cell r="Q52">
            <v>1983333.7826053964</v>
          </cell>
          <cell r="R52">
            <v>928106.62420320453</v>
          </cell>
          <cell r="S52">
            <v>247040.59319139953</v>
          </cell>
        </row>
        <row r="53">
          <cell r="B53" t="str">
            <v>г.Печора ул.Портовая д.13</v>
          </cell>
          <cell r="C53">
            <v>67</v>
          </cell>
          <cell r="D53">
            <v>39931</v>
          </cell>
          <cell r="E53" t="str">
            <v>30.08.2017</v>
          </cell>
          <cell r="F53" t="str">
            <v>31.12.2017</v>
          </cell>
          <cell r="G53">
            <v>15</v>
          </cell>
          <cell r="H53">
            <v>15</v>
          </cell>
          <cell r="I53">
            <v>576.20000000000005</v>
          </cell>
          <cell r="J53">
            <v>4</v>
          </cell>
          <cell r="K53">
            <v>1</v>
          </cell>
          <cell r="L53">
            <v>3</v>
          </cell>
          <cell r="M53">
            <v>290.20000000000005</v>
          </cell>
          <cell r="N53">
            <v>79.400000000000006</v>
          </cell>
          <cell r="O53">
            <v>210.8</v>
          </cell>
          <cell r="P53">
            <v>10571986.000000002</v>
          </cell>
          <cell r="Q53">
            <v>6638563.5952951107</v>
          </cell>
          <cell r="R53">
            <v>3106534.5137689738</v>
          </cell>
          <cell r="S53">
            <v>826887.89093591878</v>
          </cell>
        </row>
        <row r="54">
          <cell r="B54" t="str">
            <v>г.Печора ул.Путейская д.1</v>
          </cell>
          <cell r="C54">
            <v>62</v>
          </cell>
          <cell r="D54">
            <v>39428</v>
          </cell>
          <cell r="E54" t="str">
            <v>30.08.2017</v>
          </cell>
          <cell r="F54" t="str">
            <v>31.12.2017</v>
          </cell>
          <cell r="G54">
            <v>12</v>
          </cell>
          <cell r="H54">
            <v>12</v>
          </cell>
          <cell r="I54">
            <v>444.9</v>
          </cell>
          <cell r="J54">
            <v>4</v>
          </cell>
          <cell r="L54">
            <v>4</v>
          </cell>
          <cell r="M54">
            <v>206</v>
          </cell>
          <cell r="N54">
            <v>0</v>
          </cell>
          <cell r="O54">
            <v>206</v>
          </cell>
          <cell r="P54">
            <v>7504580</v>
          </cell>
          <cell r="Q54">
            <v>4712419.3681281619</v>
          </cell>
          <cell r="R54">
            <v>2205189.9029510971</v>
          </cell>
          <cell r="S54">
            <v>586970.72892074171</v>
          </cell>
        </row>
        <row r="55">
          <cell r="B55" t="str">
            <v>г.Печора ул.Речная д.1</v>
          </cell>
          <cell r="C55">
            <v>43</v>
          </cell>
          <cell r="D55">
            <v>39624</v>
          </cell>
          <cell r="E55" t="str">
            <v>31.12.2015</v>
          </cell>
          <cell r="F55" t="str">
            <v>31.12.2016</v>
          </cell>
          <cell r="G55">
            <v>20</v>
          </cell>
          <cell r="H55">
            <v>20</v>
          </cell>
          <cell r="I55">
            <v>513.6</v>
          </cell>
          <cell r="J55">
            <v>5</v>
          </cell>
          <cell r="L55">
            <v>5</v>
          </cell>
          <cell r="M55">
            <v>282.89999999999998</v>
          </cell>
          <cell r="N55">
            <v>0</v>
          </cell>
          <cell r="O55">
            <v>282.89999999999998</v>
          </cell>
          <cell r="P55">
            <v>10306047</v>
          </cell>
          <cell r="Q55">
            <v>6471570.0934148403</v>
          </cell>
          <cell r="R55">
            <v>3028389.4346838128</v>
          </cell>
          <cell r="S55">
            <v>806087.47190134856</v>
          </cell>
        </row>
        <row r="56">
          <cell r="B56" t="str">
            <v>г.Печора ул.Речная д.2</v>
          </cell>
          <cell r="C56">
            <v>56</v>
          </cell>
          <cell r="D56">
            <v>40667</v>
          </cell>
          <cell r="E56" t="str">
            <v>31.12.2014</v>
          </cell>
          <cell r="F56" t="str">
            <v>31.12.2015</v>
          </cell>
          <cell r="G56">
            <v>8</v>
          </cell>
          <cell r="H56">
            <v>8</v>
          </cell>
          <cell r="I56">
            <v>563.29999999999995</v>
          </cell>
          <cell r="J56">
            <v>2</v>
          </cell>
          <cell r="L56">
            <v>2</v>
          </cell>
          <cell r="M56">
            <v>83.800000000000011</v>
          </cell>
          <cell r="N56">
            <v>0</v>
          </cell>
          <cell r="O56">
            <v>83.800000000000011</v>
          </cell>
          <cell r="P56">
            <v>3052834.0000000005</v>
          </cell>
          <cell r="Q56">
            <v>1916993.8982967963</v>
          </cell>
          <cell r="R56">
            <v>897062.68867622328</v>
          </cell>
          <cell r="S56">
            <v>238777.41302698135</v>
          </cell>
        </row>
        <row r="57">
          <cell r="B57" t="str">
            <v>г.Печора ул.Речная д.3</v>
          </cell>
          <cell r="C57">
            <v>82</v>
          </cell>
          <cell r="D57">
            <v>39959</v>
          </cell>
          <cell r="E57" t="str">
            <v>31.12.2015</v>
          </cell>
          <cell r="F57" t="str">
            <v>31.12.2016</v>
          </cell>
          <cell r="G57">
            <v>25</v>
          </cell>
          <cell r="H57">
            <v>25</v>
          </cell>
          <cell r="I57">
            <v>681.1</v>
          </cell>
          <cell r="J57">
            <v>6</v>
          </cell>
          <cell r="L57">
            <v>6</v>
          </cell>
          <cell r="M57">
            <v>140.1</v>
          </cell>
          <cell r="N57">
            <v>0</v>
          </cell>
          <cell r="O57">
            <v>140.1</v>
          </cell>
          <cell r="P57">
            <v>5103843</v>
          </cell>
          <cell r="Q57">
            <v>3204902.6867706575</v>
          </cell>
          <cell r="R57">
            <v>1499743.2301138288</v>
          </cell>
          <cell r="S57">
            <v>399197.08311551413</v>
          </cell>
        </row>
        <row r="58">
          <cell r="B58" t="str">
            <v>г.Печора ул.Свободы д.7</v>
          </cell>
          <cell r="C58">
            <v>44</v>
          </cell>
          <cell r="D58">
            <v>39624</v>
          </cell>
          <cell r="E58" t="str">
            <v>30.08.2017</v>
          </cell>
          <cell r="F58" t="str">
            <v>31.12.2017</v>
          </cell>
          <cell r="G58">
            <v>23</v>
          </cell>
          <cell r="H58">
            <v>23</v>
          </cell>
          <cell r="I58">
            <v>601.35</v>
          </cell>
          <cell r="J58">
            <v>6</v>
          </cell>
          <cell r="K58">
            <v>3</v>
          </cell>
          <cell r="L58">
            <v>3</v>
          </cell>
          <cell r="M58">
            <v>320.64</v>
          </cell>
          <cell r="N58">
            <v>152.1</v>
          </cell>
          <cell r="O58">
            <v>168.54000000000002</v>
          </cell>
          <cell r="P58">
            <v>11680915.199999999</v>
          </cell>
          <cell r="Q58">
            <v>7334903.6223136587</v>
          </cell>
          <cell r="R58">
            <v>3432388.788748737</v>
          </cell>
          <cell r="S58">
            <v>913622.78893760487</v>
          </cell>
        </row>
        <row r="59">
          <cell r="B59" t="str">
            <v>г.Печора ул.Советская д.30</v>
          </cell>
          <cell r="C59">
            <v>30</v>
          </cell>
          <cell r="D59">
            <v>39609</v>
          </cell>
          <cell r="E59" t="str">
            <v>30.08.2017</v>
          </cell>
          <cell r="F59" t="str">
            <v>31.12.2017</v>
          </cell>
          <cell r="G59">
            <v>23</v>
          </cell>
          <cell r="H59">
            <v>23</v>
          </cell>
          <cell r="I59">
            <v>458.1</v>
          </cell>
          <cell r="J59">
            <v>4</v>
          </cell>
          <cell r="K59">
            <v>2</v>
          </cell>
          <cell r="L59">
            <v>2</v>
          </cell>
          <cell r="M59">
            <v>214.64999999999998</v>
          </cell>
          <cell r="N59">
            <v>127.69999999999999</v>
          </cell>
          <cell r="O59">
            <v>86.95</v>
          </cell>
          <cell r="P59">
            <v>7819699.4999999991</v>
          </cell>
          <cell r="Q59">
            <v>4910295.229945193</v>
          </cell>
          <cell r="R59">
            <v>2297786.469264335</v>
          </cell>
          <cell r="S59">
            <v>611617.80079047172</v>
          </cell>
        </row>
        <row r="60">
          <cell r="B60" t="str">
            <v>г.Печора ул.Советская д.34</v>
          </cell>
          <cell r="C60">
            <v>59</v>
          </cell>
          <cell r="D60">
            <v>39729</v>
          </cell>
          <cell r="E60" t="str">
            <v>30.08.2017</v>
          </cell>
          <cell r="F60" t="str">
            <v>31.12.2017</v>
          </cell>
          <cell r="G60">
            <v>8</v>
          </cell>
          <cell r="H60">
            <v>8</v>
          </cell>
          <cell r="I60">
            <v>463.1</v>
          </cell>
          <cell r="J60">
            <v>4</v>
          </cell>
          <cell r="K60">
            <v>1</v>
          </cell>
          <cell r="L60">
            <v>3</v>
          </cell>
          <cell r="M60">
            <v>259.5</v>
          </cell>
          <cell r="N60">
            <v>64.599999999999994</v>
          </cell>
          <cell r="O60">
            <v>194.90000000000003</v>
          </cell>
          <cell r="P60">
            <v>9453585</v>
          </cell>
          <cell r="Q60">
            <v>5936275.8545109611</v>
          </cell>
          <cell r="R60">
            <v>2777896.9893971346</v>
          </cell>
          <cell r="S60">
            <v>739412.1560919052</v>
          </cell>
        </row>
        <row r="61">
          <cell r="B61" t="str">
            <v>г.Печора ул.Стадионная д.53</v>
          </cell>
          <cell r="C61">
            <v>59</v>
          </cell>
          <cell r="D61">
            <v>40389</v>
          </cell>
          <cell r="E61" t="str">
            <v>31.12.2014</v>
          </cell>
          <cell r="F61" t="str">
            <v>31.12.2015</v>
          </cell>
          <cell r="G61">
            <v>17</v>
          </cell>
          <cell r="H61">
            <v>17</v>
          </cell>
          <cell r="I61">
            <v>726.5</v>
          </cell>
          <cell r="J61">
            <v>2</v>
          </cell>
          <cell r="L61">
            <v>2</v>
          </cell>
          <cell r="M61">
            <v>73</v>
          </cell>
          <cell r="N61">
            <v>0</v>
          </cell>
          <cell r="O61">
            <v>73</v>
          </cell>
          <cell r="P61">
            <v>2659390</v>
          </cell>
          <cell r="Q61">
            <v>1669935.0188026982</v>
          </cell>
          <cell r="R61">
            <v>781450.79085160245</v>
          </cell>
          <cell r="S61">
            <v>208004.19034569972</v>
          </cell>
        </row>
        <row r="62">
          <cell r="B62" t="str">
            <v>г.Печора ул.Стадионная д.57</v>
          </cell>
          <cell r="C62">
            <v>55</v>
          </cell>
          <cell r="D62">
            <v>40667</v>
          </cell>
          <cell r="E62" t="str">
            <v>31.12.2014</v>
          </cell>
          <cell r="F62" t="str">
            <v>31.12.2015</v>
          </cell>
          <cell r="G62">
            <v>20</v>
          </cell>
          <cell r="H62">
            <v>20</v>
          </cell>
          <cell r="I62">
            <v>738</v>
          </cell>
          <cell r="J62">
            <v>6</v>
          </cell>
          <cell r="L62">
            <v>6</v>
          </cell>
          <cell r="M62">
            <v>357.2</v>
          </cell>
          <cell r="N62">
            <v>0</v>
          </cell>
          <cell r="O62">
            <v>357.2</v>
          </cell>
          <cell r="P62">
            <v>13012796</v>
          </cell>
          <cell r="Q62">
            <v>8171243.6810455313</v>
          </cell>
          <cell r="R62">
            <v>3823756.4724957864</v>
          </cell>
          <cell r="S62">
            <v>1017795.8464586841</v>
          </cell>
        </row>
        <row r="63">
          <cell r="B63" t="str">
            <v>г.Печора ул.Строительная д.4</v>
          </cell>
          <cell r="C63">
            <v>13</v>
          </cell>
          <cell r="D63">
            <v>39520</v>
          </cell>
          <cell r="E63" t="str">
            <v>30.08.2017</v>
          </cell>
          <cell r="F63" t="str">
            <v>31.12.2017</v>
          </cell>
          <cell r="G63">
            <v>3</v>
          </cell>
          <cell r="H63">
            <v>3</v>
          </cell>
          <cell r="I63">
            <v>468.2</v>
          </cell>
          <cell r="J63">
            <v>1</v>
          </cell>
          <cell r="L63">
            <v>1</v>
          </cell>
          <cell r="M63">
            <v>65.7</v>
          </cell>
          <cell r="N63">
            <v>0</v>
          </cell>
          <cell r="O63">
            <v>65.7</v>
          </cell>
          <cell r="P63">
            <v>2393451</v>
          </cell>
          <cell r="Q63">
            <v>1502941.5169224283</v>
          </cell>
          <cell r="R63">
            <v>703305.71176644217</v>
          </cell>
          <cell r="S63">
            <v>187203.77131112973</v>
          </cell>
        </row>
        <row r="64">
          <cell r="B64" t="str">
            <v>г.Печора ул.Строительная д.6</v>
          </cell>
          <cell r="C64">
            <v>13</v>
          </cell>
          <cell r="D64">
            <v>40571</v>
          </cell>
          <cell r="E64" t="str">
            <v>30.08.2017</v>
          </cell>
          <cell r="F64" t="str">
            <v>31.12.2017</v>
          </cell>
          <cell r="G64">
            <v>5</v>
          </cell>
          <cell r="H64">
            <v>5</v>
          </cell>
          <cell r="I64">
            <v>470.5</v>
          </cell>
          <cell r="J64">
            <v>3</v>
          </cell>
          <cell r="L64">
            <v>3</v>
          </cell>
          <cell r="M64">
            <v>156.69999999999999</v>
          </cell>
          <cell r="N64">
            <v>0</v>
          </cell>
          <cell r="O64">
            <v>156.69999999999999</v>
          </cell>
          <cell r="P64">
            <v>5708581</v>
          </cell>
          <cell r="Q64">
            <v>3584641.3348819562</v>
          </cell>
          <cell r="R64">
            <v>1677442.9989924124</v>
          </cell>
          <cell r="S64">
            <v>446496.66612563212</v>
          </cell>
        </row>
        <row r="65">
          <cell r="B65" t="str">
            <v>г.Печора ул.Щипачкина д.16</v>
          </cell>
          <cell r="C65">
            <v>88</v>
          </cell>
          <cell r="D65">
            <v>39959</v>
          </cell>
          <cell r="E65">
            <v>42735</v>
          </cell>
          <cell r="F65">
            <v>43100</v>
          </cell>
          <cell r="G65">
            <v>13</v>
          </cell>
          <cell r="H65">
            <v>13</v>
          </cell>
          <cell r="I65">
            <v>479.1</v>
          </cell>
          <cell r="J65">
            <v>2</v>
          </cell>
          <cell r="K65">
            <v>1</v>
          </cell>
          <cell r="L65">
            <v>1</v>
          </cell>
          <cell r="M65">
            <v>119.89999999999999</v>
          </cell>
          <cell r="N65">
            <v>53.3</v>
          </cell>
          <cell r="O65">
            <v>66.599999999999994</v>
          </cell>
          <cell r="P65">
            <v>4367957</v>
          </cell>
          <cell r="Q65">
            <v>2742811.0788279935</v>
          </cell>
          <cell r="R65">
            <v>1283506.1619603718</v>
          </cell>
          <cell r="S65">
            <v>341639.75921163557</v>
          </cell>
        </row>
        <row r="66">
          <cell r="B66" t="str">
            <v>п.Изъяю ул.Таежная д.1</v>
          </cell>
          <cell r="C66">
            <v>30</v>
          </cell>
          <cell r="D66">
            <v>40652</v>
          </cell>
          <cell r="E66" t="str">
            <v>30.08.2017</v>
          </cell>
          <cell r="F66" t="str">
            <v>31.12.2017</v>
          </cell>
          <cell r="G66">
            <v>9</v>
          </cell>
          <cell r="H66">
            <v>9</v>
          </cell>
          <cell r="I66">
            <v>296.39999999999998</v>
          </cell>
          <cell r="J66">
            <v>1</v>
          </cell>
          <cell r="L66">
            <v>1</v>
          </cell>
          <cell r="M66">
            <v>49.4</v>
          </cell>
          <cell r="N66">
            <v>0</v>
          </cell>
          <cell r="O66">
            <v>49.4</v>
          </cell>
          <cell r="P66">
            <v>1799642</v>
          </cell>
          <cell r="Q66">
            <v>1130065.6154637437</v>
          </cell>
          <cell r="R66">
            <v>528817.38449409814</v>
          </cell>
          <cell r="S66">
            <v>140759.00004215844</v>
          </cell>
        </row>
        <row r="67">
          <cell r="B67" t="str">
            <v>п.Изъяю ул.Таежная д.3</v>
          </cell>
          <cell r="C67">
            <v>10</v>
          </cell>
          <cell r="D67">
            <v>40205</v>
          </cell>
          <cell r="E67">
            <v>42735</v>
          </cell>
          <cell r="F67">
            <v>43100</v>
          </cell>
          <cell r="G67">
            <v>1</v>
          </cell>
          <cell r="H67">
            <v>1</v>
          </cell>
          <cell r="I67">
            <v>294.5</v>
          </cell>
          <cell r="J67">
            <v>1</v>
          </cell>
          <cell r="L67">
            <v>1</v>
          </cell>
          <cell r="M67">
            <v>49.3</v>
          </cell>
          <cell r="N67">
            <v>0</v>
          </cell>
          <cell r="O67">
            <v>49.3</v>
          </cell>
          <cell r="P67">
            <v>1795999</v>
          </cell>
          <cell r="Q67">
            <v>1127778.0332462057</v>
          </cell>
          <cell r="R67">
            <v>527746.903958685</v>
          </cell>
          <cell r="S67">
            <v>140474.06279510952</v>
          </cell>
        </row>
        <row r="68">
          <cell r="B68" t="str">
            <v>п.Изъяю ул.Таежная д.4</v>
          </cell>
          <cell r="C68">
            <v>13</v>
          </cell>
          <cell r="D68">
            <v>40240</v>
          </cell>
          <cell r="E68">
            <v>42735</v>
          </cell>
          <cell r="F68">
            <v>43100</v>
          </cell>
          <cell r="G68">
            <v>4</v>
          </cell>
          <cell r="H68">
            <v>4</v>
          </cell>
          <cell r="I68">
            <v>293.2</v>
          </cell>
          <cell r="J68">
            <v>1</v>
          </cell>
          <cell r="L68">
            <v>1</v>
          </cell>
          <cell r="M68">
            <v>72.5</v>
          </cell>
          <cell r="N68">
            <v>0</v>
          </cell>
          <cell r="O68">
            <v>72.5</v>
          </cell>
          <cell r="P68">
            <v>2641175</v>
          </cell>
          <cell r="Q68">
            <v>1658497.1077150085</v>
          </cell>
          <cell r="R68">
            <v>776098.38817453664</v>
          </cell>
          <cell r="S68">
            <v>206579.50411045519</v>
          </cell>
        </row>
        <row r="69">
          <cell r="B69" t="str">
            <v>п.Каджером ул.Горького д.29</v>
          </cell>
          <cell r="C69">
            <v>90</v>
          </cell>
          <cell r="D69">
            <v>40408</v>
          </cell>
          <cell r="E69" t="str">
            <v>31.12.2015</v>
          </cell>
          <cell r="F69" t="str">
            <v>31.12.2016</v>
          </cell>
          <cell r="G69">
            <v>4</v>
          </cell>
          <cell r="H69">
            <v>4</v>
          </cell>
          <cell r="I69">
            <v>179.5</v>
          </cell>
          <cell r="J69">
            <v>3</v>
          </cell>
          <cell r="L69">
            <v>3</v>
          </cell>
          <cell r="M69">
            <v>88.800000000000011</v>
          </cell>
          <cell r="N69">
            <v>0</v>
          </cell>
          <cell r="O69">
            <v>88.800000000000011</v>
          </cell>
          <cell r="P69">
            <v>3234984.0000000005</v>
          </cell>
          <cell r="Q69">
            <v>2031373.0091736934</v>
          </cell>
          <cell r="R69">
            <v>950586.7154468809</v>
          </cell>
          <cell r="S69">
            <v>253024.27537942654</v>
          </cell>
        </row>
        <row r="70">
          <cell r="B70" t="str">
            <v>п.Кедровый Шор ул.Парковая д.15</v>
          </cell>
          <cell r="C70">
            <v>51</v>
          </cell>
          <cell r="D70">
            <v>39422</v>
          </cell>
          <cell r="E70" t="str">
            <v>31.12.2015</v>
          </cell>
          <cell r="F70" t="str">
            <v>31.12.2016</v>
          </cell>
          <cell r="G70">
            <v>21</v>
          </cell>
          <cell r="H70">
            <v>21</v>
          </cell>
          <cell r="I70">
            <v>323.89999999999998</v>
          </cell>
          <cell r="J70">
            <v>5</v>
          </cell>
          <cell r="L70">
            <v>5</v>
          </cell>
          <cell r="M70">
            <v>198.6</v>
          </cell>
          <cell r="O70">
            <v>198.6</v>
          </cell>
          <cell r="P70">
            <v>7234998</v>
          </cell>
          <cell r="Q70">
            <v>4543138.2840303546</v>
          </cell>
          <cell r="R70">
            <v>2125974.3433305239</v>
          </cell>
          <cell r="S70">
            <v>565885.37263912277</v>
          </cell>
        </row>
        <row r="71">
          <cell r="B71" t="str">
            <v>п.Кедровый Шор ул.Парковая д.17</v>
          </cell>
          <cell r="C71">
            <v>52</v>
          </cell>
          <cell r="D71">
            <v>39422</v>
          </cell>
          <cell r="E71" t="str">
            <v>31.12.2015</v>
          </cell>
          <cell r="F71" t="str">
            <v>31.12.2016</v>
          </cell>
          <cell r="G71">
            <v>34</v>
          </cell>
          <cell r="H71">
            <v>34</v>
          </cell>
          <cell r="I71">
            <v>510.4</v>
          </cell>
          <cell r="J71">
            <v>6</v>
          </cell>
          <cell r="L71">
            <v>6</v>
          </cell>
          <cell r="M71">
            <v>234.8</v>
          </cell>
          <cell r="N71">
            <v>0</v>
          </cell>
          <cell r="O71">
            <v>234.8</v>
          </cell>
          <cell r="P71">
            <v>8553764</v>
          </cell>
          <cell r="Q71">
            <v>5371243.0467790896</v>
          </cell>
          <cell r="R71">
            <v>2513488.2971500857</v>
          </cell>
          <cell r="S71">
            <v>669032.65607082588</v>
          </cell>
        </row>
        <row r="72">
          <cell r="B72" t="str">
            <v>п.Кожва пер.Подгорный д.2</v>
          </cell>
          <cell r="C72">
            <v>54</v>
          </cell>
          <cell r="D72">
            <v>40331</v>
          </cell>
          <cell r="E72" t="str">
            <v>30.08.2017</v>
          </cell>
          <cell r="F72" t="str">
            <v>31.12.2017</v>
          </cell>
          <cell r="G72">
            <v>15</v>
          </cell>
          <cell r="H72">
            <v>15</v>
          </cell>
          <cell r="I72">
            <v>331.9</v>
          </cell>
          <cell r="J72">
            <v>2</v>
          </cell>
          <cell r="L72">
            <v>2</v>
          </cell>
          <cell r="M72">
            <v>87.4</v>
          </cell>
          <cell r="O72">
            <v>87.4</v>
          </cell>
          <cell r="P72">
            <v>3183982</v>
          </cell>
          <cell r="Q72">
            <v>1999346.8581281619</v>
          </cell>
          <cell r="R72">
            <v>935599.98795109661</v>
          </cell>
          <cell r="S72">
            <v>249035.15392074184</v>
          </cell>
        </row>
        <row r="73">
          <cell r="B73" t="str">
            <v>п.Кожва пер.Станционный д.3</v>
          </cell>
          <cell r="C73">
            <v>135</v>
          </cell>
          <cell r="D73">
            <v>40519</v>
          </cell>
          <cell r="E73" t="str">
            <v>30.08.2017</v>
          </cell>
          <cell r="F73" t="str">
            <v>31.12.2017</v>
          </cell>
          <cell r="G73">
            <v>4</v>
          </cell>
          <cell r="H73">
            <v>4</v>
          </cell>
          <cell r="I73">
            <v>84.8</v>
          </cell>
          <cell r="J73">
            <v>1</v>
          </cell>
          <cell r="L73">
            <v>1</v>
          </cell>
          <cell r="M73">
            <v>42.5</v>
          </cell>
          <cell r="N73">
            <v>0</v>
          </cell>
          <cell r="O73">
            <v>42.5</v>
          </cell>
          <cell r="P73">
            <v>1548275</v>
          </cell>
          <cell r="Q73">
            <v>972222.44245362561</v>
          </cell>
          <cell r="R73">
            <v>454954.22755059047</v>
          </cell>
          <cell r="S73">
            <v>121098.32999578408</v>
          </cell>
        </row>
        <row r="74">
          <cell r="B74" t="str">
            <v>п.Кожва пер.Торговый д.5</v>
          </cell>
          <cell r="C74">
            <v>101</v>
          </cell>
          <cell r="D74">
            <v>39777</v>
          </cell>
          <cell r="E74" t="str">
            <v>31.12.2015</v>
          </cell>
          <cell r="F74" t="str">
            <v>31.12.2016</v>
          </cell>
          <cell r="G74">
            <v>6</v>
          </cell>
          <cell r="H74">
            <v>6</v>
          </cell>
          <cell r="I74">
            <v>89.7</v>
          </cell>
          <cell r="J74">
            <v>2</v>
          </cell>
          <cell r="K74">
            <v>1</v>
          </cell>
          <cell r="L74">
            <v>1</v>
          </cell>
          <cell r="M74">
            <v>65.2</v>
          </cell>
          <cell r="N74">
            <v>23.8</v>
          </cell>
          <cell r="O74">
            <v>41.4</v>
          </cell>
          <cell r="P74">
            <v>2375236</v>
          </cell>
          <cell r="Q74">
            <v>1491503.6058347386</v>
          </cell>
          <cell r="R74">
            <v>697953.30908937647</v>
          </cell>
          <cell r="S74">
            <v>185779.08507588523</v>
          </cell>
        </row>
        <row r="75">
          <cell r="B75" t="str">
            <v>п.Кожва пер.Транспортный д.7 "Б"</v>
          </cell>
          <cell r="C75">
            <v>5</v>
          </cell>
          <cell r="D75">
            <v>40205</v>
          </cell>
          <cell r="E75">
            <v>42735</v>
          </cell>
          <cell r="F75">
            <v>43100</v>
          </cell>
          <cell r="G75">
            <v>18</v>
          </cell>
          <cell r="H75">
            <v>18</v>
          </cell>
          <cell r="I75">
            <v>562.5</v>
          </cell>
          <cell r="J75">
            <v>5</v>
          </cell>
          <cell r="L75">
            <v>5</v>
          </cell>
          <cell r="M75">
            <v>228.5</v>
          </cell>
          <cell r="N75">
            <v>0</v>
          </cell>
          <cell r="O75">
            <v>228.5</v>
          </cell>
          <cell r="P75">
            <v>8324255</v>
          </cell>
          <cell r="Q75">
            <v>5227125.367074199</v>
          </cell>
          <cell r="R75">
            <v>2446048.023419057</v>
          </cell>
          <cell r="S75">
            <v>651081.60950674501</v>
          </cell>
        </row>
        <row r="76">
          <cell r="B76" t="str">
            <v>п.Кожва пер.Транспортный д.8</v>
          </cell>
          <cell r="C76">
            <v>57</v>
          </cell>
          <cell r="D76">
            <v>39422</v>
          </cell>
          <cell r="E76" t="str">
            <v>31.12.2015</v>
          </cell>
          <cell r="F76" t="str">
            <v>31.12.2016</v>
          </cell>
          <cell r="G76">
            <v>3</v>
          </cell>
          <cell r="H76">
            <v>3</v>
          </cell>
          <cell r="I76">
            <v>144.5</v>
          </cell>
          <cell r="J76">
            <v>1</v>
          </cell>
          <cell r="K76">
            <v>1</v>
          </cell>
          <cell r="M76">
            <v>36.6</v>
          </cell>
          <cell r="N76">
            <v>36.6</v>
          </cell>
          <cell r="O76">
            <v>0</v>
          </cell>
          <cell r="P76">
            <v>1333338</v>
          </cell>
          <cell r="Q76">
            <v>837255.09161888703</v>
          </cell>
          <cell r="R76">
            <v>391795.87596121436</v>
          </cell>
          <cell r="S76">
            <v>104287.03241989877</v>
          </cell>
        </row>
        <row r="77">
          <cell r="B77" t="str">
            <v>п.Кожва ул.Лесная д.45</v>
          </cell>
          <cell r="C77">
            <v>28</v>
          </cell>
          <cell r="D77">
            <v>40652</v>
          </cell>
          <cell r="E77" t="str">
            <v>31.12.2015</v>
          </cell>
          <cell r="F77" t="str">
            <v>31.12.2016</v>
          </cell>
          <cell r="G77">
            <v>6</v>
          </cell>
          <cell r="H77">
            <v>6</v>
          </cell>
          <cell r="I77">
            <v>82</v>
          </cell>
          <cell r="J77">
            <v>1</v>
          </cell>
          <cell r="L77">
            <v>1</v>
          </cell>
          <cell r="M77">
            <v>41.6</v>
          </cell>
          <cell r="N77">
            <v>0</v>
          </cell>
          <cell r="O77">
            <v>41.6</v>
          </cell>
          <cell r="P77">
            <v>1515488</v>
          </cell>
          <cell r="Q77">
            <v>951634.20249578415</v>
          </cell>
          <cell r="R77">
            <v>445319.90273187211</v>
          </cell>
          <cell r="S77">
            <v>118533.89477234395</v>
          </cell>
        </row>
        <row r="78">
          <cell r="B78" t="str">
            <v>п.Кожва ул.Октябрьская д.14</v>
          </cell>
          <cell r="C78">
            <v>53</v>
          </cell>
          <cell r="D78">
            <v>40331</v>
          </cell>
          <cell r="E78" t="str">
            <v>30.08.2017</v>
          </cell>
          <cell r="F78" t="str">
            <v>31.12.2017</v>
          </cell>
          <cell r="G78">
            <v>5</v>
          </cell>
          <cell r="H78">
            <v>5</v>
          </cell>
          <cell r="I78">
            <v>83.6</v>
          </cell>
          <cell r="J78">
            <v>1</v>
          </cell>
          <cell r="L78">
            <v>1</v>
          </cell>
          <cell r="M78">
            <v>40.9</v>
          </cell>
          <cell r="N78">
            <v>0</v>
          </cell>
          <cell r="O78">
            <v>40.9</v>
          </cell>
          <cell r="P78">
            <v>1489987</v>
          </cell>
          <cell r="Q78">
            <v>935621.12697301852</v>
          </cell>
          <cell r="R78">
            <v>437826.53898398002</v>
          </cell>
          <cell r="S78">
            <v>116539.33404300163</v>
          </cell>
        </row>
        <row r="79">
          <cell r="B79" t="str">
            <v>п.Кожва ул.Октябрьская д.17</v>
          </cell>
          <cell r="C79">
            <v>2</v>
          </cell>
          <cell r="D79">
            <v>40205</v>
          </cell>
          <cell r="E79">
            <v>42735</v>
          </cell>
          <cell r="F79">
            <v>43100</v>
          </cell>
          <cell r="G79">
            <v>2</v>
          </cell>
          <cell r="H79">
            <v>2</v>
          </cell>
          <cell r="I79">
            <v>80.900000000000006</v>
          </cell>
          <cell r="J79">
            <v>1</v>
          </cell>
          <cell r="L79">
            <v>1</v>
          </cell>
          <cell r="M79">
            <v>40.6</v>
          </cell>
          <cell r="N79">
            <v>0</v>
          </cell>
          <cell r="O79">
            <v>40.6</v>
          </cell>
          <cell r="P79">
            <v>1479058</v>
          </cell>
          <cell r="Q79">
            <v>928758.38032040477</v>
          </cell>
          <cell r="R79">
            <v>434615.09737774055</v>
          </cell>
          <cell r="S79">
            <v>115684.52230185491</v>
          </cell>
        </row>
        <row r="80">
          <cell r="B80" t="str">
            <v>п.Кожва ул.Октябрьская д.33</v>
          </cell>
          <cell r="C80">
            <v>57</v>
          </cell>
          <cell r="D80">
            <v>40389</v>
          </cell>
          <cell r="E80" t="str">
            <v>30.08.2017</v>
          </cell>
          <cell r="F80" t="str">
            <v>31.12.2017</v>
          </cell>
          <cell r="G80">
            <v>1</v>
          </cell>
          <cell r="H80">
            <v>1</v>
          </cell>
          <cell r="I80">
            <v>82.4</v>
          </cell>
          <cell r="J80">
            <v>1</v>
          </cell>
          <cell r="L80">
            <v>1</v>
          </cell>
          <cell r="M80">
            <v>41.5</v>
          </cell>
          <cell r="O80">
            <v>41.5</v>
          </cell>
          <cell r="P80">
            <v>1511845</v>
          </cell>
          <cell r="Q80">
            <v>949346.62027824624</v>
          </cell>
          <cell r="R80">
            <v>444249.42219645891</v>
          </cell>
          <cell r="S80">
            <v>118248.95752529505</v>
          </cell>
        </row>
        <row r="81">
          <cell r="B81" t="str">
            <v>п.Кожва ул.Советская д.13</v>
          </cell>
          <cell r="C81">
            <v>132</v>
          </cell>
          <cell r="D81">
            <v>40519</v>
          </cell>
          <cell r="E81" t="str">
            <v>30.08.2017</v>
          </cell>
          <cell r="F81" t="str">
            <v>31.12.2017</v>
          </cell>
          <cell r="G81">
            <v>2</v>
          </cell>
          <cell r="H81">
            <v>2</v>
          </cell>
          <cell r="I81">
            <v>83.5</v>
          </cell>
          <cell r="J81">
            <v>2</v>
          </cell>
          <cell r="L81">
            <v>2</v>
          </cell>
          <cell r="M81">
            <v>83.5</v>
          </cell>
          <cell r="O81">
            <v>83.5</v>
          </cell>
          <cell r="P81">
            <v>3041905</v>
          </cell>
          <cell r="Q81">
            <v>1910131.1516441822</v>
          </cell>
          <cell r="R81">
            <v>893851.24706998363</v>
          </cell>
          <cell r="S81">
            <v>237922.60128583459</v>
          </cell>
        </row>
        <row r="82">
          <cell r="B82" t="str">
            <v>п.Кожва ул.Уральская д.1</v>
          </cell>
          <cell r="C82">
            <v>45</v>
          </cell>
          <cell r="D82">
            <v>40667</v>
          </cell>
          <cell r="E82" t="str">
            <v>30.08.2017</v>
          </cell>
          <cell r="F82" t="str">
            <v>31.12.2017</v>
          </cell>
          <cell r="G82">
            <v>6</v>
          </cell>
          <cell r="H82">
            <v>6</v>
          </cell>
          <cell r="I82">
            <v>203.7</v>
          </cell>
          <cell r="J82">
            <v>2</v>
          </cell>
          <cell r="L82">
            <v>2</v>
          </cell>
          <cell r="M82">
            <v>76.099999999999994</v>
          </cell>
          <cell r="O82">
            <v>76.099999999999994</v>
          </cell>
          <cell r="P82">
            <v>2772323</v>
          </cell>
          <cell r="Q82">
            <v>1740850.0675463744</v>
          </cell>
          <cell r="R82">
            <v>814635.68744941021</v>
          </cell>
          <cell r="S82">
            <v>216837.24500421571</v>
          </cell>
        </row>
        <row r="83">
          <cell r="B83" t="str">
            <v>п.Кожва ул.Уральская д.18</v>
          </cell>
          <cell r="C83">
            <v>45</v>
          </cell>
          <cell r="D83">
            <v>40667</v>
          </cell>
          <cell r="E83" t="str">
            <v>30.08.2017</v>
          </cell>
          <cell r="F83" t="str">
            <v>31.12.2017</v>
          </cell>
          <cell r="G83">
            <v>3</v>
          </cell>
          <cell r="H83">
            <v>3</v>
          </cell>
          <cell r="I83">
            <v>207</v>
          </cell>
          <cell r="J83">
            <v>1</v>
          </cell>
          <cell r="L83">
            <v>1</v>
          </cell>
          <cell r="M83">
            <v>51.2</v>
          </cell>
          <cell r="N83">
            <v>0</v>
          </cell>
          <cell r="O83">
            <v>51.2</v>
          </cell>
          <cell r="P83">
            <v>1865216</v>
          </cell>
          <cell r="Q83">
            <v>1171242.0953794266</v>
          </cell>
          <cell r="R83">
            <v>548086.03413153486</v>
          </cell>
          <cell r="S83">
            <v>145887.8704890387</v>
          </cell>
        </row>
        <row r="84">
          <cell r="B84" t="str">
            <v>п.Кожва ул.Уральская д.6</v>
          </cell>
          <cell r="C84">
            <v>136</v>
          </cell>
          <cell r="D84">
            <v>40535</v>
          </cell>
          <cell r="E84" t="str">
            <v>31.12.2015</v>
          </cell>
          <cell r="F84" t="str">
            <v>31.12.2016</v>
          </cell>
          <cell r="G84">
            <v>5</v>
          </cell>
          <cell r="H84">
            <v>5</v>
          </cell>
          <cell r="I84">
            <v>207.2</v>
          </cell>
          <cell r="J84">
            <v>2</v>
          </cell>
          <cell r="L84">
            <v>2</v>
          </cell>
          <cell r="M84">
            <v>78.3</v>
          </cell>
          <cell r="N84">
            <v>0</v>
          </cell>
          <cell r="O84">
            <v>78.3</v>
          </cell>
          <cell r="P84">
            <v>2852469</v>
          </cell>
          <cell r="Q84">
            <v>1791176.8763322092</v>
          </cell>
          <cell r="R84">
            <v>838186.25922849961</v>
          </cell>
          <cell r="S84">
            <v>223105.86443929162</v>
          </cell>
        </row>
        <row r="85">
          <cell r="B85" t="str">
            <v>п.Красный Яг ул.Школьная д.15</v>
          </cell>
          <cell r="C85">
            <v>30</v>
          </cell>
          <cell r="D85">
            <v>39869</v>
          </cell>
          <cell r="E85" t="str">
            <v>31.12.2015</v>
          </cell>
          <cell r="F85" t="str">
            <v>31.12.2016</v>
          </cell>
          <cell r="G85">
            <v>10</v>
          </cell>
          <cell r="H85">
            <v>10</v>
          </cell>
          <cell r="I85">
            <v>114.5</v>
          </cell>
          <cell r="J85">
            <v>4</v>
          </cell>
          <cell r="L85">
            <v>4</v>
          </cell>
          <cell r="M85">
            <v>116.85999999999999</v>
          </cell>
          <cell r="N85">
            <v>0</v>
          </cell>
          <cell r="O85">
            <v>116.85999999999999</v>
          </cell>
          <cell r="P85">
            <v>4257209.8</v>
          </cell>
          <cell r="Q85">
            <v>2673268.5794148399</v>
          </cell>
          <cell r="R85">
            <v>1250963.5536838118</v>
          </cell>
          <cell r="S85">
            <v>332977.66690134886</v>
          </cell>
        </row>
        <row r="86">
          <cell r="B86" t="str">
            <v>п.Озерный ул.Гагарина д.5</v>
          </cell>
          <cell r="C86">
            <v>48</v>
          </cell>
          <cell r="D86">
            <v>39422</v>
          </cell>
          <cell r="E86" t="str">
            <v>31.12.2015</v>
          </cell>
          <cell r="F86" t="str">
            <v>31.12.2016</v>
          </cell>
          <cell r="G86">
            <v>1</v>
          </cell>
          <cell r="H86">
            <v>1</v>
          </cell>
          <cell r="I86">
            <v>110.6</v>
          </cell>
          <cell r="J86">
            <v>1</v>
          </cell>
          <cell r="L86">
            <v>1</v>
          </cell>
          <cell r="M86">
            <v>56</v>
          </cell>
          <cell r="N86">
            <v>0</v>
          </cell>
          <cell r="O86">
            <v>56</v>
          </cell>
          <cell r="P86">
            <v>2040080</v>
          </cell>
          <cell r="Q86">
            <v>1281046.0418212479</v>
          </cell>
          <cell r="R86">
            <v>599469.09983136621</v>
          </cell>
          <cell r="S86">
            <v>159564.85834738609</v>
          </cell>
        </row>
        <row r="87">
          <cell r="B87" t="str">
            <v>п.Озерный ул.Терешковой д.1</v>
          </cell>
          <cell r="C87">
            <v>16</v>
          </cell>
          <cell r="D87">
            <v>40240</v>
          </cell>
          <cell r="E87" t="str">
            <v>30.08.2017</v>
          </cell>
          <cell r="F87" t="str">
            <v>31.12.2017</v>
          </cell>
          <cell r="G87">
            <v>2</v>
          </cell>
          <cell r="H87">
            <v>2</v>
          </cell>
          <cell r="I87">
            <v>182.2</v>
          </cell>
          <cell r="J87">
            <v>1</v>
          </cell>
          <cell r="L87">
            <v>1</v>
          </cell>
          <cell r="M87">
            <v>30.6</v>
          </cell>
          <cell r="N87">
            <v>0</v>
          </cell>
          <cell r="O87">
            <v>30.6</v>
          </cell>
          <cell r="P87">
            <v>1114758</v>
          </cell>
          <cell r="Q87">
            <v>700000.15856661042</v>
          </cell>
          <cell r="R87">
            <v>327567.04383642512</v>
          </cell>
          <cell r="S87">
            <v>87190.797596964534</v>
          </cell>
        </row>
        <row r="88">
          <cell r="B88" t="str">
            <v>п.Озерный ул.Терешковой д.3</v>
          </cell>
          <cell r="C88">
            <v>19</v>
          </cell>
          <cell r="D88">
            <v>40240</v>
          </cell>
          <cell r="E88" t="str">
            <v>30.08.2017</v>
          </cell>
          <cell r="F88" t="str">
            <v>31.12.2017</v>
          </cell>
          <cell r="G88">
            <v>4</v>
          </cell>
          <cell r="H88">
            <v>4</v>
          </cell>
          <cell r="I88">
            <v>182.5</v>
          </cell>
          <cell r="J88">
            <v>2</v>
          </cell>
          <cell r="L88">
            <v>2</v>
          </cell>
          <cell r="M88">
            <v>76</v>
          </cell>
          <cell r="N88">
            <v>0</v>
          </cell>
          <cell r="O88">
            <v>76</v>
          </cell>
          <cell r="P88">
            <v>2768680</v>
          </cell>
          <cell r="Q88">
            <v>1738562.4853288364</v>
          </cell>
          <cell r="R88">
            <v>813565.20691399707</v>
          </cell>
          <cell r="S88">
            <v>216552.30775716683</v>
          </cell>
        </row>
        <row r="89">
          <cell r="B89" t="str">
            <v>п.Озерный ул.Центральная д.3</v>
          </cell>
          <cell r="C89">
            <v>47</v>
          </cell>
          <cell r="D89">
            <v>39422</v>
          </cell>
          <cell r="E89" t="str">
            <v>31.12.2015</v>
          </cell>
          <cell r="F89" t="str">
            <v>31.12.2016</v>
          </cell>
          <cell r="G89">
            <v>8</v>
          </cell>
          <cell r="H89">
            <v>8</v>
          </cell>
          <cell r="I89">
            <v>111.5</v>
          </cell>
          <cell r="J89">
            <v>2</v>
          </cell>
          <cell r="L89">
            <v>2</v>
          </cell>
          <cell r="M89">
            <v>111.5</v>
          </cell>
          <cell r="N89">
            <v>0</v>
          </cell>
          <cell r="O89">
            <v>111.5</v>
          </cell>
          <cell r="P89">
            <v>4061945</v>
          </cell>
          <cell r="Q89">
            <v>2550654.1725548059</v>
          </cell>
          <cell r="R89">
            <v>1193585.7969856667</v>
          </cell>
          <cell r="S89">
            <v>317705.03045952762</v>
          </cell>
        </row>
        <row r="90">
          <cell r="B90" t="str">
            <v>п.Талый ул.Рабочая д.18</v>
          </cell>
          <cell r="C90">
            <v>33</v>
          </cell>
          <cell r="D90">
            <v>39882</v>
          </cell>
          <cell r="E90">
            <v>42735</v>
          </cell>
          <cell r="F90">
            <v>43100</v>
          </cell>
          <cell r="G90">
            <v>5</v>
          </cell>
          <cell r="H90">
            <v>5</v>
          </cell>
          <cell r="I90">
            <v>112.8</v>
          </cell>
          <cell r="J90">
            <v>1</v>
          </cell>
          <cell r="L90">
            <v>1</v>
          </cell>
          <cell r="M90">
            <v>28.2</v>
          </cell>
          <cell r="N90">
            <v>0</v>
          </cell>
          <cell r="O90">
            <v>28.2</v>
          </cell>
          <cell r="P90">
            <v>1027326</v>
          </cell>
          <cell r="Q90">
            <v>645098.18534569989</v>
          </cell>
          <cell r="R90">
            <v>301875.51098650944</v>
          </cell>
          <cell r="S90">
            <v>80352.303667790853</v>
          </cell>
        </row>
        <row r="91">
          <cell r="B91" t="str">
            <v>пгт.Путеец ул.Парковая д.33</v>
          </cell>
          <cell r="C91">
            <v>25</v>
          </cell>
          <cell r="D91">
            <v>40585</v>
          </cell>
          <cell r="E91" t="str">
            <v>31.12.2014</v>
          </cell>
          <cell r="F91" t="str">
            <v>31.12.2015</v>
          </cell>
          <cell r="G91">
            <v>20</v>
          </cell>
          <cell r="H91">
            <v>20</v>
          </cell>
          <cell r="I91">
            <v>408.4</v>
          </cell>
          <cell r="J91">
            <v>1</v>
          </cell>
          <cell r="L91">
            <v>1</v>
          </cell>
          <cell r="M91">
            <v>60.92</v>
          </cell>
          <cell r="N91">
            <v>0</v>
          </cell>
          <cell r="O91">
            <v>60.92</v>
          </cell>
          <cell r="P91">
            <v>2219315.6</v>
          </cell>
          <cell r="Q91">
            <v>1393595.0869241147</v>
          </cell>
          <cell r="R91">
            <v>652136.74217369349</v>
          </cell>
          <cell r="S91">
            <v>173583.77090219216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539"/>
  <sheetViews>
    <sheetView tabSelected="1" showWhiteSpace="0" view="pageBreakPreview" zoomScale="85" zoomScaleNormal="100" zoomScaleSheetLayoutView="85" zoomScalePageLayoutView="118" workbookViewId="0">
      <selection activeCell="A4" sqref="A4"/>
    </sheetView>
  </sheetViews>
  <sheetFormatPr defaultRowHeight="11.25" x14ac:dyDescent="0.25"/>
  <cols>
    <col min="1" max="1" width="4.140625" style="5" customWidth="1"/>
    <col min="2" max="2" width="37.7109375" style="1" customWidth="1"/>
    <col min="3" max="3" width="9.28515625" style="5" customWidth="1"/>
    <col min="4" max="4" width="10.7109375" style="5" customWidth="1"/>
    <col min="5" max="6" width="9.7109375" style="5" customWidth="1"/>
    <col min="7" max="7" width="7" style="2" customWidth="1"/>
    <col min="8" max="8" width="6.7109375" style="2" customWidth="1"/>
    <col min="9" max="9" width="10.140625" style="3" customWidth="1"/>
    <col min="10" max="12" width="6.7109375" style="2" customWidth="1"/>
    <col min="13" max="13" width="9.7109375" style="3" customWidth="1"/>
    <col min="14" max="14" width="9.5703125" style="3" customWidth="1"/>
    <col min="15" max="15" width="9.28515625" style="3" customWidth="1"/>
    <col min="16" max="17" width="15.140625" style="3" customWidth="1"/>
    <col min="18" max="18" width="15.42578125" style="3" customWidth="1"/>
    <col min="19" max="19" width="14.7109375" style="3" customWidth="1"/>
    <col min="20" max="21" width="8.7109375" style="3" customWidth="1"/>
    <col min="22" max="22" width="0.140625" style="5" hidden="1" customWidth="1"/>
    <col min="23" max="23" width="12.140625" style="5" hidden="1" customWidth="1"/>
    <col min="24" max="24" width="17.28515625" style="5" hidden="1" customWidth="1"/>
    <col min="25" max="25" width="14.42578125" style="5" customWidth="1"/>
    <col min="26" max="26" width="15.5703125" style="5" customWidth="1"/>
    <col min="27" max="27" width="15" style="5" customWidth="1"/>
    <col min="28" max="28" width="18.7109375" style="5" customWidth="1"/>
    <col min="29" max="29" width="12.28515625" style="5" customWidth="1"/>
    <col min="30" max="16384" width="9.140625" style="5"/>
  </cols>
  <sheetData>
    <row r="1" spans="1:26" s="31" customFormat="1" ht="12.75" x14ac:dyDescent="0.25">
      <c r="B1" s="1"/>
      <c r="G1" s="2"/>
      <c r="H1" s="2"/>
      <c r="I1" s="3"/>
      <c r="J1" s="2"/>
      <c r="K1" s="2"/>
      <c r="L1" s="2"/>
      <c r="M1" s="249"/>
      <c r="N1" s="250"/>
      <c r="O1" s="250"/>
      <c r="P1" s="256"/>
      <c r="Q1" s="256"/>
      <c r="R1" s="256"/>
      <c r="S1" s="256"/>
      <c r="T1" s="256"/>
      <c r="U1" s="256"/>
    </row>
    <row r="2" spans="1:26" s="6" customFormat="1" ht="9" customHeight="1" x14ac:dyDescent="0.25">
      <c r="B2" s="1"/>
      <c r="G2" s="2"/>
      <c r="H2" s="2"/>
      <c r="I2" s="3"/>
      <c r="J2" s="2"/>
      <c r="K2" s="2"/>
      <c r="L2" s="2"/>
      <c r="M2" s="251"/>
      <c r="N2" s="262"/>
      <c r="O2" s="262"/>
      <c r="P2" s="262"/>
      <c r="Q2" s="262"/>
      <c r="R2" s="262"/>
      <c r="S2" s="262"/>
      <c r="T2" s="262"/>
      <c r="U2" s="262"/>
      <c r="V2" s="7"/>
    </row>
    <row r="3" spans="1:26" s="54" customFormat="1" ht="11.25" customHeight="1" x14ac:dyDescent="0.25">
      <c r="B3" s="1"/>
      <c r="G3" s="2"/>
      <c r="H3" s="2"/>
      <c r="I3" s="3"/>
      <c r="J3" s="2"/>
      <c r="K3" s="2"/>
      <c r="L3" s="2"/>
      <c r="M3" s="251"/>
      <c r="N3" s="251"/>
      <c r="O3" s="262" t="s">
        <v>910</v>
      </c>
      <c r="P3" s="274"/>
      <c r="Q3" s="274"/>
      <c r="R3" s="274"/>
      <c r="S3" s="274"/>
      <c r="T3" s="274"/>
      <c r="U3" s="274"/>
      <c r="V3" s="248"/>
    </row>
    <row r="4" spans="1:26" s="54" customFormat="1" ht="46.5" customHeight="1" x14ac:dyDescent="0.25">
      <c r="B4" s="1"/>
      <c r="G4" s="2"/>
      <c r="H4" s="2"/>
      <c r="I4" s="3"/>
      <c r="J4" s="2"/>
      <c r="K4" s="2"/>
      <c r="L4" s="2"/>
      <c r="M4" s="251"/>
      <c r="N4" s="251"/>
      <c r="O4" s="274"/>
      <c r="P4" s="274"/>
      <c r="Q4" s="274"/>
      <c r="R4" s="274"/>
      <c r="S4" s="274"/>
      <c r="T4" s="274"/>
      <c r="U4" s="274"/>
      <c r="V4" s="248"/>
    </row>
    <row r="5" spans="1:26" s="6" customFormat="1" x14ac:dyDescent="0.25">
      <c r="B5" s="1"/>
      <c r="G5" s="2"/>
      <c r="H5" s="2"/>
      <c r="I5" s="3"/>
      <c r="J5" s="2"/>
      <c r="K5" s="2"/>
      <c r="L5" s="2"/>
      <c r="M5" s="7"/>
      <c r="N5" s="263"/>
      <c r="O5" s="263"/>
      <c r="P5" s="263"/>
      <c r="Q5" s="263"/>
      <c r="R5" s="263"/>
      <c r="S5" s="263"/>
      <c r="T5" s="263"/>
      <c r="U5" s="263"/>
      <c r="V5" s="7"/>
    </row>
    <row r="6" spans="1:26" s="6" customFormat="1" x14ac:dyDescent="0.25">
      <c r="B6" s="1"/>
      <c r="G6" s="2"/>
      <c r="H6" s="2"/>
      <c r="I6" s="3"/>
      <c r="J6" s="2"/>
      <c r="K6" s="2"/>
      <c r="L6" s="2"/>
      <c r="M6" s="7"/>
      <c r="N6" s="263"/>
      <c r="O6" s="263"/>
      <c r="P6" s="263"/>
      <c r="Q6" s="263"/>
      <c r="R6" s="263"/>
      <c r="S6" s="263"/>
      <c r="T6" s="263"/>
      <c r="U6" s="263"/>
      <c r="V6" s="7"/>
    </row>
    <row r="7" spans="1:26" s="6" customFormat="1" ht="1.9" customHeight="1" x14ac:dyDescent="0.25">
      <c r="B7" s="1"/>
      <c r="G7" s="2"/>
      <c r="H7" s="2"/>
      <c r="I7" s="3"/>
      <c r="J7" s="2"/>
      <c r="K7" s="2"/>
      <c r="L7" s="2"/>
      <c r="M7" s="7"/>
      <c r="N7" s="7"/>
      <c r="O7" s="7"/>
      <c r="P7" s="7"/>
      <c r="Q7" s="7"/>
      <c r="R7" s="7"/>
      <c r="S7" s="7"/>
      <c r="T7" s="128"/>
      <c r="U7" s="128"/>
      <c r="V7" s="7"/>
    </row>
    <row r="8" spans="1:26" ht="36" customHeight="1" x14ac:dyDescent="0.25">
      <c r="A8" s="268" t="s">
        <v>193</v>
      </c>
      <c r="B8" s="269"/>
      <c r="C8" s="269"/>
      <c r="D8" s="269"/>
      <c r="E8" s="269"/>
      <c r="F8" s="269"/>
      <c r="G8" s="269"/>
      <c r="H8" s="269"/>
      <c r="I8" s="269"/>
      <c r="J8" s="269"/>
      <c r="K8" s="269"/>
      <c r="L8" s="269"/>
      <c r="M8" s="269"/>
      <c r="N8" s="269"/>
      <c r="O8" s="269"/>
      <c r="P8" s="269"/>
      <c r="Q8" s="269"/>
      <c r="R8" s="269"/>
      <c r="S8" s="269"/>
      <c r="T8" s="269"/>
      <c r="U8" s="269"/>
    </row>
    <row r="9" spans="1:26" ht="45" customHeight="1" x14ac:dyDescent="0.25">
      <c r="A9" s="270" t="s">
        <v>0</v>
      </c>
      <c r="B9" s="270" t="s">
        <v>1</v>
      </c>
      <c r="C9" s="270" t="s">
        <v>2</v>
      </c>
      <c r="D9" s="270"/>
      <c r="E9" s="271" t="s">
        <v>5</v>
      </c>
      <c r="F9" s="271" t="s">
        <v>6</v>
      </c>
      <c r="G9" s="272" t="s">
        <v>7</v>
      </c>
      <c r="H9" s="272" t="s">
        <v>9</v>
      </c>
      <c r="I9" s="267" t="s">
        <v>10</v>
      </c>
      <c r="J9" s="273" t="s">
        <v>12</v>
      </c>
      <c r="K9" s="273"/>
      <c r="L9" s="273"/>
      <c r="M9" s="260" t="s">
        <v>18</v>
      </c>
      <c r="N9" s="260"/>
      <c r="O9" s="260"/>
      <c r="P9" s="264" t="s">
        <v>19</v>
      </c>
      <c r="Q9" s="265"/>
      <c r="R9" s="265"/>
      <c r="S9" s="265"/>
      <c r="T9" s="265"/>
      <c r="U9" s="266"/>
      <c r="V9" s="5" t="s">
        <v>26</v>
      </c>
      <c r="W9" s="20"/>
      <c r="X9" s="20"/>
      <c r="Y9" s="20"/>
      <c r="Z9" s="20"/>
    </row>
    <row r="10" spans="1:26" ht="24" customHeight="1" x14ac:dyDescent="0.25">
      <c r="A10" s="270"/>
      <c r="B10" s="270"/>
      <c r="C10" s="270"/>
      <c r="D10" s="270"/>
      <c r="E10" s="270"/>
      <c r="F10" s="270"/>
      <c r="G10" s="273"/>
      <c r="H10" s="273"/>
      <c r="I10" s="260"/>
      <c r="J10" s="272" t="s">
        <v>13</v>
      </c>
      <c r="K10" s="273" t="s">
        <v>15</v>
      </c>
      <c r="L10" s="273"/>
      <c r="M10" s="267" t="s">
        <v>13</v>
      </c>
      <c r="N10" s="260" t="s">
        <v>15</v>
      </c>
      <c r="O10" s="260"/>
      <c r="P10" s="267" t="s">
        <v>20</v>
      </c>
      <c r="Q10" s="264" t="s">
        <v>22</v>
      </c>
      <c r="R10" s="265"/>
      <c r="S10" s="265"/>
      <c r="T10" s="265"/>
      <c r="U10" s="266"/>
      <c r="W10" s="20"/>
      <c r="X10" s="20"/>
      <c r="Y10" s="20"/>
      <c r="Z10" s="20"/>
    </row>
    <row r="11" spans="1:26" ht="197.25" customHeight="1" x14ac:dyDescent="0.25">
      <c r="A11" s="270"/>
      <c r="B11" s="270"/>
      <c r="C11" s="271" t="s">
        <v>3</v>
      </c>
      <c r="D11" s="271" t="s">
        <v>4</v>
      </c>
      <c r="E11" s="270"/>
      <c r="F11" s="270"/>
      <c r="G11" s="273"/>
      <c r="H11" s="273"/>
      <c r="I11" s="260"/>
      <c r="J11" s="273"/>
      <c r="K11" s="55" t="s">
        <v>16</v>
      </c>
      <c r="L11" s="55" t="s">
        <v>17</v>
      </c>
      <c r="M11" s="260"/>
      <c r="N11" s="56" t="s">
        <v>16</v>
      </c>
      <c r="O11" s="56" t="s">
        <v>17</v>
      </c>
      <c r="P11" s="260"/>
      <c r="Q11" s="56" t="s">
        <v>23</v>
      </c>
      <c r="R11" s="56" t="s">
        <v>24</v>
      </c>
      <c r="S11" s="56" t="s">
        <v>25</v>
      </c>
      <c r="T11" s="58" t="s">
        <v>194</v>
      </c>
      <c r="U11" s="58" t="s">
        <v>192</v>
      </c>
      <c r="V11" s="5" t="s">
        <v>27</v>
      </c>
      <c r="W11" s="20"/>
      <c r="X11" s="20"/>
      <c r="Y11" s="20"/>
      <c r="Z11" s="20"/>
    </row>
    <row r="12" spans="1:26" ht="22.5" x14ac:dyDescent="0.25">
      <c r="A12" s="270"/>
      <c r="B12" s="270"/>
      <c r="C12" s="270"/>
      <c r="D12" s="270"/>
      <c r="E12" s="270"/>
      <c r="F12" s="270"/>
      <c r="G12" s="50" t="s">
        <v>8</v>
      </c>
      <c r="H12" s="50" t="s">
        <v>8</v>
      </c>
      <c r="I12" s="51" t="s">
        <v>11</v>
      </c>
      <c r="J12" s="50" t="s">
        <v>14</v>
      </c>
      <c r="K12" s="50" t="s">
        <v>14</v>
      </c>
      <c r="L12" s="50" t="s">
        <v>14</v>
      </c>
      <c r="M12" s="51" t="s">
        <v>11</v>
      </c>
      <c r="N12" s="51" t="s">
        <v>11</v>
      </c>
      <c r="O12" s="51" t="s">
        <v>11</v>
      </c>
      <c r="P12" s="51" t="s">
        <v>21</v>
      </c>
      <c r="Q12" s="51" t="s">
        <v>21</v>
      </c>
      <c r="R12" s="51" t="s">
        <v>21</v>
      </c>
      <c r="S12" s="51" t="s">
        <v>21</v>
      </c>
      <c r="T12" s="59"/>
      <c r="U12" s="59" t="s">
        <v>21</v>
      </c>
      <c r="V12" s="5" t="s">
        <v>28</v>
      </c>
      <c r="W12" s="14"/>
      <c r="X12" s="14"/>
      <c r="Y12" s="14"/>
      <c r="Z12" s="20"/>
    </row>
    <row r="13" spans="1:26" s="2" customFormat="1" ht="12.75" x14ac:dyDescent="0.25">
      <c r="A13" s="50">
        <v>1</v>
      </c>
      <c r="B13" s="50">
        <v>2</v>
      </c>
      <c r="C13" s="50">
        <v>3</v>
      </c>
      <c r="D13" s="50">
        <v>4</v>
      </c>
      <c r="E13" s="50">
        <v>5</v>
      </c>
      <c r="F13" s="50">
        <v>6</v>
      </c>
      <c r="G13" s="50">
        <v>7</v>
      </c>
      <c r="H13" s="50">
        <v>8</v>
      </c>
      <c r="I13" s="50">
        <v>9</v>
      </c>
      <c r="J13" s="50">
        <v>10</v>
      </c>
      <c r="K13" s="50">
        <v>11</v>
      </c>
      <c r="L13" s="50">
        <v>12</v>
      </c>
      <c r="M13" s="50">
        <v>13</v>
      </c>
      <c r="N13" s="50">
        <v>14</v>
      </c>
      <c r="O13" s="50">
        <v>15</v>
      </c>
      <c r="P13" s="57">
        <v>16</v>
      </c>
      <c r="Q13" s="57">
        <v>17</v>
      </c>
      <c r="R13" s="57">
        <v>18</v>
      </c>
      <c r="S13" s="57">
        <v>19</v>
      </c>
      <c r="T13" s="57">
        <v>20</v>
      </c>
      <c r="U13" s="60">
        <v>21</v>
      </c>
      <c r="W13" s="21"/>
      <c r="X13" s="21"/>
      <c r="Y13" s="21"/>
      <c r="Z13" s="22"/>
    </row>
    <row r="14" spans="1:26" s="62" customFormat="1" ht="27" hidden="1" customHeight="1" x14ac:dyDescent="0.25">
      <c r="A14" s="252" t="s">
        <v>199</v>
      </c>
      <c r="B14" s="253"/>
      <c r="C14" s="229" t="s">
        <v>31</v>
      </c>
      <c r="D14" s="229" t="s">
        <v>31</v>
      </c>
      <c r="E14" s="229" t="s">
        <v>31</v>
      </c>
      <c r="F14" s="229" t="s">
        <v>31</v>
      </c>
      <c r="G14" s="232">
        <f>G16+G311</f>
        <v>5004</v>
      </c>
      <c r="H14" s="232">
        <f t="shared" ref="H14:U14" si="0">H16+H311</f>
        <v>4597</v>
      </c>
      <c r="I14" s="231">
        <f t="shared" si="0"/>
        <v>124676.79000000001</v>
      </c>
      <c r="J14" s="232">
        <f t="shared" si="0"/>
        <v>1836</v>
      </c>
      <c r="K14" s="232" t="e">
        <f t="shared" si="0"/>
        <v>#REF!</v>
      </c>
      <c r="L14" s="232" t="e">
        <f t="shared" si="0"/>
        <v>#REF!</v>
      </c>
      <c r="M14" s="231" t="e">
        <f t="shared" si="0"/>
        <v>#REF!</v>
      </c>
      <c r="N14" s="231" t="e">
        <f t="shared" si="0"/>
        <v>#REF!</v>
      </c>
      <c r="O14" s="231" t="e">
        <f t="shared" si="0"/>
        <v>#REF!</v>
      </c>
      <c r="P14" s="231">
        <f t="shared" si="0"/>
        <v>2960362935.2600002</v>
      </c>
      <c r="Q14" s="231">
        <f t="shared" si="0"/>
        <v>1041834210.7900001</v>
      </c>
      <c r="R14" s="231">
        <f t="shared" si="0"/>
        <v>1277016852.1000001</v>
      </c>
      <c r="S14" s="231">
        <f t="shared" si="0"/>
        <v>641511872.36000013</v>
      </c>
      <c r="T14" s="231">
        <f t="shared" si="0"/>
        <v>0</v>
      </c>
      <c r="U14" s="231">
        <f t="shared" si="0"/>
        <v>0</v>
      </c>
      <c r="W14" s="63"/>
      <c r="X14" s="67"/>
      <c r="Y14" s="67"/>
      <c r="Z14" s="66"/>
    </row>
    <row r="15" spans="1:26" s="62" customFormat="1" ht="27" hidden="1" customHeight="1" x14ac:dyDescent="0.25">
      <c r="A15" s="252" t="s">
        <v>200</v>
      </c>
      <c r="B15" s="253"/>
      <c r="C15" s="229" t="s">
        <v>31</v>
      </c>
      <c r="D15" s="229" t="s">
        <v>31</v>
      </c>
      <c r="E15" s="229" t="s">
        <v>31</v>
      </c>
      <c r="F15" s="229" t="s">
        <v>31</v>
      </c>
      <c r="G15" s="232">
        <f>G17+G312</f>
        <v>4597</v>
      </c>
      <c r="H15" s="232">
        <f t="shared" ref="H15:U15" si="1">H17+H312</f>
        <v>4526</v>
      </c>
      <c r="I15" s="231">
        <f t="shared" si="1"/>
        <v>119046.38</v>
      </c>
      <c r="J15" s="232">
        <f t="shared" si="1"/>
        <v>1811</v>
      </c>
      <c r="K15" s="232" t="e">
        <f t="shared" si="1"/>
        <v>#REF!</v>
      </c>
      <c r="L15" s="232" t="e">
        <f t="shared" si="1"/>
        <v>#REF!</v>
      </c>
      <c r="M15" s="231" t="e">
        <f t="shared" si="1"/>
        <v>#REF!</v>
      </c>
      <c r="N15" s="231" t="e">
        <f t="shared" si="1"/>
        <v>#REF!</v>
      </c>
      <c r="O15" s="231" t="e">
        <f t="shared" si="1"/>
        <v>#REF!</v>
      </c>
      <c r="P15" s="231">
        <f t="shared" si="1"/>
        <v>2925990447.3099999</v>
      </c>
      <c r="Q15" s="231">
        <f t="shared" si="1"/>
        <v>1041834210.7900001</v>
      </c>
      <c r="R15" s="231">
        <f t="shared" si="1"/>
        <v>1277016852.1000001</v>
      </c>
      <c r="S15" s="231">
        <f t="shared" si="1"/>
        <v>607139384.41000009</v>
      </c>
      <c r="T15" s="231">
        <f t="shared" si="1"/>
        <v>0</v>
      </c>
      <c r="U15" s="231">
        <f t="shared" si="1"/>
        <v>0</v>
      </c>
      <c r="W15" s="63"/>
      <c r="X15" s="67"/>
      <c r="Y15" s="67"/>
      <c r="Z15" s="66"/>
    </row>
    <row r="16" spans="1:26" s="62" customFormat="1" ht="27" hidden="1" customHeight="1" x14ac:dyDescent="0.25">
      <c r="A16" s="252" t="s">
        <v>191</v>
      </c>
      <c r="B16" s="254"/>
      <c r="C16" s="229" t="s">
        <v>31</v>
      </c>
      <c r="D16" s="229" t="s">
        <v>31</v>
      </c>
      <c r="E16" s="229" t="s">
        <v>31</v>
      </c>
      <c r="F16" s="229" t="s">
        <v>31</v>
      </c>
      <c r="G16" s="232">
        <f>G17+G298</f>
        <v>2966</v>
      </c>
      <c r="H16" s="232">
        <f t="shared" ref="H16:U16" si="2">H17+H298</f>
        <v>2721</v>
      </c>
      <c r="I16" s="231">
        <f t="shared" si="2"/>
        <v>65712.850000000006</v>
      </c>
      <c r="J16" s="232">
        <f t="shared" si="2"/>
        <v>1124</v>
      </c>
      <c r="K16" s="232">
        <f t="shared" si="2"/>
        <v>217</v>
      </c>
      <c r="L16" s="232">
        <f t="shared" si="2"/>
        <v>907</v>
      </c>
      <c r="M16" s="231">
        <f t="shared" si="2"/>
        <v>44213.24</v>
      </c>
      <c r="N16" s="231">
        <f t="shared" si="2"/>
        <v>8515.01</v>
      </c>
      <c r="O16" s="231">
        <f t="shared" si="2"/>
        <v>35698.229999999996</v>
      </c>
      <c r="P16" s="231">
        <f t="shared" si="2"/>
        <v>1843852700.75</v>
      </c>
      <c r="Q16" s="231">
        <f t="shared" si="2"/>
        <v>410579443.92999995</v>
      </c>
      <c r="R16" s="231">
        <f t="shared" si="2"/>
        <v>981529093.53000009</v>
      </c>
      <c r="S16" s="231">
        <f t="shared" si="2"/>
        <v>451744163.28000009</v>
      </c>
      <c r="T16" s="231">
        <f t="shared" si="2"/>
        <v>0</v>
      </c>
      <c r="U16" s="231">
        <f t="shared" si="2"/>
        <v>0</v>
      </c>
      <c r="V16" s="247" t="e">
        <f t="shared" ref="V16" si="3">V18+V46+V61+V107+V109+V150+V175+V212+V223+V226+V234+V250+V265+V293</f>
        <v>#REF!</v>
      </c>
      <c r="W16" s="63"/>
      <c r="X16" s="67"/>
      <c r="Y16" s="67"/>
      <c r="Z16" s="66"/>
    </row>
    <row r="17" spans="1:26" s="62" customFormat="1" ht="27" hidden="1" customHeight="1" x14ac:dyDescent="0.25">
      <c r="A17" s="252" t="s">
        <v>188</v>
      </c>
      <c r="B17" s="254"/>
      <c r="C17" s="229" t="s">
        <v>31</v>
      </c>
      <c r="D17" s="229" t="s">
        <v>31</v>
      </c>
      <c r="E17" s="229" t="s">
        <v>31</v>
      </c>
      <c r="F17" s="229" t="s">
        <v>31</v>
      </c>
      <c r="G17" s="232">
        <f>G18+G46+G61+G107+G109+G150+G175+G212+G223+G226+G234+G250+G265+G293</f>
        <v>2721</v>
      </c>
      <c r="H17" s="232">
        <f t="shared" ref="H17:U17" si="4">H18+H46+H61+H107+H109+H150+H175+H212+H223+H226+H234+H250+H265+H293</f>
        <v>2674</v>
      </c>
      <c r="I17" s="231">
        <f t="shared" si="4"/>
        <v>61459.540000000008</v>
      </c>
      <c r="J17" s="232">
        <f t="shared" si="4"/>
        <v>1105</v>
      </c>
      <c r="K17" s="232">
        <f t="shared" si="4"/>
        <v>217</v>
      </c>
      <c r="L17" s="232">
        <f t="shared" si="4"/>
        <v>888</v>
      </c>
      <c r="M17" s="231">
        <f t="shared" si="4"/>
        <v>43413.85</v>
      </c>
      <c r="N17" s="231">
        <f t="shared" si="4"/>
        <v>8515.01</v>
      </c>
      <c r="O17" s="231">
        <f t="shared" si="4"/>
        <v>34898.839999999997</v>
      </c>
      <c r="P17" s="231">
        <f>P18+P46+P61+P107+P109+P150+P175+P212+P223+P226+P234+P250+P265+P293+0.01</f>
        <v>1820680556.3099999</v>
      </c>
      <c r="Q17" s="231">
        <f>Q18+Q46+Q61+Q107+Q109+Q150+Q175+Q212+Q223+Q226+Q234+Q250+Q265+Q293</f>
        <v>410579443.92999995</v>
      </c>
      <c r="R17" s="231">
        <f t="shared" si="4"/>
        <v>981529093.53000009</v>
      </c>
      <c r="S17" s="231">
        <f>S18+S46+S61+S107+S109+S150+S175+S212+S223+S226+S234+S250+S265+S293</f>
        <v>428572018.84000009</v>
      </c>
      <c r="T17" s="231">
        <f t="shared" si="4"/>
        <v>0</v>
      </c>
      <c r="U17" s="231">
        <f t="shared" si="4"/>
        <v>0</v>
      </c>
      <c r="V17" s="246"/>
      <c r="W17" s="63"/>
      <c r="X17" s="67"/>
      <c r="Y17" s="67"/>
      <c r="Z17" s="66"/>
    </row>
    <row r="18" spans="1:26" s="62" customFormat="1" ht="27" hidden="1" customHeight="1" x14ac:dyDescent="0.25">
      <c r="A18" s="252" t="s">
        <v>93</v>
      </c>
      <c r="B18" s="253"/>
      <c r="C18" s="229" t="s">
        <v>31</v>
      </c>
      <c r="D18" s="229" t="s">
        <v>31</v>
      </c>
      <c r="E18" s="229" t="s">
        <v>31</v>
      </c>
      <c r="F18" s="229" t="s">
        <v>31</v>
      </c>
      <c r="G18" s="232">
        <f>SUM(G19:G45)</f>
        <v>599</v>
      </c>
      <c r="H18" s="232">
        <f>SUM(H19:H45)</f>
        <v>572</v>
      </c>
      <c r="I18" s="231">
        <f>SUM(I19:I45)</f>
        <v>10751.190000000002</v>
      </c>
      <c r="J18" s="232">
        <f t="shared" ref="J18:R18" si="5">SUM(J19:J45)</f>
        <v>189</v>
      </c>
      <c r="K18" s="232">
        <f t="shared" si="5"/>
        <v>63</v>
      </c>
      <c r="L18" s="232">
        <f t="shared" si="5"/>
        <v>126</v>
      </c>
      <c r="M18" s="231">
        <f t="shared" si="5"/>
        <v>6421.2999999999993</v>
      </c>
      <c r="N18" s="231">
        <f t="shared" si="5"/>
        <v>2051.2800000000002</v>
      </c>
      <c r="O18" s="231">
        <f t="shared" si="5"/>
        <v>4370.0199999999995</v>
      </c>
      <c r="P18" s="231">
        <f>SUM(P19:P45)</f>
        <v>224995831.47000003</v>
      </c>
      <c r="Q18" s="231">
        <f t="shared" si="5"/>
        <v>60780042.050000004</v>
      </c>
      <c r="R18" s="231">
        <f t="shared" si="5"/>
        <v>146541359.14000002</v>
      </c>
      <c r="S18" s="231">
        <f>SUM(S19:S45)</f>
        <v>17674430.280000005</v>
      </c>
      <c r="T18" s="231">
        <f t="shared" ref="T18:U18" si="6">SUM(T19:T45)</f>
        <v>0</v>
      </c>
      <c r="U18" s="231">
        <f t="shared" si="6"/>
        <v>0</v>
      </c>
      <c r="W18" s="63"/>
      <c r="X18" s="12"/>
      <c r="Y18" s="12"/>
      <c r="Z18" s="66"/>
    </row>
    <row r="19" spans="1:26" ht="12" hidden="1" customHeight="1" x14ac:dyDescent="0.25">
      <c r="A19" s="129" t="s">
        <v>231</v>
      </c>
      <c r="B19" s="143" t="s">
        <v>236</v>
      </c>
      <c r="C19" s="129" t="s">
        <v>45</v>
      </c>
      <c r="D19" s="129" t="s">
        <v>46</v>
      </c>
      <c r="E19" s="70" t="s">
        <v>296</v>
      </c>
      <c r="F19" s="70" t="s">
        <v>297</v>
      </c>
      <c r="G19" s="130">
        <v>38</v>
      </c>
      <c r="H19" s="130">
        <v>38</v>
      </c>
      <c r="I19" s="139">
        <v>549.1</v>
      </c>
      <c r="J19" s="130">
        <v>12</v>
      </c>
      <c r="K19" s="130">
        <v>5</v>
      </c>
      <c r="L19" s="130">
        <v>7</v>
      </c>
      <c r="M19" s="139">
        <v>549.1</v>
      </c>
      <c r="N19" s="139">
        <v>208.3</v>
      </c>
      <c r="O19" s="147">
        <v>340.8</v>
      </c>
      <c r="P19" s="73">
        <v>22641522.420000002</v>
      </c>
      <c r="Q19" s="73">
        <v>6124143.1900000004</v>
      </c>
      <c r="R19" s="103">
        <v>14727762.210000001</v>
      </c>
      <c r="S19" s="103">
        <v>1789617.02</v>
      </c>
      <c r="T19" s="98">
        <v>0</v>
      </c>
      <c r="U19" s="98">
        <v>0</v>
      </c>
      <c r="V19" s="5">
        <v>0</v>
      </c>
      <c r="W19" s="14"/>
      <c r="X19" s="15"/>
      <c r="Y19" s="14"/>
      <c r="Z19" s="20"/>
    </row>
    <row r="20" spans="1:26" ht="12" hidden="1" customHeight="1" x14ac:dyDescent="0.25">
      <c r="A20" s="131" t="s">
        <v>150</v>
      </c>
      <c r="B20" s="144" t="s">
        <v>237</v>
      </c>
      <c r="C20" s="131" t="s">
        <v>47</v>
      </c>
      <c r="D20" s="131" t="s">
        <v>48</v>
      </c>
      <c r="E20" s="70" t="s">
        <v>296</v>
      </c>
      <c r="F20" s="70" t="s">
        <v>297</v>
      </c>
      <c r="G20" s="132">
        <v>37</v>
      </c>
      <c r="H20" s="132">
        <v>22</v>
      </c>
      <c r="I20" s="140">
        <v>507.7</v>
      </c>
      <c r="J20" s="132">
        <v>6</v>
      </c>
      <c r="K20" s="132">
        <v>2</v>
      </c>
      <c r="L20" s="132">
        <v>4</v>
      </c>
      <c r="M20" s="140">
        <v>264.3</v>
      </c>
      <c r="N20" s="140">
        <v>70.8</v>
      </c>
      <c r="O20" s="148">
        <v>193.5</v>
      </c>
      <c r="P20" s="73">
        <v>9107701.3599999994</v>
      </c>
      <c r="Q20" s="73">
        <v>2459990.14</v>
      </c>
      <c r="R20" s="103">
        <v>5932756.6600000001</v>
      </c>
      <c r="S20" s="103">
        <v>714954.56</v>
      </c>
      <c r="T20" s="98">
        <v>0</v>
      </c>
      <c r="U20" s="98">
        <v>0</v>
      </c>
      <c r="V20" s="5">
        <v>0</v>
      </c>
      <c r="W20" s="14"/>
      <c r="X20" s="15"/>
      <c r="Y20" s="14"/>
      <c r="Z20" s="20"/>
    </row>
    <row r="21" spans="1:26" ht="12" hidden="1" customHeight="1" x14ac:dyDescent="0.25">
      <c r="A21" s="129" t="s">
        <v>151</v>
      </c>
      <c r="B21" s="143" t="s">
        <v>238</v>
      </c>
      <c r="C21" s="129" t="s">
        <v>40</v>
      </c>
      <c r="D21" s="129" t="s">
        <v>49</v>
      </c>
      <c r="E21" s="70" t="s">
        <v>296</v>
      </c>
      <c r="F21" s="70" t="s">
        <v>297</v>
      </c>
      <c r="G21" s="130">
        <v>24</v>
      </c>
      <c r="H21" s="130">
        <v>24</v>
      </c>
      <c r="I21" s="139">
        <v>235.7</v>
      </c>
      <c r="J21" s="130">
        <v>10</v>
      </c>
      <c r="K21" s="130">
        <v>3</v>
      </c>
      <c r="L21" s="130">
        <v>7</v>
      </c>
      <c r="M21" s="139">
        <v>235.7</v>
      </c>
      <c r="N21" s="139">
        <v>72.599999999999994</v>
      </c>
      <c r="O21" s="147">
        <v>163.1</v>
      </c>
      <c r="P21" s="73">
        <v>8122153.6500000004</v>
      </c>
      <c r="Q21" s="73">
        <v>2193793.7000000002</v>
      </c>
      <c r="R21" s="103">
        <v>5290770.8899999997</v>
      </c>
      <c r="S21" s="103">
        <v>637589.06000000006</v>
      </c>
      <c r="T21" s="98">
        <v>0</v>
      </c>
      <c r="U21" s="98">
        <v>0</v>
      </c>
      <c r="V21" s="5">
        <v>0</v>
      </c>
      <c r="W21" s="14"/>
      <c r="X21" s="15"/>
      <c r="Y21" s="14"/>
      <c r="Z21" s="20"/>
    </row>
    <row r="22" spans="1:26" ht="12" hidden="1" customHeight="1" x14ac:dyDescent="0.25">
      <c r="A22" s="129" t="s">
        <v>152</v>
      </c>
      <c r="B22" s="143" t="s">
        <v>265</v>
      </c>
      <c r="C22" s="129" t="s">
        <v>279</v>
      </c>
      <c r="D22" s="129" t="s">
        <v>50</v>
      </c>
      <c r="E22" s="70" t="s">
        <v>296</v>
      </c>
      <c r="F22" s="70" t="s">
        <v>351</v>
      </c>
      <c r="G22" s="130">
        <v>4</v>
      </c>
      <c r="H22" s="130">
        <v>4</v>
      </c>
      <c r="I22" s="139">
        <v>517.66999999999996</v>
      </c>
      <c r="J22" s="130">
        <v>1</v>
      </c>
      <c r="K22" s="130">
        <v>0</v>
      </c>
      <c r="L22" s="130">
        <v>1</v>
      </c>
      <c r="M22" s="139">
        <v>26.94</v>
      </c>
      <c r="N22" s="139">
        <v>0</v>
      </c>
      <c r="O22" s="147">
        <v>26.94</v>
      </c>
      <c r="P22" s="73">
        <v>928344.58</v>
      </c>
      <c r="Q22" s="73">
        <v>250745.87</v>
      </c>
      <c r="R22" s="103">
        <v>604723.66</v>
      </c>
      <c r="S22" s="103">
        <v>72875.05</v>
      </c>
      <c r="T22" s="98">
        <v>0</v>
      </c>
      <c r="U22" s="98">
        <v>0</v>
      </c>
      <c r="V22" s="5">
        <v>0</v>
      </c>
      <c r="W22" s="14"/>
      <c r="X22" s="15"/>
      <c r="Y22" s="14"/>
      <c r="Z22" s="20"/>
    </row>
    <row r="23" spans="1:26" ht="12" hidden="1" customHeight="1" x14ac:dyDescent="0.25">
      <c r="A23" s="129" t="s">
        <v>229</v>
      </c>
      <c r="B23" s="143" t="s">
        <v>266</v>
      </c>
      <c r="C23" s="129" t="s">
        <v>280</v>
      </c>
      <c r="D23" s="129" t="s">
        <v>50</v>
      </c>
      <c r="E23" s="70" t="s">
        <v>296</v>
      </c>
      <c r="F23" s="70" t="s">
        <v>351</v>
      </c>
      <c r="G23" s="130">
        <v>3</v>
      </c>
      <c r="H23" s="130">
        <v>3</v>
      </c>
      <c r="I23" s="139">
        <v>508.42</v>
      </c>
      <c r="J23" s="130">
        <v>2</v>
      </c>
      <c r="K23" s="130">
        <v>0</v>
      </c>
      <c r="L23" s="130">
        <v>2</v>
      </c>
      <c r="M23" s="139">
        <v>52.77</v>
      </c>
      <c r="N23" s="139">
        <v>0</v>
      </c>
      <c r="O23" s="147">
        <v>52.77</v>
      </c>
      <c r="P23" s="73">
        <v>1818438.9</v>
      </c>
      <c r="Q23" s="73">
        <v>491160.35</v>
      </c>
      <c r="R23" s="103">
        <v>1184531.1000000001</v>
      </c>
      <c r="S23" s="103">
        <v>142747.45000000001</v>
      </c>
      <c r="T23" s="98">
        <v>0</v>
      </c>
      <c r="U23" s="98">
        <v>0</v>
      </c>
      <c r="V23" s="5">
        <v>0</v>
      </c>
      <c r="W23" s="14"/>
      <c r="X23" s="15"/>
      <c r="Y23" s="14"/>
      <c r="Z23" s="20"/>
    </row>
    <row r="24" spans="1:26" ht="12" hidden="1" customHeight="1" x14ac:dyDescent="0.25">
      <c r="A24" s="129" t="s">
        <v>241</v>
      </c>
      <c r="B24" s="143" t="s">
        <v>559</v>
      </c>
      <c r="C24" s="129" t="s">
        <v>229</v>
      </c>
      <c r="D24" s="129" t="s">
        <v>293</v>
      </c>
      <c r="E24" s="70" t="s">
        <v>296</v>
      </c>
      <c r="F24" s="70" t="s">
        <v>300</v>
      </c>
      <c r="G24" s="130">
        <v>4</v>
      </c>
      <c r="H24" s="130">
        <v>4</v>
      </c>
      <c r="I24" s="139">
        <v>848.4</v>
      </c>
      <c r="J24" s="130">
        <v>1</v>
      </c>
      <c r="K24" s="130">
        <v>0</v>
      </c>
      <c r="L24" s="130">
        <v>1</v>
      </c>
      <c r="M24" s="139">
        <v>40.6</v>
      </c>
      <c r="N24" s="139">
        <v>0</v>
      </c>
      <c r="O24" s="147">
        <v>40.6</v>
      </c>
      <c r="P24" s="73">
        <v>1399064.23</v>
      </c>
      <c r="Q24" s="73">
        <v>377887.25</v>
      </c>
      <c r="R24" s="103">
        <v>911350.44</v>
      </c>
      <c r="S24" s="103">
        <v>109826.54</v>
      </c>
      <c r="T24" s="98">
        <v>0</v>
      </c>
      <c r="U24" s="98">
        <v>0</v>
      </c>
      <c r="V24" s="5">
        <v>0</v>
      </c>
      <c r="W24" s="14"/>
      <c r="X24" s="15"/>
      <c r="Y24" s="14"/>
      <c r="Z24" s="20"/>
    </row>
    <row r="25" spans="1:26" ht="12" hidden="1" customHeight="1" x14ac:dyDescent="0.25">
      <c r="A25" s="129" t="s">
        <v>39</v>
      </c>
      <c r="B25" s="143" t="s">
        <v>239</v>
      </c>
      <c r="C25" s="129" t="s">
        <v>38</v>
      </c>
      <c r="D25" s="129" t="s">
        <v>51</v>
      </c>
      <c r="E25" s="70" t="s">
        <v>296</v>
      </c>
      <c r="F25" s="70" t="s">
        <v>297</v>
      </c>
      <c r="G25" s="130">
        <v>2</v>
      </c>
      <c r="H25" s="130">
        <v>2</v>
      </c>
      <c r="I25" s="139">
        <v>172.2</v>
      </c>
      <c r="J25" s="130">
        <v>1</v>
      </c>
      <c r="K25" s="130">
        <v>0</v>
      </c>
      <c r="L25" s="130">
        <v>1</v>
      </c>
      <c r="M25" s="139">
        <v>44</v>
      </c>
      <c r="N25" s="139">
        <v>0</v>
      </c>
      <c r="O25" s="147">
        <v>44</v>
      </c>
      <c r="P25" s="73">
        <v>1516227.24</v>
      </c>
      <c r="Q25" s="73">
        <v>409532.98</v>
      </c>
      <c r="R25" s="103">
        <v>987670.42</v>
      </c>
      <c r="S25" s="103">
        <v>119023.84</v>
      </c>
      <c r="T25" s="98">
        <v>0</v>
      </c>
      <c r="U25" s="98">
        <v>0</v>
      </c>
      <c r="V25" s="5">
        <v>0</v>
      </c>
      <c r="W25" s="14"/>
      <c r="X25" s="15"/>
      <c r="Y25" s="14"/>
      <c r="Z25" s="20"/>
    </row>
    <row r="26" spans="1:26" ht="12" hidden="1" customHeight="1" x14ac:dyDescent="0.25">
      <c r="A26" s="129" t="s">
        <v>153</v>
      </c>
      <c r="B26" s="143" t="s">
        <v>240</v>
      </c>
      <c r="C26" s="129" t="s">
        <v>39</v>
      </c>
      <c r="D26" s="129" t="s">
        <v>52</v>
      </c>
      <c r="E26" s="70" t="s">
        <v>296</v>
      </c>
      <c r="F26" s="70" t="s">
        <v>297</v>
      </c>
      <c r="G26" s="130">
        <v>9</v>
      </c>
      <c r="H26" s="130">
        <v>9</v>
      </c>
      <c r="I26" s="139">
        <v>214.3</v>
      </c>
      <c r="J26" s="130">
        <v>5</v>
      </c>
      <c r="K26" s="130">
        <v>1</v>
      </c>
      <c r="L26" s="130">
        <v>4</v>
      </c>
      <c r="M26" s="139">
        <v>214.3</v>
      </c>
      <c r="N26" s="139">
        <v>62.3</v>
      </c>
      <c r="O26" s="147">
        <v>152</v>
      </c>
      <c r="P26" s="73">
        <v>7384715.8499999996</v>
      </c>
      <c r="Q26" s="73">
        <v>1994611.75</v>
      </c>
      <c r="R26" s="103">
        <v>4810403.91</v>
      </c>
      <c r="S26" s="103">
        <v>579700.18999999994</v>
      </c>
      <c r="T26" s="98">
        <v>0</v>
      </c>
      <c r="U26" s="98">
        <v>0</v>
      </c>
      <c r="V26" s="5">
        <v>0</v>
      </c>
      <c r="W26" s="14"/>
      <c r="X26" s="15"/>
      <c r="Y26" s="14"/>
      <c r="Z26" s="20"/>
    </row>
    <row r="27" spans="1:26" ht="12" hidden="1" customHeight="1" x14ac:dyDescent="0.25">
      <c r="A27" s="129" t="s">
        <v>246</v>
      </c>
      <c r="B27" s="143" t="s">
        <v>560</v>
      </c>
      <c r="C27" s="129" t="s">
        <v>36</v>
      </c>
      <c r="D27" s="129" t="s">
        <v>51</v>
      </c>
      <c r="E27" s="70" t="s">
        <v>296</v>
      </c>
      <c r="F27" s="70" t="s">
        <v>300</v>
      </c>
      <c r="G27" s="130">
        <v>2</v>
      </c>
      <c r="H27" s="130">
        <v>2</v>
      </c>
      <c r="I27" s="139">
        <v>483.1</v>
      </c>
      <c r="J27" s="130">
        <v>1</v>
      </c>
      <c r="K27" s="130">
        <v>0</v>
      </c>
      <c r="L27" s="130">
        <v>1</v>
      </c>
      <c r="M27" s="139">
        <v>23.1</v>
      </c>
      <c r="N27" s="139">
        <v>0</v>
      </c>
      <c r="O27" s="147">
        <v>23.1</v>
      </c>
      <c r="P27" s="73">
        <v>796019.3</v>
      </c>
      <c r="Q27" s="73">
        <v>215004.81</v>
      </c>
      <c r="R27" s="103">
        <v>518526.97</v>
      </c>
      <c r="S27" s="103">
        <v>62487.519999999997</v>
      </c>
      <c r="T27" s="98">
        <v>0</v>
      </c>
      <c r="U27" s="98">
        <v>0</v>
      </c>
      <c r="V27" s="5">
        <v>0</v>
      </c>
      <c r="W27" s="14"/>
      <c r="X27" s="15"/>
      <c r="Y27" s="14"/>
      <c r="Z27" s="20"/>
    </row>
    <row r="28" spans="1:26" ht="12" hidden="1" customHeight="1" x14ac:dyDescent="0.25">
      <c r="A28" s="129" t="s">
        <v>248</v>
      </c>
      <c r="B28" s="143" t="s">
        <v>242</v>
      </c>
      <c r="C28" s="129" t="s">
        <v>40</v>
      </c>
      <c r="D28" s="129" t="s">
        <v>53</v>
      </c>
      <c r="E28" s="70" t="s">
        <v>296</v>
      </c>
      <c r="F28" s="70" t="s">
        <v>297</v>
      </c>
      <c r="G28" s="130">
        <v>20</v>
      </c>
      <c r="H28" s="130">
        <v>20</v>
      </c>
      <c r="I28" s="139">
        <v>198.9</v>
      </c>
      <c r="J28" s="130">
        <v>7</v>
      </c>
      <c r="K28" s="130">
        <v>4</v>
      </c>
      <c r="L28" s="130">
        <v>3</v>
      </c>
      <c r="M28" s="139">
        <v>184.9</v>
      </c>
      <c r="N28" s="139">
        <v>114.2</v>
      </c>
      <c r="O28" s="147">
        <v>70.7</v>
      </c>
      <c r="P28" s="73">
        <v>6371600.3799999999</v>
      </c>
      <c r="Q28" s="73">
        <v>1720969.26</v>
      </c>
      <c r="R28" s="103">
        <v>4150460.49</v>
      </c>
      <c r="S28" s="103">
        <v>500170.63</v>
      </c>
      <c r="T28" s="98">
        <v>0</v>
      </c>
      <c r="U28" s="98">
        <v>0</v>
      </c>
      <c r="V28" s="5">
        <v>0</v>
      </c>
      <c r="W28" s="14"/>
      <c r="X28" s="15"/>
      <c r="Y28" s="14"/>
      <c r="Z28" s="20"/>
    </row>
    <row r="29" spans="1:26" ht="12" hidden="1" customHeight="1" x14ac:dyDescent="0.25">
      <c r="A29" s="129" t="s">
        <v>232</v>
      </c>
      <c r="B29" s="143" t="s">
        <v>267</v>
      </c>
      <c r="C29" s="129" t="s">
        <v>232</v>
      </c>
      <c r="D29" s="129" t="s">
        <v>561</v>
      </c>
      <c r="E29" s="70" t="s">
        <v>296</v>
      </c>
      <c r="F29" s="70" t="s">
        <v>300</v>
      </c>
      <c r="G29" s="130">
        <v>2</v>
      </c>
      <c r="H29" s="130">
        <v>2</v>
      </c>
      <c r="I29" s="139">
        <v>552.29999999999995</v>
      </c>
      <c r="J29" s="130">
        <v>1</v>
      </c>
      <c r="K29" s="130">
        <v>0</v>
      </c>
      <c r="L29" s="130">
        <v>1</v>
      </c>
      <c r="M29" s="139">
        <v>50.6</v>
      </c>
      <c r="N29" s="139">
        <v>0</v>
      </c>
      <c r="O29" s="147">
        <v>50.6</v>
      </c>
      <c r="P29" s="73">
        <v>1743661.32</v>
      </c>
      <c r="Q29" s="73">
        <v>470962.92</v>
      </c>
      <c r="R29" s="103">
        <v>1135820.99</v>
      </c>
      <c r="S29" s="103">
        <v>136877.41</v>
      </c>
      <c r="T29" s="98">
        <v>0</v>
      </c>
      <c r="U29" s="98">
        <v>0</v>
      </c>
      <c r="V29" s="5">
        <v>0</v>
      </c>
      <c r="W29" s="14"/>
      <c r="X29" s="15"/>
      <c r="Y29" s="14"/>
      <c r="Z29" s="20"/>
    </row>
    <row r="30" spans="1:26" ht="12" hidden="1" customHeight="1" x14ac:dyDescent="0.25">
      <c r="A30" s="129" t="s">
        <v>40</v>
      </c>
      <c r="B30" s="143" t="s">
        <v>243</v>
      </c>
      <c r="C30" s="129" t="s">
        <v>41</v>
      </c>
      <c r="D30" s="129" t="s">
        <v>54</v>
      </c>
      <c r="E30" s="70" t="s">
        <v>296</v>
      </c>
      <c r="F30" s="70" t="s">
        <v>297</v>
      </c>
      <c r="G30" s="130">
        <v>26</v>
      </c>
      <c r="H30" s="130">
        <v>26</v>
      </c>
      <c r="I30" s="139">
        <v>962.58</v>
      </c>
      <c r="J30" s="130">
        <v>8</v>
      </c>
      <c r="K30" s="130">
        <v>1</v>
      </c>
      <c r="L30" s="130">
        <v>7</v>
      </c>
      <c r="M30" s="139">
        <v>500</v>
      </c>
      <c r="N30" s="139">
        <v>27.1</v>
      </c>
      <c r="O30" s="147">
        <v>472.9</v>
      </c>
      <c r="P30" s="73">
        <v>17229855.010000002</v>
      </c>
      <c r="Q30" s="73">
        <v>4653783.83</v>
      </c>
      <c r="R30" s="103">
        <v>11223527.550000001</v>
      </c>
      <c r="S30" s="103">
        <v>1352543.63</v>
      </c>
      <c r="T30" s="98">
        <v>0</v>
      </c>
      <c r="U30" s="98">
        <v>0</v>
      </c>
      <c r="V30" s="5">
        <v>0</v>
      </c>
      <c r="W30" s="14"/>
      <c r="X30" s="15"/>
      <c r="Y30" s="14"/>
      <c r="Z30" s="20"/>
    </row>
    <row r="31" spans="1:26" ht="12" hidden="1" customHeight="1" x14ac:dyDescent="0.25">
      <c r="A31" s="131" t="s">
        <v>41</v>
      </c>
      <c r="B31" s="144" t="s">
        <v>244</v>
      </c>
      <c r="C31" s="131" t="s">
        <v>245</v>
      </c>
      <c r="D31" s="131" t="s">
        <v>51</v>
      </c>
      <c r="E31" s="70" t="s">
        <v>296</v>
      </c>
      <c r="F31" s="70" t="s">
        <v>297</v>
      </c>
      <c r="G31" s="132">
        <v>13</v>
      </c>
      <c r="H31" s="132">
        <v>13</v>
      </c>
      <c r="I31" s="140">
        <v>187.7</v>
      </c>
      <c r="J31" s="132">
        <v>5</v>
      </c>
      <c r="K31" s="132">
        <v>2</v>
      </c>
      <c r="L31" s="132">
        <v>3</v>
      </c>
      <c r="M31" s="140">
        <v>144.9</v>
      </c>
      <c r="N31" s="140">
        <v>54.4</v>
      </c>
      <c r="O31" s="148">
        <v>90.5</v>
      </c>
      <c r="P31" s="73">
        <v>4993211.9800000004</v>
      </c>
      <c r="Q31" s="73">
        <v>1348666.56</v>
      </c>
      <c r="R31" s="103">
        <v>3252578.28</v>
      </c>
      <c r="S31" s="103">
        <v>391967.14</v>
      </c>
      <c r="T31" s="98">
        <v>0</v>
      </c>
      <c r="U31" s="98">
        <v>0</v>
      </c>
      <c r="V31" s="5">
        <v>0</v>
      </c>
      <c r="W31" s="14"/>
      <c r="X31" s="15"/>
      <c r="Y31" s="14"/>
      <c r="Z31" s="20"/>
    </row>
    <row r="32" spans="1:26" ht="12" hidden="1" customHeight="1" x14ac:dyDescent="0.25">
      <c r="A32" s="129" t="s">
        <v>233</v>
      </c>
      <c r="B32" s="143" t="s">
        <v>247</v>
      </c>
      <c r="C32" s="129" t="s">
        <v>42</v>
      </c>
      <c r="D32" s="129" t="s">
        <v>55</v>
      </c>
      <c r="E32" s="70" t="s">
        <v>296</v>
      </c>
      <c r="F32" s="70" t="s">
        <v>297</v>
      </c>
      <c r="G32" s="130">
        <v>5</v>
      </c>
      <c r="H32" s="130">
        <v>5</v>
      </c>
      <c r="I32" s="139">
        <v>184.2</v>
      </c>
      <c r="J32" s="130">
        <v>1</v>
      </c>
      <c r="K32" s="130">
        <v>0</v>
      </c>
      <c r="L32" s="130">
        <v>1</v>
      </c>
      <c r="M32" s="139">
        <v>36.700000000000003</v>
      </c>
      <c r="N32" s="139">
        <v>0</v>
      </c>
      <c r="O32" s="147">
        <v>36.700000000000003</v>
      </c>
      <c r="P32" s="73">
        <v>1264671.3500000001</v>
      </c>
      <c r="Q32" s="73">
        <v>341587.73</v>
      </c>
      <c r="R32" s="103">
        <v>823806.92</v>
      </c>
      <c r="S32" s="103">
        <v>99276.7</v>
      </c>
      <c r="T32" s="98">
        <v>0</v>
      </c>
      <c r="U32" s="98">
        <v>0</v>
      </c>
      <c r="V32" s="5">
        <v>0</v>
      </c>
      <c r="W32" s="14"/>
      <c r="X32" s="15"/>
      <c r="Y32" s="14"/>
      <c r="Z32" s="20"/>
    </row>
    <row r="33" spans="1:26" ht="12" hidden="1" customHeight="1" x14ac:dyDescent="0.25">
      <c r="A33" s="129" t="s">
        <v>42</v>
      </c>
      <c r="B33" s="143" t="s">
        <v>249</v>
      </c>
      <c r="C33" s="129" t="s">
        <v>37</v>
      </c>
      <c r="D33" s="129" t="s">
        <v>44</v>
      </c>
      <c r="E33" s="70" t="s">
        <v>296</v>
      </c>
      <c r="F33" s="70" t="s">
        <v>297</v>
      </c>
      <c r="G33" s="130">
        <v>64</v>
      </c>
      <c r="H33" s="130">
        <v>64</v>
      </c>
      <c r="I33" s="139">
        <v>657.2</v>
      </c>
      <c r="J33" s="130">
        <v>21</v>
      </c>
      <c r="K33" s="130">
        <v>7</v>
      </c>
      <c r="L33" s="130">
        <v>14</v>
      </c>
      <c r="M33" s="139">
        <v>657.2</v>
      </c>
      <c r="N33" s="139">
        <v>203.7</v>
      </c>
      <c r="O33" s="147">
        <v>453.5</v>
      </c>
      <c r="P33" s="73">
        <v>22646921.41</v>
      </c>
      <c r="Q33" s="73">
        <v>6116933.4699999997</v>
      </c>
      <c r="R33" s="103">
        <v>14752204.609999999</v>
      </c>
      <c r="S33" s="103">
        <v>1777783.33</v>
      </c>
      <c r="T33" s="98">
        <v>0</v>
      </c>
      <c r="U33" s="98">
        <v>0</v>
      </c>
      <c r="V33" s="5">
        <v>0</v>
      </c>
      <c r="W33" s="14"/>
      <c r="X33" s="14"/>
      <c r="Y33" s="14"/>
      <c r="Z33" s="20"/>
    </row>
    <row r="34" spans="1:26" ht="12" hidden="1" customHeight="1" x14ac:dyDescent="0.25">
      <c r="A34" s="129" t="s">
        <v>234</v>
      </c>
      <c r="B34" s="143" t="s">
        <v>250</v>
      </c>
      <c r="C34" s="129" t="s">
        <v>56</v>
      </c>
      <c r="D34" s="129" t="s">
        <v>57</v>
      </c>
      <c r="E34" s="70" t="s">
        <v>296</v>
      </c>
      <c r="F34" s="70" t="s">
        <v>297</v>
      </c>
      <c r="G34" s="130">
        <v>24</v>
      </c>
      <c r="H34" s="130">
        <v>24</v>
      </c>
      <c r="I34" s="139">
        <v>326.2</v>
      </c>
      <c r="J34" s="130">
        <v>6</v>
      </c>
      <c r="K34" s="130">
        <v>1</v>
      </c>
      <c r="L34" s="130">
        <v>5</v>
      </c>
      <c r="M34" s="139">
        <v>239.6</v>
      </c>
      <c r="N34" s="139">
        <v>38.1</v>
      </c>
      <c r="O34" s="147">
        <v>201.5</v>
      </c>
      <c r="P34" s="73">
        <v>8256546.5099999998</v>
      </c>
      <c r="Q34" s="73">
        <v>2230093.21</v>
      </c>
      <c r="R34" s="103">
        <v>5378314.4000000004</v>
      </c>
      <c r="S34" s="103">
        <v>648138.9</v>
      </c>
      <c r="T34" s="98">
        <v>0</v>
      </c>
      <c r="U34" s="98">
        <v>0</v>
      </c>
      <c r="V34" s="5">
        <v>0</v>
      </c>
      <c r="W34" s="14"/>
      <c r="X34" s="14"/>
      <c r="Y34" s="14"/>
      <c r="Z34" s="20"/>
    </row>
    <row r="35" spans="1:26" ht="12" hidden="1" customHeight="1" x14ac:dyDescent="0.25">
      <c r="A35" s="129" t="s">
        <v>43</v>
      </c>
      <c r="B35" s="143" t="s">
        <v>251</v>
      </c>
      <c r="C35" s="129" t="s">
        <v>58</v>
      </c>
      <c r="D35" s="129" t="s">
        <v>59</v>
      </c>
      <c r="E35" s="70" t="s">
        <v>296</v>
      </c>
      <c r="F35" s="70" t="s">
        <v>297</v>
      </c>
      <c r="G35" s="130">
        <v>43</v>
      </c>
      <c r="H35" s="130">
        <v>43</v>
      </c>
      <c r="I35" s="139">
        <v>477.6</v>
      </c>
      <c r="J35" s="130">
        <v>16</v>
      </c>
      <c r="K35" s="130">
        <v>5</v>
      </c>
      <c r="L35" s="130">
        <v>11</v>
      </c>
      <c r="M35" s="139">
        <v>376.44</v>
      </c>
      <c r="N35" s="139">
        <v>116.7</v>
      </c>
      <c r="O35" s="147">
        <v>259.74</v>
      </c>
      <c r="P35" s="73">
        <v>12972013.23</v>
      </c>
      <c r="Q35" s="73">
        <v>3503740.77</v>
      </c>
      <c r="R35" s="103">
        <v>8449969.4199999999</v>
      </c>
      <c r="S35" s="103">
        <v>1018303.04</v>
      </c>
      <c r="T35" s="98">
        <v>0</v>
      </c>
      <c r="U35" s="98">
        <v>0</v>
      </c>
      <c r="V35" s="5">
        <v>0</v>
      </c>
      <c r="W35" s="14"/>
      <c r="X35" s="14"/>
      <c r="Y35" s="14"/>
      <c r="Z35" s="20"/>
    </row>
    <row r="36" spans="1:26" ht="12" hidden="1" customHeight="1" x14ac:dyDescent="0.25">
      <c r="A36" s="129" t="s">
        <v>235</v>
      </c>
      <c r="B36" s="143" t="s">
        <v>252</v>
      </c>
      <c r="C36" s="129" t="s">
        <v>34</v>
      </c>
      <c r="D36" s="129" t="s">
        <v>60</v>
      </c>
      <c r="E36" s="70" t="s">
        <v>296</v>
      </c>
      <c r="F36" s="70" t="s">
        <v>297</v>
      </c>
      <c r="G36" s="130">
        <v>40</v>
      </c>
      <c r="H36" s="130">
        <v>35</v>
      </c>
      <c r="I36" s="139">
        <v>513.80999999999995</v>
      </c>
      <c r="J36" s="130">
        <v>14</v>
      </c>
      <c r="K36" s="130">
        <v>11</v>
      </c>
      <c r="L36" s="130">
        <v>3</v>
      </c>
      <c r="M36" s="139">
        <v>435.88</v>
      </c>
      <c r="N36" s="139">
        <v>311.61</v>
      </c>
      <c r="O36" s="147">
        <v>124.27</v>
      </c>
      <c r="P36" s="73">
        <v>15020298.390000001</v>
      </c>
      <c r="Q36" s="73">
        <v>4056982.6</v>
      </c>
      <c r="R36" s="103">
        <v>9784222.3699999992</v>
      </c>
      <c r="S36" s="103">
        <v>1179093.42</v>
      </c>
      <c r="T36" s="98">
        <v>0</v>
      </c>
      <c r="U36" s="98">
        <v>0</v>
      </c>
      <c r="V36" s="5">
        <v>0</v>
      </c>
      <c r="W36" s="14"/>
      <c r="X36" s="14"/>
      <c r="Y36" s="14"/>
      <c r="Z36" s="20"/>
    </row>
    <row r="37" spans="1:26" s="29" customFormat="1" ht="12" hidden="1" customHeight="1" x14ac:dyDescent="0.25">
      <c r="A37" s="129" t="s">
        <v>258</v>
      </c>
      <c r="B37" s="143" t="s">
        <v>253</v>
      </c>
      <c r="C37" s="129" t="s">
        <v>61</v>
      </c>
      <c r="D37" s="129" t="s">
        <v>50</v>
      </c>
      <c r="E37" s="70" t="s">
        <v>296</v>
      </c>
      <c r="F37" s="70" t="s">
        <v>297</v>
      </c>
      <c r="G37" s="130">
        <v>38</v>
      </c>
      <c r="H37" s="130">
        <v>38</v>
      </c>
      <c r="I37" s="139">
        <v>501.29</v>
      </c>
      <c r="J37" s="130">
        <v>15</v>
      </c>
      <c r="K37" s="130">
        <v>5</v>
      </c>
      <c r="L37" s="130">
        <v>10</v>
      </c>
      <c r="M37" s="139">
        <v>476.5</v>
      </c>
      <c r="N37" s="139">
        <v>188.8</v>
      </c>
      <c r="O37" s="147">
        <v>287.7</v>
      </c>
      <c r="P37" s="73">
        <v>16420051.82</v>
      </c>
      <c r="Q37" s="73">
        <v>4435056</v>
      </c>
      <c r="R37" s="103">
        <v>10696021.75</v>
      </c>
      <c r="S37" s="103">
        <v>1288974.07</v>
      </c>
      <c r="T37" s="98">
        <v>0</v>
      </c>
      <c r="U37" s="98">
        <v>0</v>
      </c>
      <c r="V37" s="29">
        <v>0</v>
      </c>
      <c r="W37" s="14"/>
      <c r="X37" s="14"/>
      <c r="Y37" s="14"/>
      <c r="Z37" s="20"/>
    </row>
    <row r="38" spans="1:26" s="29" customFormat="1" ht="12" hidden="1" customHeight="1" x14ac:dyDescent="0.25">
      <c r="A38" s="129" t="s">
        <v>260</v>
      </c>
      <c r="B38" s="143" t="s">
        <v>254</v>
      </c>
      <c r="C38" s="129" t="s">
        <v>32</v>
      </c>
      <c r="D38" s="129" t="s">
        <v>55</v>
      </c>
      <c r="E38" s="70" t="s">
        <v>296</v>
      </c>
      <c r="F38" s="70" t="s">
        <v>297</v>
      </c>
      <c r="G38" s="130">
        <v>14</v>
      </c>
      <c r="H38" s="130">
        <v>14</v>
      </c>
      <c r="I38" s="139">
        <v>169.2</v>
      </c>
      <c r="J38" s="130">
        <v>7</v>
      </c>
      <c r="K38" s="130">
        <v>2</v>
      </c>
      <c r="L38" s="130">
        <v>5</v>
      </c>
      <c r="M38" s="139">
        <v>153.4</v>
      </c>
      <c r="N38" s="139">
        <v>43.7</v>
      </c>
      <c r="O38" s="147">
        <v>109.7</v>
      </c>
      <c r="P38" s="73">
        <v>5286119.51</v>
      </c>
      <c r="Q38" s="73">
        <v>1427780.88</v>
      </c>
      <c r="R38" s="103">
        <v>3443378.25</v>
      </c>
      <c r="S38" s="103">
        <v>414960.38</v>
      </c>
      <c r="T38" s="98">
        <v>0</v>
      </c>
      <c r="U38" s="98">
        <v>0</v>
      </c>
      <c r="V38" s="29">
        <v>0</v>
      </c>
      <c r="W38" s="14"/>
      <c r="X38" s="14"/>
      <c r="Y38" s="14"/>
      <c r="Z38" s="20"/>
    </row>
    <row r="39" spans="1:26" s="29" customFormat="1" ht="12" hidden="1" customHeight="1" x14ac:dyDescent="0.25">
      <c r="A39" s="131" t="s">
        <v>156</v>
      </c>
      <c r="B39" s="144" t="s">
        <v>255</v>
      </c>
      <c r="C39" s="131" t="s">
        <v>62</v>
      </c>
      <c r="D39" s="131" t="s">
        <v>53</v>
      </c>
      <c r="E39" s="70" t="s">
        <v>296</v>
      </c>
      <c r="F39" s="70" t="s">
        <v>297</v>
      </c>
      <c r="G39" s="132">
        <v>20</v>
      </c>
      <c r="H39" s="132">
        <v>20</v>
      </c>
      <c r="I39" s="140">
        <v>420.02</v>
      </c>
      <c r="J39" s="132">
        <v>9</v>
      </c>
      <c r="K39" s="132">
        <v>7</v>
      </c>
      <c r="L39" s="132">
        <v>2</v>
      </c>
      <c r="M39" s="140">
        <v>420.02</v>
      </c>
      <c r="N39" s="140">
        <v>325.02</v>
      </c>
      <c r="O39" s="148">
        <v>95</v>
      </c>
      <c r="P39" s="73">
        <v>14473767.390000001</v>
      </c>
      <c r="Q39" s="73">
        <v>3909364.57</v>
      </c>
      <c r="R39" s="103">
        <v>9428212.0800000001</v>
      </c>
      <c r="S39" s="103">
        <v>1136190.74</v>
      </c>
      <c r="T39" s="98">
        <v>0</v>
      </c>
      <c r="U39" s="98">
        <v>0</v>
      </c>
      <c r="V39" s="29">
        <v>0</v>
      </c>
      <c r="W39" s="14"/>
      <c r="X39" s="14"/>
      <c r="Y39" s="14"/>
      <c r="Z39" s="20"/>
    </row>
    <row r="40" spans="1:26" s="29" customFormat="1" ht="12" hidden="1" customHeight="1" x14ac:dyDescent="0.25">
      <c r="A40" s="133" t="s">
        <v>157</v>
      </c>
      <c r="B40" s="145" t="s">
        <v>256</v>
      </c>
      <c r="C40" s="133" t="s">
        <v>63</v>
      </c>
      <c r="D40" s="133" t="s">
        <v>51</v>
      </c>
      <c r="E40" s="70" t="s">
        <v>296</v>
      </c>
      <c r="F40" s="70" t="s">
        <v>297</v>
      </c>
      <c r="G40" s="134">
        <v>21</v>
      </c>
      <c r="H40" s="134">
        <v>21</v>
      </c>
      <c r="I40" s="141">
        <v>198.3</v>
      </c>
      <c r="J40" s="134">
        <v>5</v>
      </c>
      <c r="K40" s="134">
        <v>1</v>
      </c>
      <c r="L40" s="134">
        <v>4</v>
      </c>
      <c r="M40" s="141">
        <v>198.3</v>
      </c>
      <c r="N40" s="141">
        <v>34.799999999999997</v>
      </c>
      <c r="O40" s="149">
        <v>163.5</v>
      </c>
      <c r="P40" s="73">
        <v>6833360.5</v>
      </c>
      <c r="Q40" s="73">
        <v>1845690.67</v>
      </c>
      <c r="R40" s="103">
        <v>4451251.03</v>
      </c>
      <c r="S40" s="103">
        <v>536418.80000000005</v>
      </c>
      <c r="T40" s="98">
        <v>0</v>
      </c>
      <c r="U40" s="98">
        <v>0</v>
      </c>
      <c r="V40" s="29">
        <v>0</v>
      </c>
      <c r="W40" s="14"/>
      <c r="X40" s="14"/>
      <c r="Y40" s="14"/>
      <c r="Z40" s="20"/>
    </row>
    <row r="41" spans="1:26" s="54" customFormat="1" ht="12" hidden="1" customHeight="1" x14ac:dyDescent="0.25">
      <c r="A41" s="129" t="s">
        <v>158</v>
      </c>
      <c r="B41" s="143" t="s">
        <v>257</v>
      </c>
      <c r="C41" s="129" t="s">
        <v>35</v>
      </c>
      <c r="D41" s="135" t="s">
        <v>64</v>
      </c>
      <c r="E41" s="70" t="s">
        <v>296</v>
      </c>
      <c r="F41" s="70" t="s">
        <v>297</v>
      </c>
      <c r="G41" s="130">
        <v>38</v>
      </c>
      <c r="H41" s="130">
        <v>38</v>
      </c>
      <c r="I41" s="139">
        <v>416</v>
      </c>
      <c r="J41" s="130">
        <v>7</v>
      </c>
      <c r="K41" s="130">
        <v>1</v>
      </c>
      <c r="L41" s="130">
        <v>6</v>
      </c>
      <c r="M41" s="139">
        <v>363.05</v>
      </c>
      <c r="N41" s="139">
        <v>52.65</v>
      </c>
      <c r="O41" s="147">
        <v>310.39999999999998</v>
      </c>
      <c r="P41" s="73">
        <v>12510597.710000001</v>
      </c>
      <c r="Q41" s="73">
        <v>3379112.44</v>
      </c>
      <c r="R41" s="103">
        <v>8149403.3499999996</v>
      </c>
      <c r="S41" s="103">
        <v>982081.92</v>
      </c>
      <c r="T41" s="98">
        <v>0</v>
      </c>
      <c r="U41" s="98">
        <v>0</v>
      </c>
      <c r="V41" s="54">
        <v>0</v>
      </c>
      <c r="W41" s="14"/>
      <c r="X41" s="14"/>
      <c r="Y41" s="14"/>
      <c r="Z41" s="20"/>
    </row>
    <row r="42" spans="1:26" s="54" customFormat="1" ht="12" hidden="1" customHeight="1" x14ac:dyDescent="0.25">
      <c r="A42" s="129" t="s">
        <v>160</v>
      </c>
      <c r="B42" s="143" t="s">
        <v>259</v>
      </c>
      <c r="C42" s="129" t="s">
        <v>177</v>
      </c>
      <c r="D42" s="135" t="s">
        <v>54</v>
      </c>
      <c r="E42" s="70" t="s">
        <v>296</v>
      </c>
      <c r="F42" s="70" t="s">
        <v>297</v>
      </c>
      <c r="G42" s="130">
        <v>7</v>
      </c>
      <c r="H42" s="130">
        <v>7</v>
      </c>
      <c r="I42" s="139">
        <v>121.7</v>
      </c>
      <c r="J42" s="130">
        <v>3</v>
      </c>
      <c r="K42" s="130">
        <v>1</v>
      </c>
      <c r="L42" s="130">
        <v>2</v>
      </c>
      <c r="M42" s="139">
        <v>91.5</v>
      </c>
      <c r="N42" s="139">
        <v>30.9</v>
      </c>
      <c r="O42" s="147">
        <v>60.6</v>
      </c>
      <c r="P42" s="73">
        <v>3153063.46</v>
      </c>
      <c r="Q42" s="73">
        <v>851642.44</v>
      </c>
      <c r="R42" s="103">
        <v>2053905.54</v>
      </c>
      <c r="S42" s="103">
        <v>247515.48</v>
      </c>
      <c r="T42" s="98">
        <v>0</v>
      </c>
      <c r="U42" s="98">
        <v>0</v>
      </c>
      <c r="V42" s="54">
        <v>0</v>
      </c>
      <c r="W42" s="14"/>
      <c r="X42" s="14"/>
      <c r="Y42" s="14"/>
      <c r="Z42" s="20"/>
    </row>
    <row r="43" spans="1:26" s="54" customFormat="1" ht="12" hidden="1" customHeight="1" x14ac:dyDescent="0.25">
      <c r="A43" s="129" t="s">
        <v>161</v>
      </c>
      <c r="B43" s="143" t="s">
        <v>261</v>
      </c>
      <c r="C43" s="129" t="s">
        <v>65</v>
      </c>
      <c r="D43" s="135" t="s">
        <v>52</v>
      </c>
      <c r="E43" s="70" t="s">
        <v>296</v>
      </c>
      <c r="F43" s="70" t="s">
        <v>297</v>
      </c>
      <c r="G43" s="130">
        <v>16</v>
      </c>
      <c r="H43" s="130">
        <v>16</v>
      </c>
      <c r="I43" s="139">
        <v>128.1</v>
      </c>
      <c r="J43" s="130">
        <v>3</v>
      </c>
      <c r="K43" s="130">
        <v>1</v>
      </c>
      <c r="L43" s="130">
        <v>2</v>
      </c>
      <c r="M43" s="139">
        <v>96.5</v>
      </c>
      <c r="N43" s="139">
        <v>31.3</v>
      </c>
      <c r="O43" s="147">
        <v>65.2</v>
      </c>
      <c r="P43" s="73">
        <v>3325362.02</v>
      </c>
      <c r="Q43" s="73">
        <v>898180.28</v>
      </c>
      <c r="R43" s="103">
        <v>2166140.8199999998</v>
      </c>
      <c r="S43" s="103">
        <v>261040.92</v>
      </c>
      <c r="T43" s="98">
        <v>0</v>
      </c>
      <c r="U43" s="98">
        <v>0</v>
      </c>
      <c r="V43" s="54">
        <v>0</v>
      </c>
      <c r="W43" s="14"/>
      <c r="X43" s="14"/>
      <c r="Y43" s="14"/>
      <c r="Z43" s="20"/>
    </row>
    <row r="44" spans="1:26" s="54" customFormat="1" ht="12" hidden="1" customHeight="1" x14ac:dyDescent="0.25">
      <c r="A44" s="129" t="s">
        <v>268</v>
      </c>
      <c r="B44" s="143" t="s">
        <v>262</v>
      </c>
      <c r="C44" s="129" t="s">
        <v>66</v>
      </c>
      <c r="D44" s="135" t="s">
        <v>67</v>
      </c>
      <c r="E44" s="70" t="s">
        <v>296</v>
      </c>
      <c r="F44" s="70" t="s">
        <v>297</v>
      </c>
      <c r="G44" s="130">
        <v>38</v>
      </c>
      <c r="H44" s="130">
        <v>35</v>
      </c>
      <c r="I44" s="139">
        <v>381.1</v>
      </c>
      <c r="J44" s="130">
        <v>11</v>
      </c>
      <c r="K44" s="130">
        <v>1</v>
      </c>
      <c r="L44" s="130">
        <v>10</v>
      </c>
      <c r="M44" s="139">
        <v>294.39999999999998</v>
      </c>
      <c r="N44" s="139">
        <v>41</v>
      </c>
      <c r="O44" s="147">
        <v>253.4</v>
      </c>
      <c r="P44" s="73">
        <v>10144938.619999999</v>
      </c>
      <c r="Q44" s="73">
        <v>2740147.92</v>
      </c>
      <c r="R44" s="103">
        <v>6608413.0199999996</v>
      </c>
      <c r="S44" s="103">
        <v>796377.68</v>
      </c>
      <c r="T44" s="98">
        <v>0</v>
      </c>
      <c r="U44" s="98">
        <v>0</v>
      </c>
      <c r="V44" s="54">
        <v>0</v>
      </c>
      <c r="W44" s="14"/>
      <c r="X44" s="14"/>
      <c r="Y44" s="14"/>
      <c r="Z44" s="20"/>
    </row>
    <row r="45" spans="1:26" s="54" customFormat="1" ht="12" hidden="1" customHeight="1" x14ac:dyDescent="0.25">
      <c r="A45" s="136" t="s">
        <v>269</v>
      </c>
      <c r="B45" s="146" t="s">
        <v>263</v>
      </c>
      <c r="C45" s="136" t="s">
        <v>264</v>
      </c>
      <c r="D45" s="137" t="s">
        <v>562</v>
      </c>
      <c r="E45" s="70" t="s">
        <v>296</v>
      </c>
      <c r="F45" s="70" t="s">
        <v>297</v>
      </c>
      <c r="G45" s="138">
        <v>47</v>
      </c>
      <c r="H45" s="138">
        <v>43</v>
      </c>
      <c r="I45" s="142">
        <v>318.39999999999998</v>
      </c>
      <c r="J45" s="138">
        <v>11</v>
      </c>
      <c r="K45" s="138">
        <v>2</v>
      </c>
      <c r="L45" s="138">
        <v>9</v>
      </c>
      <c r="M45" s="142">
        <v>250.6</v>
      </c>
      <c r="N45" s="142">
        <v>23.3</v>
      </c>
      <c r="O45" s="150">
        <v>227.3</v>
      </c>
      <c r="P45" s="73">
        <v>8635603.3300000001</v>
      </c>
      <c r="Q45" s="73">
        <v>2332476.46</v>
      </c>
      <c r="R45" s="103">
        <v>5625232.0099999998</v>
      </c>
      <c r="S45" s="103">
        <v>677894.86</v>
      </c>
      <c r="T45" s="98">
        <v>0</v>
      </c>
      <c r="U45" s="98">
        <v>0</v>
      </c>
      <c r="V45" s="54">
        <v>0</v>
      </c>
      <c r="W45" s="14"/>
      <c r="X45" s="14"/>
      <c r="Y45" s="14"/>
      <c r="Z45" s="20"/>
    </row>
    <row r="46" spans="1:26" s="62" customFormat="1" ht="27" hidden="1" customHeight="1" x14ac:dyDescent="0.25">
      <c r="A46" s="257" t="s">
        <v>94</v>
      </c>
      <c r="B46" s="253"/>
      <c r="C46" s="229" t="s">
        <v>31</v>
      </c>
      <c r="D46" s="229" t="s">
        <v>31</v>
      </c>
      <c r="E46" s="229" t="s">
        <v>31</v>
      </c>
      <c r="F46" s="229" t="s">
        <v>31</v>
      </c>
      <c r="G46" s="232">
        <f>SUM(G47:G60)</f>
        <v>170</v>
      </c>
      <c r="H46" s="232">
        <f>SUM(H47:H60)</f>
        <v>170</v>
      </c>
      <c r="I46" s="231">
        <f>SUM(I47:I60)</f>
        <v>4124.6000000000004</v>
      </c>
      <c r="J46" s="232">
        <f t="shared" ref="J46:U46" si="7">SUM(J47:J60)</f>
        <v>72</v>
      </c>
      <c r="K46" s="232">
        <f t="shared" si="7"/>
        <v>5</v>
      </c>
      <c r="L46" s="232">
        <f t="shared" si="7"/>
        <v>67</v>
      </c>
      <c r="M46" s="231">
        <f t="shared" si="7"/>
        <v>2935.9</v>
      </c>
      <c r="N46" s="231">
        <f t="shared" si="7"/>
        <v>231.60000000000002</v>
      </c>
      <c r="O46" s="231">
        <f t="shared" si="7"/>
        <v>2704.2999999999997</v>
      </c>
      <c r="P46" s="231">
        <f t="shared" si="7"/>
        <v>110496480.05</v>
      </c>
      <c r="Q46" s="231">
        <f t="shared" si="7"/>
        <v>25855930.310000002</v>
      </c>
      <c r="R46" s="231">
        <f t="shared" si="7"/>
        <v>59568882.949999996</v>
      </c>
      <c r="S46" s="231">
        <f t="shared" si="7"/>
        <v>25071666.789999995</v>
      </c>
      <c r="T46" s="231">
        <f t="shared" si="7"/>
        <v>0</v>
      </c>
      <c r="U46" s="231">
        <f t="shared" si="7"/>
        <v>0</v>
      </c>
      <c r="W46" s="63">
        <f>SUM(S47:S59)</f>
        <v>23221723.639999997</v>
      </c>
      <c r="X46" s="63">
        <f>SUM(R47:R59)</f>
        <v>51964058.649999999</v>
      </c>
      <c r="Y46" s="67"/>
      <c r="Z46" s="66"/>
    </row>
    <row r="47" spans="1:26" s="16" customFormat="1" ht="12.75" hidden="1" customHeight="1" x14ac:dyDescent="0.25">
      <c r="A47" s="68" t="s">
        <v>231</v>
      </c>
      <c r="B47" s="69" t="s">
        <v>563</v>
      </c>
      <c r="C47" s="68" t="s">
        <v>29</v>
      </c>
      <c r="D47" s="70" t="s">
        <v>59</v>
      </c>
      <c r="E47" s="70" t="s">
        <v>296</v>
      </c>
      <c r="F47" s="70" t="s">
        <v>564</v>
      </c>
      <c r="G47" s="71">
        <v>5</v>
      </c>
      <c r="H47" s="71">
        <v>5</v>
      </c>
      <c r="I47" s="72">
        <v>121.2</v>
      </c>
      <c r="J47" s="71">
        <v>1</v>
      </c>
      <c r="K47" s="71">
        <v>0</v>
      </c>
      <c r="L47" s="71">
        <v>1</v>
      </c>
      <c r="M47" s="73">
        <v>59.7</v>
      </c>
      <c r="N47" s="73">
        <v>0</v>
      </c>
      <c r="O47" s="73">
        <v>59.7</v>
      </c>
      <c r="P47" s="73">
        <v>1052297.73</v>
      </c>
      <c r="Q47" s="73">
        <v>272311.5</v>
      </c>
      <c r="R47" s="73">
        <v>627372.21</v>
      </c>
      <c r="S47" s="73">
        <v>152614.01999999999</v>
      </c>
      <c r="T47" s="98">
        <v>0</v>
      </c>
      <c r="U47" s="98">
        <v>0</v>
      </c>
      <c r="V47" s="16">
        <v>0</v>
      </c>
      <c r="W47" s="25"/>
      <c r="X47" s="25"/>
      <c r="Y47" s="25"/>
      <c r="Z47" s="74"/>
    </row>
    <row r="48" spans="1:26" s="16" customFormat="1" ht="12.75" hidden="1" customHeight="1" x14ac:dyDescent="0.25">
      <c r="A48" s="68" t="s">
        <v>150</v>
      </c>
      <c r="B48" s="69" t="s">
        <v>565</v>
      </c>
      <c r="C48" s="68" t="s">
        <v>29</v>
      </c>
      <c r="D48" s="70" t="s">
        <v>59</v>
      </c>
      <c r="E48" s="70" t="s">
        <v>296</v>
      </c>
      <c r="F48" s="70" t="s">
        <v>297</v>
      </c>
      <c r="G48" s="71">
        <v>5</v>
      </c>
      <c r="H48" s="71">
        <v>5</v>
      </c>
      <c r="I48" s="72">
        <v>177.5</v>
      </c>
      <c r="J48" s="71">
        <v>3</v>
      </c>
      <c r="K48" s="71">
        <v>0</v>
      </c>
      <c r="L48" s="71">
        <v>3</v>
      </c>
      <c r="M48" s="73">
        <v>132.69999999999999</v>
      </c>
      <c r="N48" s="73">
        <v>0</v>
      </c>
      <c r="O48" s="73">
        <v>132.69999999999999</v>
      </c>
      <c r="P48" s="73">
        <v>4593418.08</v>
      </c>
      <c r="Q48" s="73">
        <v>1188675.52</v>
      </c>
      <c r="R48" s="73">
        <v>2738562.24</v>
      </c>
      <c r="S48" s="73">
        <v>666180.31999999995</v>
      </c>
      <c r="T48" s="98">
        <v>0</v>
      </c>
      <c r="U48" s="98">
        <v>0</v>
      </c>
      <c r="V48" s="16">
        <v>0</v>
      </c>
      <c r="W48" s="24"/>
      <c r="X48" s="24"/>
      <c r="Y48" s="25"/>
    </row>
    <row r="49" spans="1:44" s="16" customFormat="1" ht="12.75" hidden="1" customHeight="1" x14ac:dyDescent="0.25">
      <c r="A49" s="68" t="s">
        <v>151</v>
      </c>
      <c r="B49" s="69" t="s">
        <v>566</v>
      </c>
      <c r="C49" s="68" t="s">
        <v>29</v>
      </c>
      <c r="D49" s="70" t="s">
        <v>59</v>
      </c>
      <c r="E49" s="70" t="s">
        <v>296</v>
      </c>
      <c r="F49" s="70" t="s">
        <v>297</v>
      </c>
      <c r="G49" s="71">
        <v>7</v>
      </c>
      <c r="H49" s="71">
        <v>7</v>
      </c>
      <c r="I49" s="72">
        <v>130.69999999999999</v>
      </c>
      <c r="J49" s="71">
        <v>2</v>
      </c>
      <c r="K49" s="71">
        <v>0</v>
      </c>
      <c r="L49" s="71">
        <v>2</v>
      </c>
      <c r="M49" s="73">
        <v>60.8</v>
      </c>
      <c r="N49" s="73">
        <v>0</v>
      </c>
      <c r="O49" s="73">
        <v>60.8</v>
      </c>
      <c r="P49" s="73">
        <v>2104595.46</v>
      </c>
      <c r="Q49" s="73">
        <v>544623</v>
      </c>
      <c r="R49" s="73">
        <v>1254744.42</v>
      </c>
      <c r="S49" s="73">
        <v>305228.03999999998</v>
      </c>
      <c r="T49" s="98">
        <v>0</v>
      </c>
      <c r="U49" s="98">
        <v>0</v>
      </c>
      <c r="V49" s="16">
        <v>0</v>
      </c>
      <c r="W49" s="24"/>
      <c r="X49" s="24"/>
      <c r="Y49" s="25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</row>
    <row r="50" spans="1:44" s="16" customFormat="1" ht="12.75" hidden="1" customHeight="1" x14ac:dyDescent="0.25">
      <c r="A50" s="68" t="s">
        <v>152</v>
      </c>
      <c r="B50" s="69" t="s">
        <v>567</v>
      </c>
      <c r="C50" s="68" t="s">
        <v>29</v>
      </c>
      <c r="D50" s="70" t="s">
        <v>568</v>
      </c>
      <c r="E50" s="70" t="s">
        <v>296</v>
      </c>
      <c r="F50" s="70" t="s">
        <v>297</v>
      </c>
      <c r="G50" s="71">
        <v>4</v>
      </c>
      <c r="H50" s="71">
        <v>4</v>
      </c>
      <c r="I50" s="72">
        <v>125.4</v>
      </c>
      <c r="J50" s="71">
        <v>2</v>
      </c>
      <c r="K50" s="71">
        <v>1</v>
      </c>
      <c r="L50" s="71">
        <v>1</v>
      </c>
      <c r="M50" s="73">
        <v>125.4</v>
      </c>
      <c r="N50" s="73">
        <v>62</v>
      </c>
      <c r="O50" s="73">
        <v>63.4</v>
      </c>
      <c r="P50" s="73">
        <v>4340728.17</v>
      </c>
      <c r="Q50" s="73">
        <v>1123284.93</v>
      </c>
      <c r="R50" s="73">
        <v>2587910.36</v>
      </c>
      <c r="S50" s="73">
        <v>629532.88</v>
      </c>
      <c r="T50" s="98">
        <v>0</v>
      </c>
      <c r="U50" s="98">
        <v>0</v>
      </c>
      <c r="V50" s="16">
        <v>0</v>
      </c>
      <c r="W50" s="24"/>
      <c r="X50" s="24"/>
      <c r="Y50" s="25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</row>
    <row r="51" spans="1:44" s="16" customFormat="1" ht="12.75" hidden="1" customHeight="1" x14ac:dyDescent="0.25">
      <c r="A51" s="68" t="s">
        <v>229</v>
      </c>
      <c r="B51" s="69" t="s">
        <v>569</v>
      </c>
      <c r="C51" s="68" t="s">
        <v>29</v>
      </c>
      <c r="D51" s="70" t="s">
        <v>59</v>
      </c>
      <c r="E51" s="70" t="s">
        <v>296</v>
      </c>
      <c r="F51" s="70" t="s">
        <v>297</v>
      </c>
      <c r="G51" s="71">
        <v>17</v>
      </c>
      <c r="H51" s="71">
        <v>17</v>
      </c>
      <c r="I51" s="72">
        <v>319.89999999999998</v>
      </c>
      <c r="J51" s="71">
        <v>8</v>
      </c>
      <c r="K51" s="71">
        <v>1</v>
      </c>
      <c r="L51" s="71">
        <v>7</v>
      </c>
      <c r="M51" s="73">
        <v>319.89999999999998</v>
      </c>
      <c r="N51" s="73">
        <v>44</v>
      </c>
      <c r="O51" s="73">
        <v>275.89999999999998</v>
      </c>
      <c r="P51" s="73">
        <v>11073356.789999999</v>
      </c>
      <c r="Q51" s="73">
        <v>2865541.07</v>
      </c>
      <c r="R51" s="73">
        <v>6601854.2400000002</v>
      </c>
      <c r="S51" s="73">
        <v>1605961.48</v>
      </c>
      <c r="T51" s="98">
        <v>0</v>
      </c>
      <c r="U51" s="98">
        <v>0</v>
      </c>
      <c r="V51" s="16">
        <v>0</v>
      </c>
      <c r="W51" s="24"/>
      <c r="X51" s="24"/>
      <c r="Y51" s="25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</row>
    <row r="52" spans="1:44" s="16" customFormat="1" ht="12.75" hidden="1" customHeight="1" x14ac:dyDescent="0.25">
      <c r="A52" s="68" t="s">
        <v>241</v>
      </c>
      <c r="B52" s="69" t="s">
        <v>570</v>
      </c>
      <c r="C52" s="68" t="s">
        <v>29</v>
      </c>
      <c r="D52" s="70" t="s">
        <v>568</v>
      </c>
      <c r="E52" s="70" t="s">
        <v>296</v>
      </c>
      <c r="F52" s="70" t="s">
        <v>297</v>
      </c>
      <c r="G52" s="71">
        <v>5</v>
      </c>
      <c r="H52" s="71">
        <v>5</v>
      </c>
      <c r="I52" s="72">
        <v>108.4</v>
      </c>
      <c r="J52" s="71">
        <v>2</v>
      </c>
      <c r="K52" s="71">
        <v>0</v>
      </c>
      <c r="L52" s="71">
        <v>2</v>
      </c>
      <c r="M52" s="73">
        <v>108.4</v>
      </c>
      <c r="N52" s="73">
        <v>0</v>
      </c>
      <c r="O52" s="73">
        <v>108.4</v>
      </c>
      <c r="P52" s="73">
        <v>3752272.21</v>
      </c>
      <c r="Q52" s="73">
        <v>971005.48</v>
      </c>
      <c r="R52" s="73">
        <v>2237077.2200000002</v>
      </c>
      <c r="S52" s="73">
        <v>544189.51</v>
      </c>
      <c r="T52" s="98">
        <v>0</v>
      </c>
      <c r="U52" s="98">
        <v>0</v>
      </c>
      <c r="V52" s="16">
        <v>0</v>
      </c>
      <c r="W52" s="24"/>
      <c r="X52" s="24"/>
      <c r="Y52" s="25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</row>
    <row r="53" spans="1:44" s="16" customFormat="1" ht="12.75" hidden="1" customHeight="1" x14ac:dyDescent="0.2">
      <c r="A53" s="68" t="s">
        <v>39</v>
      </c>
      <c r="B53" s="69" t="s">
        <v>571</v>
      </c>
      <c r="C53" s="68" t="s">
        <v>29</v>
      </c>
      <c r="D53" s="70" t="s">
        <v>59</v>
      </c>
      <c r="E53" s="70" t="s">
        <v>296</v>
      </c>
      <c r="F53" s="70" t="s">
        <v>297</v>
      </c>
      <c r="G53" s="71">
        <v>8</v>
      </c>
      <c r="H53" s="71">
        <v>8</v>
      </c>
      <c r="I53" s="72">
        <v>258</v>
      </c>
      <c r="J53" s="71">
        <v>4</v>
      </c>
      <c r="K53" s="71">
        <v>1</v>
      </c>
      <c r="L53" s="71">
        <v>3</v>
      </c>
      <c r="M53" s="73">
        <v>116.9</v>
      </c>
      <c r="N53" s="73">
        <v>25.8</v>
      </c>
      <c r="O53" s="73">
        <v>91.1</v>
      </c>
      <c r="P53" s="73">
        <v>4046500.17</v>
      </c>
      <c r="Q53" s="73">
        <v>1047145.2</v>
      </c>
      <c r="R53" s="73">
        <v>2412493.7799999998</v>
      </c>
      <c r="S53" s="73">
        <v>586861.18999999994</v>
      </c>
      <c r="T53" s="98">
        <v>0</v>
      </c>
      <c r="U53" s="98">
        <v>0</v>
      </c>
      <c r="V53" s="16">
        <v>0</v>
      </c>
      <c r="W53" s="24"/>
      <c r="X53" s="24"/>
      <c r="Y53" s="25"/>
      <c r="Z53" s="32"/>
      <c r="AA53" s="33"/>
      <c r="AB53" s="32"/>
      <c r="AC53" s="32"/>
      <c r="AD53" s="24"/>
      <c r="AE53" s="24"/>
      <c r="AF53" s="34"/>
      <c r="AG53" s="24"/>
      <c r="AH53" s="24"/>
      <c r="AI53" s="35"/>
      <c r="AJ53" s="34"/>
      <c r="AK53" s="36"/>
      <c r="AL53" s="34"/>
      <c r="AM53" s="37"/>
      <c r="AN53" s="38"/>
      <c r="AO53" s="37"/>
      <c r="AP53" s="39"/>
      <c r="AQ53" s="24"/>
      <c r="AR53" s="24"/>
    </row>
    <row r="54" spans="1:44" s="16" customFormat="1" ht="12.75" hidden="1" customHeight="1" x14ac:dyDescent="0.2">
      <c r="A54" s="68" t="s">
        <v>153</v>
      </c>
      <c r="B54" s="69" t="s">
        <v>572</v>
      </c>
      <c r="C54" s="68" t="s">
        <v>29</v>
      </c>
      <c r="D54" s="70" t="s">
        <v>59</v>
      </c>
      <c r="E54" s="70" t="s">
        <v>296</v>
      </c>
      <c r="F54" s="70" t="s">
        <v>297</v>
      </c>
      <c r="G54" s="71">
        <v>19</v>
      </c>
      <c r="H54" s="71">
        <v>19</v>
      </c>
      <c r="I54" s="72">
        <v>301.7</v>
      </c>
      <c r="J54" s="71">
        <v>8</v>
      </c>
      <c r="K54" s="71">
        <v>0</v>
      </c>
      <c r="L54" s="71">
        <v>8</v>
      </c>
      <c r="M54" s="73">
        <v>301.7</v>
      </c>
      <c r="N54" s="73">
        <v>0</v>
      </c>
      <c r="O54" s="73">
        <v>301.7</v>
      </c>
      <c r="P54" s="73">
        <v>10443362.77</v>
      </c>
      <c r="Q54" s="73">
        <v>2702512.48</v>
      </c>
      <c r="R54" s="73">
        <v>6226256.4199999999</v>
      </c>
      <c r="S54" s="73">
        <v>1514593.87</v>
      </c>
      <c r="T54" s="98">
        <v>0</v>
      </c>
      <c r="U54" s="98">
        <v>0</v>
      </c>
      <c r="V54" s="16">
        <v>0</v>
      </c>
      <c r="W54" s="24"/>
      <c r="X54" s="24"/>
      <c r="Y54" s="25"/>
      <c r="Z54" s="32"/>
      <c r="AA54" s="41"/>
      <c r="AB54" s="32"/>
      <c r="AC54" s="32"/>
      <c r="AD54" s="42"/>
      <c r="AE54" s="42"/>
      <c r="AF54" s="34"/>
      <c r="AG54" s="42"/>
      <c r="AH54" s="24"/>
      <c r="AI54" s="24"/>
      <c r="AJ54" s="34"/>
      <c r="AK54" s="36"/>
      <c r="AL54" s="34"/>
      <c r="AM54" s="37"/>
      <c r="AN54" s="38"/>
      <c r="AO54" s="37"/>
      <c r="AP54" s="39"/>
      <c r="AQ54" s="24"/>
      <c r="AR54" s="24"/>
    </row>
    <row r="55" spans="1:44" s="16" customFormat="1" ht="12.75" hidden="1" customHeight="1" x14ac:dyDescent="0.2">
      <c r="A55" s="68" t="s">
        <v>246</v>
      </c>
      <c r="B55" s="69" t="s">
        <v>573</v>
      </c>
      <c r="C55" s="68" t="s">
        <v>29</v>
      </c>
      <c r="D55" s="70" t="s">
        <v>574</v>
      </c>
      <c r="E55" s="70" t="s">
        <v>296</v>
      </c>
      <c r="F55" s="70" t="s">
        <v>297</v>
      </c>
      <c r="G55" s="71">
        <v>6</v>
      </c>
      <c r="H55" s="71">
        <v>6</v>
      </c>
      <c r="I55" s="72">
        <v>143.4</v>
      </c>
      <c r="J55" s="71">
        <v>2</v>
      </c>
      <c r="K55" s="71">
        <v>0</v>
      </c>
      <c r="L55" s="71">
        <v>2</v>
      </c>
      <c r="M55" s="73">
        <v>83.7</v>
      </c>
      <c r="N55" s="73">
        <v>0</v>
      </c>
      <c r="O55" s="73">
        <v>83.7</v>
      </c>
      <c r="P55" s="73">
        <v>3355035.69</v>
      </c>
      <c r="Q55" s="73">
        <v>738507.93</v>
      </c>
      <c r="R55" s="73">
        <v>1701431.43</v>
      </c>
      <c r="S55" s="73">
        <v>915096.33</v>
      </c>
      <c r="T55" s="98">
        <v>0</v>
      </c>
      <c r="U55" s="98">
        <v>0</v>
      </c>
      <c r="V55" s="16">
        <v>0</v>
      </c>
      <c r="W55" s="24"/>
      <c r="X55" s="24"/>
      <c r="Y55" s="25"/>
      <c r="Z55" s="32"/>
      <c r="AA55" s="41"/>
      <c r="AB55" s="32"/>
      <c r="AC55" s="32"/>
      <c r="AD55" s="42"/>
      <c r="AE55" s="42"/>
      <c r="AF55" s="34"/>
      <c r="AG55" s="42"/>
      <c r="AH55" s="24"/>
      <c r="AI55" s="43"/>
      <c r="AJ55" s="34"/>
      <c r="AK55" s="36"/>
      <c r="AL55" s="34"/>
      <c r="AM55" s="37"/>
      <c r="AN55" s="38"/>
      <c r="AO55" s="37"/>
      <c r="AP55" s="39"/>
      <c r="AQ55" s="24"/>
      <c r="AR55" s="24"/>
    </row>
    <row r="56" spans="1:44" s="16" customFormat="1" ht="12.75" hidden="1" customHeight="1" x14ac:dyDescent="0.2">
      <c r="A56" s="68" t="s">
        <v>248</v>
      </c>
      <c r="B56" s="69" t="s">
        <v>575</v>
      </c>
      <c r="C56" s="68" t="s">
        <v>29</v>
      </c>
      <c r="D56" s="70" t="s">
        <v>574</v>
      </c>
      <c r="E56" s="70" t="s">
        <v>296</v>
      </c>
      <c r="F56" s="70" t="s">
        <v>297</v>
      </c>
      <c r="G56" s="71">
        <v>17</v>
      </c>
      <c r="H56" s="71">
        <v>17</v>
      </c>
      <c r="I56" s="72">
        <v>562.9</v>
      </c>
      <c r="J56" s="71">
        <v>8</v>
      </c>
      <c r="K56" s="71">
        <v>0</v>
      </c>
      <c r="L56" s="71">
        <v>8</v>
      </c>
      <c r="M56" s="73">
        <v>274.39999999999998</v>
      </c>
      <c r="N56" s="73">
        <v>0</v>
      </c>
      <c r="O56" s="73">
        <v>274.39999999999998</v>
      </c>
      <c r="P56" s="73">
        <v>10999065.630000001</v>
      </c>
      <c r="Q56" s="73">
        <v>2421106.0499999998</v>
      </c>
      <c r="R56" s="73">
        <v>5577930.5199999996</v>
      </c>
      <c r="S56" s="73">
        <v>3000029.06</v>
      </c>
      <c r="T56" s="98">
        <v>0</v>
      </c>
      <c r="U56" s="98">
        <v>0</v>
      </c>
      <c r="V56" s="16">
        <v>0</v>
      </c>
      <c r="W56" s="24"/>
      <c r="X56" s="24"/>
      <c r="Y56" s="25"/>
      <c r="Z56" s="32"/>
      <c r="AA56" s="41"/>
      <c r="AB56" s="32"/>
      <c r="AC56" s="32"/>
      <c r="AD56" s="42"/>
      <c r="AE56" s="42"/>
      <c r="AF56" s="34"/>
      <c r="AG56" s="42"/>
      <c r="AH56" s="24"/>
      <c r="AI56" s="43"/>
      <c r="AJ56" s="34"/>
      <c r="AK56" s="36"/>
      <c r="AL56" s="34"/>
      <c r="AM56" s="37"/>
      <c r="AN56" s="38"/>
      <c r="AO56" s="37"/>
      <c r="AP56" s="39"/>
      <c r="AQ56" s="24"/>
      <c r="AR56" s="24"/>
    </row>
    <row r="57" spans="1:44" s="16" customFormat="1" ht="12.75" hidden="1" customHeight="1" x14ac:dyDescent="0.2">
      <c r="A57" s="68" t="s">
        <v>232</v>
      </c>
      <c r="B57" s="69" t="s">
        <v>576</v>
      </c>
      <c r="C57" s="68" t="s">
        <v>29</v>
      </c>
      <c r="D57" s="70" t="s">
        <v>59</v>
      </c>
      <c r="E57" s="70" t="s">
        <v>296</v>
      </c>
      <c r="F57" s="70" t="s">
        <v>297</v>
      </c>
      <c r="G57" s="71">
        <v>34</v>
      </c>
      <c r="H57" s="71">
        <v>34</v>
      </c>
      <c r="I57" s="72">
        <v>790.4</v>
      </c>
      <c r="J57" s="71">
        <v>17</v>
      </c>
      <c r="K57" s="71">
        <v>0</v>
      </c>
      <c r="L57" s="71">
        <v>17</v>
      </c>
      <c r="M57" s="73">
        <v>595.70000000000005</v>
      </c>
      <c r="N57" s="73">
        <v>0</v>
      </c>
      <c r="O57" s="73">
        <v>595.70000000000005</v>
      </c>
      <c r="P57" s="73">
        <v>26423575.66</v>
      </c>
      <c r="Q57" s="73">
        <v>5256023.82</v>
      </c>
      <c r="R57" s="73">
        <v>12109231.810000001</v>
      </c>
      <c r="S57" s="73">
        <v>9058320.0299999993</v>
      </c>
      <c r="T57" s="98">
        <v>0</v>
      </c>
      <c r="U57" s="98">
        <v>0</v>
      </c>
      <c r="V57" s="16">
        <v>0</v>
      </c>
      <c r="W57" s="24"/>
      <c r="X57" s="24"/>
      <c r="Y57" s="25"/>
      <c r="Z57" s="32"/>
      <c r="AA57" s="41"/>
      <c r="AB57" s="32"/>
      <c r="AC57" s="32"/>
      <c r="AD57" s="42"/>
      <c r="AE57" s="42"/>
      <c r="AF57" s="34"/>
      <c r="AG57" s="42"/>
      <c r="AH57" s="24"/>
      <c r="AI57" s="42"/>
      <c r="AJ57" s="34"/>
      <c r="AK57" s="36"/>
      <c r="AL57" s="34"/>
      <c r="AM57" s="37"/>
      <c r="AN57" s="38"/>
      <c r="AO57" s="37"/>
      <c r="AP57" s="39"/>
      <c r="AQ57" s="24"/>
      <c r="AR57" s="24"/>
    </row>
    <row r="58" spans="1:44" s="16" customFormat="1" ht="12.75" hidden="1" customHeight="1" x14ac:dyDescent="0.2">
      <c r="A58" s="68" t="s">
        <v>40</v>
      </c>
      <c r="B58" s="69" t="s">
        <v>577</v>
      </c>
      <c r="C58" s="68" t="s">
        <v>29</v>
      </c>
      <c r="D58" s="70" t="s">
        <v>574</v>
      </c>
      <c r="E58" s="70" t="s">
        <v>296</v>
      </c>
      <c r="F58" s="70" t="s">
        <v>297</v>
      </c>
      <c r="G58" s="71">
        <v>10</v>
      </c>
      <c r="H58" s="71">
        <v>10</v>
      </c>
      <c r="I58" s="72">
        <v>558.1</v>
      </c>
      <c r="J58" s="71">
        <v>5</v>
      </c>
      <c r="K58" s="71">
        <v>0</v>
      </c>
      <c r="L58" s="71">
        <v>5</v>
      </c>
      <c r="M58" s="73">
        <v>275.5</v>
      </c>
      <c r="N58" s="73">
        <v>0</v>
      </c>
      <c r="O58" s="73">
        <v>275.5</v>
      </c>
      <c r="P58" s="73">
        <v>11043158.1</v>
      </c>
      <c r="Q58" s="73">
        <v>2430811.65</v>
      </c>
      <c r="R58" s="73">
        <v>5600291.0300000003</v>
      </c>
      <c r="S58" s="73">
        <v>3012055.42</v>
      </c>
      <c r="T58" s="98">
        <v>0</v>
      </c>
      <c r="U58" s="98">
        <v>0</v>
      </c>
      <c r="V58" s="16">
        <v>0</v>
      </c>
      <c r="W58" s="24"/>
      <c r="X58" s="24"/>
      <c r="Y58" s="25"/>
      <c r="Z58" s="32"/>
      <c r="AA58" s="41"/>
      <c r="AB58" s="32"/>
      <c r="AC58" s="32"/>
      <c r="AD58" s="42"/>
      <c r="AE58" s="42"/>
      <c r="AF58" s="34"/>
      <c r="AG58" s="42"/>
      <c r="AH58" s="24"/>
      <c r="AI58" s="43"/>
      <c r="AJ58" s="34"/>
      <c r="AK58" s="36"/>
      <c r="AL58" s="34"/>
      <c r="AM58" s="37"/>
      <c r="AN58" s="38"/>
      <c r="AO58" s="37"/>
      <c r="AP58" s="39"/>
      <c r="AQ58" s="24"/>
      <c r="AR58" s="24"/>
    </row>
    <row r="59" spans="1:44" s="16" customFormat="1" ht="12.75" hidden="1" customHeight="1" x14ac:dyDescent="0.2">
      <c r="A59" s="68" t="s">
        <v>41</v>
      </c>
      <c r="B59" s="69" t="s">
        <v>578</v>
      </c>
      <c r="C59" s="68" t="s">
        <v>29</v>
      </c>
      <c r="D59" s="70" t="s">
        <v>59</v>
      </c>
      <c r="E59" s="70" t="s">
        <v>296</v>
      </c>
      <c r="F59" s="70" t="s">
        <v>297</v>
      </c>
      <c r="G59" s="71">
        <v>8</v>
      </c>
      <c r="H59" s="71">
        <v>8</v>
      </c>
      <c r="I59" s="72">
        <v>158.5</v>
      </c>
      <c r="J59" s="71">
        <v>2</v>
      </c>
      <c r="K59" s="71">
        <v>0</v>
      </c>
      <c r="L59" s="71">
        <v>2</v>
      </c>
      <c r="M59" s="73">
        <v>112.6</v>
      </c>
      <c r="N59" s="73">
        <v>0</v>
      </c>
      <c r="O59" s="73">
        <v>112.6</v>
      </c>
      <c r="P59" s="73">
        <v>4513464.97</v>
      </c>
      <c r="Q59" s="73">
        <v>993500.51</v>
      </c>
      <c r="R59" s="73">
        <v>2288902.9700000002</v>
      </c>
      <c r="S59" s="73">
        <v>1231061.49</v>
      </c>
      <c r="T59" s="98">
        <v>0</v>
      </c>
      <c r="U59" s="98">
        <v>0</v>
      </c>
      <c r="V59" s="16">
        <v>0</v>
      </c>
      <c r="W59" s="24"/>
      <c r="X59" s="24"/>
      <c r="Y59" s="25"/>
      <c r="Z59" s="32"/>
      <c r="AA59" s="41"/>
      <c r="AB59" s="32"/>
      <c r="AC59" s="32"/>
      <c r="AD59" s="42"/>
      <c r="AE59" s="42"/>
      <c r="AF59" s="34"/>
      <c r="AG59" s="42"/>
      <c r="AH59" s="24"/>
      <c r="AI59" s="43"/>
      <c r="AJ59" s="34"/>
      <c r="AK59" s="36"/>
      <c r="AL59" s="34"/>
      <c r="AM59" s="37"/>
      <c r="AN59" s="38"/>
      <c r="AO59" s="37"/>
      <c r="AP59" s="39"/>
      <c r="AQ59" s="24"/>
      <c r="AR59" s="24"/>
    </row>
    <row r="60" spans="1:44" s="16" customFormat="1" ht="12.75" hidden="1" customHeight="1" x14ac:dyDescent="0.2">
      <c r="A60" s="68" t="s">
        <v>233</v>
      </c>
      <c r="B60" s="69" t="s">
        <v>579</v>
      </c>
      <c r="C60" s="68" t="s">
        <v>29</v>
      </c>
      <c r="D60" s="70" t="s">
        <v>580</v>
      </c>
      <c r="E60" s="70" t="s">
        <v>296</v>
      </c>
      <c r="F60" s="70" t="s">
        <v>297</v>
      </c>
      <c r="G60" s="71">
        <v>25</v>
      </c>
      <c r="H60" s="71">
        <v>25</v>
      </c>
      <c r="I60" s="72">
        <v>368.5</v>
      </c>
      <c r="J60" s="71">
        <v>8</v>
      </c>
      <c r="K60" s="71">
        <v>2</v>
      </c>
      <c r="L60" s="71">
        <v>6</v>
      </c>
      <c r="M60" s="73">
        <v>368.5</v>
      </c>
      <c r="N60" s="73">
        <v>99.8</v>
      </c>
      <c r="O60" s="73">
        <v>268.7</v>
      </c>
      <c r="P60" s="73">
        <v>12755648.619999999</v>
      </c>
      <c r="Q60" s="73">
        <v>3300881.17</v>
      </c>
      <c r="R60" s="73">
        <v>7604824.2999999998</v>
      </c>
      <c r="S60" s="73">
        <v>1849943.15</v>
      </c>
      <c r="T60" s="98">
        <v>0</v>
      </c>
      <c r="U60" s="98">
        <v>0</v>
      </c>
      <c r="V60" s="16">
        <v>0</v>
      </c>
      <c r="W60" s="24"/>
      <c r="X60" s="24"/>
      <c r="Y60" s="25"/>
      <c r="Z60" s="32"/>
      <c r="AA60" s="41"/>
      <c r="AB60" s="32"/>
      <c r="AC60" s="32"/>
      <c r="AD60" s="42"/>
      <c r="AE60" s="42"/>
      <c r="AF60" s="34"/>
      <c r="AG60" s="42"/>
      <c r="AH60" s="24"/>
      <c r="AI60" s="43"/>
      <c r="AJ60" s="34"/>
      <c r="AK60" s="36"/>
      <c r="AL60" s="34"/>
      <c r="AM60" s="37"/>
      <c r="AN60" s="38"/>
      <c r="AO60" s="37"/>
      <c r="AP60" s="39"/>
      <c r="AQ60" s="24"/>
      <c r="AR60" s="24"/>
    </row>
    <row r="61" spans="1:44" s="62" customFormat="1" ht="27" hidden="1" customHeight="1" x14ac:dyDescent="0.2">
      <c r="A61" s="257" t="s">
        <v>95</v>
      </c>
      <c r="B61" s="253"/>
      <c r="C61" s="229" t="s">
        <v>31</v>
      </c>
      <c r="D61" s="229" t="s">
        <v>31</v>
      </c>
      <c r="E61" s="229" t="s">
        <v>31</v>
      </c>
      <c r="F61" s="229" t="s">
        <v>31</v>
      </c>
      <c r="G61" s="232">
        <f>SUM(G62:G106)</f>
        <v>594</v>
      </c>
      <c r="H61" s="232">
        <f>SUM(H62:H106)</f>
        <v>580</v>
      </c>
      <c r="I61" s="231">
        <f>SUM(I62:I106)</f>
        <v>14673.700000000004</v>
      </c>
      <c r="J61" s="232">
        <f t="shared" ref="J61:U61" si="8">SUM(J62:J106)</f>
        <v>240</v>
      </c>
      <c r="K61" s="232">
        <f t="shared" si="8"/>
        <v>68</v>
      </c>
      <c r="L61" s="232">
        <f t="shared" si="8"/>
        <v>172</v>
      </c>
      <c r="M61" s="231">
        <f t="shared" si="8"/>
        <v>10232.729999999998</v>
      </c>
      <c r="N61" s="231">
        <f t="shared" si="8"/>
        <v>2961.73</v>
      </c>
      <c r="O61" s="231">
        <f t="shared" si="8"/>
        <v>7270.9999999999991</v>
      </c>
      <c r="P61" s="231">
        <f t="shared" si="8"/>
        <v>610715897.85000002</v>
      </c>
      <c r="Q61" s="231">
        <f t="shared" si="8"/>
        <v>95496494.089999974</v>
      </c>
      <c r="R61" s="231">
        <f t="shared" si="8"/>
        <v>230863750.91000003</v>
      </c>
      <c r="S61" s="231">
        <f t="shared" si="8"/>
        <v>284355652.85000002</v>
      </c>
      <c r="T61" s="231">
        <f t="shared" si="8"/>
        <v>0</v>
      </c>
      <c r="U61" s="231">
        <f t="shared" si="8"/>
        <v>0</v>
      </c>
      <c r="W61" s="63"/>
      <c r="X61" s="65"/>
      <c r="Y61" s="44"/>
      <c r="Z61" s="66"/>
      <c r="AA61" s="41"/>
      <c r="AB61" s="32"/>
      <c r="AC61" s="32"/>
      <c r="AD61" s="42"/>
      <c r="AE61" s="42"/>
      <c r="AF61" s="34"/>
      <c r="AG61" s="42"/>
      <c r="AH61" s="24"/>
      <c r="AI61" s="42"/>
      <c r="AJ61" s="34"/>
      <c r="AK61" s="36"/>
      <c r="AL61" s="34"/>
      <c r="AM61" s="37"/>
      <c r="AN61" s="38"/>
      <c r="AO61" s="37"/>
      <c r="AP61" s="39"/>
      <c r="AQ61" s="65"/>
      <c r="AR61" s="65"/>
    </row>
    <row r="62" spans="1:44" s="16" customFormat="1" ht="12.75" hidden="1" customHeight="1" x14ac:dyDescent="0.2">
      <c r="A62" s="78" t="s">
        <v>231</v>
      </c>
      <c r="B62" s="79" t="s">
        <v>581</v>
      </c>
      <c r="C62" s="75" t="s">
        <v>56</v>
      </c>
      <c r="D62" s="151" t="s">
        <v>163</v>
      </c>
      <c r="E62" s="70" t="s">
        <v>296</v>
      </c>
      <c r="F62" s="70" t="s">
        <v>297</v>
      </c>
      <c r="G62" s="152">
        <v>22</v>
      </c>
      <c r="H62" s="152">
        <v>22</v>
      </c>
      <c r="I62" s="153">
        <v>534</v>
      </c>
      <c r="J62" s="77">
        <v>8</v>
      </c>
      <c r="K62" s="77">
        <v>5</v>
      </c>
      <c r="L62" s="77">
        <v>3</v>
      </c>
      <c r="M62" s="154">
        <v>485.4</v>
      </c>
      <c r="N62" s="153">
        <v>281.3</v>
      </c>
      <c r="O62" s="161">
        <v>204.1</v>
      </c>
      <c r="P62" s="154">
        <v>20071069.829999998</v>
      </c>
      <c r="Q62" s="154">
        <v>4529973.75</v>
      </c>
      <c r="R62" s="154">
        <v>10951257.85</v>
      </c>
      <c r="S62" s="154">
        <v>4589838.2300000004</v>
      </c>
      <c r="T62" s="98">
        <v>0</v>
      </c>
      <c r="U62" s="98">
        <v>0</v>
      </c>
      <c r="V62" s="16">
        <v>0</v>
      </c>
      <c r="W62" s="34"/>
      <c r="X62" s="24"/>
      <c r="Y62" s="44"/>
      <c r="Z62" s="32"/>
      <c r="AA62" s="41"/>
      <c r="AB62" s="32"/>
      <c r="AC62" s="32"/>
      <c r="AD62" s="42"/>
      <c r="AE62" s="42"/>
      <c r="AF62" s="34"/>
      <c r="AG62" s="42"/>
      <c r="AH62" s="24"/>
      <c r="AI62" s="42"/>
      <c r="AJ62" s="34"/>
      <c r="AK62" s="36"/>
      <c r="AL62" s="34"/>
      <c r="AM62" s="37"/>
      <c r="AN62" s="38"/>
      <c r="AO62" s="37"/>
      <c r="AP62" s="39"/>
      <c r="AQ62" s="24"/>
      <c r="AR62" s="24"/>
    </row>
    <row r="63" spans="1:44" s="16" customFormat="1" ht="12.75" hidden="1" customHeight="1" x14ac:dyDescent="0.2">
      <c r="A63" s="78" t="s">
        <v>150</v>
      </c>
      <c r="B63" s="79" t="s">
        <v>582</v>
      </c>
      <c r="C63" s="75" t="s">
        <v>357</v>
      </c>
      <c r="D63" s="151" t="s">
        <v>163</v>
      </c>
      <c r="E63" s="70" t="s">
        <v>296</v>
      </c>
      <c r="F63" s="70" t="s">
        <v>297</v>
      </c>
      <c r="G63" s="152">
        <v>10</v>
      </c>
      <c r="H63" s="152">
        <v>10</v>
      </c>
      <c r="I63" s="153">
        <v>171.3</v>
      </c>
      <c r="J63" s="77">
        <v>3</v>
      </c>
      <c r="K63" s="77">
        <v>1</v>
      </c>
      <c r="L63" s="77">
        <v>2</v>
      </c>
      <c r="M63" s="154">
        <v>119.9</v>
      </c>
      <c r="N63" s="153">
        <v>49.3</v>
      </c>
      <c r="O63" s="161">
        <v>70.599999999999994</v>
      </c>
      <c r="P63" s="154">
        <v>7636089.71</v>
      </c>
      <c r="Q63" s="154">
        <v>1118961.3799999999</v>
      </c>
      <c r="R63" s="154">
        <v>2705100.57</v>
      </c>
      <c r="S63" s="154">
        <v>3812027.76</v>
      </c>
      <c r="T63" s="98">
        <v>0</v>
      </c>
      <c r="U63" s="98">
        <v>0</v>
      </c>
      <c r="V63" s="16">
        <v>0</v>
      </c>
      <c r="W63" s="34"/>
      <c r="X63" s="24"/>
      <c r="Y63" s="44"/>
      <c r="Z63" s="32"/>
      <c r="AA63" s="41"/>
      <c r="AB63" s="32"/>
      <c r="AC63" s="32"/>
      <c r="AD63" s="42"/>
      <c r="AE63" s="42"/>
      <c r="AF63" s="34"/>
      <c r="AG63" s="42"/>
      <c r="AH63" s="24"/>
      <c r="AI63" s="42"/>
      <c r="AJ63" s="34"/>
      <c r="AK63" s="36"/>
      <c r="AL63" s="34"/>
      <c r="AM63" s="37"/>
      <c r="AN63" s="38"/>
      <c r="AO63" s="37"/>
      <c r="AP63" s="39"/>
      <c r="AQ63" s="24"/>
      <c r="AR63" s="24"/>
    </row>
    <row r="64" spans="1:44" s="16" customFormat="1" ht="12.75" hidden="1" customHeight="1" x14ac:dyDescent="0.2">
      <c r="A64" s="78" t="s">
        <v>151</v>
      </c>
      <c r="B64" s="79" t="s">
        <v>583</v>
      </c>
      <c r="C64" s="75" t="s">
        <v>62</v>
      </c>
      <c r="D64" s="151" t="s">
        <v>163</v>
      </c>
      <c r="E64" s="70" t="s">
        <v>296</v>
      </c>
      <c r="F64" s="70" t="s">
        <v>297</v>
      </c>
      <c r="G64" s="152">
        <v>22</v>
      </c>
      <c r="H64" s="152">
        <v>22</v>
      </c>
      <c r="I64" s="153">
        <v>321.60000000000002</v>
      </c>
      <c r="J64" s="77">
        <v>8</v>
      </c>
      <c r="K64" s="77">
        <v>4</v>
      </c>
      <c r="L64" s="77">
        <v>4</v>
      </c>
      <c r="M64" s="154">
        <v>321.60000000000002</v>
      </c>
      <c r="N64" s="153">
        <v>135.19999999999999</v>
      </c>
      <c r="O64" s="161">
        <v>186.4</v>
      </c>
      <c r="P64" s="154">
        <v>19694740.41</v>
      </c>
      <c r="Q64" s="154">
        <v>3001317.59</v>
      </c>
      <c r="R64" s="154">
        <v>7255715.9500000002</v>
      </c>
      <c r="S64" s="154">
        <v>9437706.8699999992</v>
      </c>
      <c r="T64" s="98">
        <v>0</v>
      </c>
      <c r="U64" s="98">
        <v>0</v>
      </c>
      <c r="V64" s="16">
        <v>0</v>
      </c>
      <c r="W64" s="34"/>
      <c r="X64" s="24"/>
      <c r="Y64" s="45"/>
      <c r="Z64" s="46"/>
      <c r="AA64" s="47"/>
      <c r="AB64" s="48"/>
      <c r="AC64" s="48"/>
      <c r="AD64" s="49"/>
      <c r="AE64" s="49"/>
      <c r="AF64" s="36"/>
      <c r="AG64" s="49"/>
      <c r="AH64" s="49"/>
      <c r="AI64" s="49"/>
      <c r="AJ64" s="36"/>
      <c r="AK64" s="36"/>
      <c r="AL64" s="36"/>
      <c r="AM64" s="37"/>
      <c r="AN64" s="38"/>
      <c r="AO64" s="37"/>
      <c r="AP64" s="39"/>
      <c r="AQ64" s="24"/>
      <c r="AR64" s="24"/>
    </row>
    <row r="65" spans="1:44" s="16" customFormat="1" ht="12.75" hidden="1" customHeight="1" x14ac:dyDescent="0.2">
      <c r="A65" s="78" t="s">
        <v>152</v>
      </c>
      <c r="B65" s="79" t="s">
        <v>584</v>
      </c>
      <c r="C65" s="75" t="s">
        <v>168</v>
      </c>
      <c r="D65" s="151" t="s">
        <v>163</v>
      </c>
      <c r="E65" s="70" t="s">
        <v>296</v>
      </c>
      <c r="F65" s="70" t="s">
        <v>297</v>
      </c>
      <c r="G65" s="152">
        <v>25</v>
      </c>
      <c r="H65" s="152">
        <v>25</v>
      </c>
      <c r="I65" s="153">
        <v>313.5</v>
      </c>
      <c r="J65" s="77">
        <v>8</v>
      </c>
      <c r="K65" s="77">
        <v>2</v>
      </c>
      <c r="L65" s="77">
        <v>6</v>
      </c>
      <c r="M65" s="154">
        <v>313.5</v>
      </c>
      <c r="N65" s="153">
        <v>73.8</v>
      </c>
      <c r="O65" s="161">
        <v>239.7</v>
      </c>
      <c r="P65" s="154">
        <v>18920578.129999999</v>
      </c>
      <c r="Q65" s="154">
        <v>2925724.7</v>
      </c>
      <c r="R65" s="154">
        <v>7072969.3799999999</v>
      </c>
      <c r="S65" s="154">
        <v>8921884.0500000007</v>
      </c>
      <c r="T65" s="98">
        <v>0</v>
      </c>
      <c r="U65" s="98">
        <v>0</v>
      </c>
      <c r="V65" s="16">
        <v>0</v>
      </c>
      <c r="W65" s="34"/>
      <c r="X65" s="24"/>
      <c r="Y65" s="40"/>
      <c r="Z65" s="32"/>
      <c r="AA65" s="41"/>
      <c r="AB65" s="32"/>
      <c r="AC65" s="32"/>
      <c r="AD65" s="42"/>
      <c r="AE65" s="42"/>
      <c r="AF65" s="34"/>
      <c r="AG65" s="42"/>
      <c r="AH65" s="24"/>
      <c r="AI65" s="24"/>
      <c r="AJ65" s="34"/>
      <c r="AK65" s="36"/>
      <c r="AL65" s="34"/>
      <c r="AM65" s="37"/>
      <c r="AN65" s="38"/>
      <c r="AO65" s="37"/>
      <c r="AP65" s="39"/>
      <c r="AQ65" s="24"/>
      <c r="AR65" s="24"/>
    </row>
    <row r="66" spans="1:44" s="16" customFormat="1" ht="12.75" hidden="1" customHeight="1" x14ac:dyDescent="0.2">
      <c r="A66" s="78" t="s">
        <v>229</v>
      </c>
      <c r="B66" s="79" t="s">
        <v>585</v>
      </c>
      <c r="C66" s="75" t="s">
        <v>169</v>
      </c>
      <c r="D66" s="151" t="s">
        <v>163</v>
      </c>
      <c r="E66" s="70" t="s">
        <v>296</v>
      </c>
      <c r="F66" s="70" t="s">
        <v>297</v>
      </c>
      <c r="G66" s="152">
        <v>14</v>
      </c>
      <c r="H66" s="152">
        <v>14</v>
      </c>
      <c r="I66" s="153">
        <v>320</v>
      </c>
      <c r="J66" s="77">
        <v>7</v>
      </c>
      <c r="K66" s="77">
        <v>2</v>
      </c>
      <c r="L66" s="77">
        <v>5</v>
      </c>
      <c r="M66" s="154">
        <v>284.2</v>
      </c>
      <c r="N66" s="153">
        <v>85.7</v>
      </c>
      <c r="O66" s="161">
        <v>198.5</v>
      </c>
      <c r="P66" s="154">
        <v>17148804.969999999</v>
      </c>
      <c r="Q66" s="154">
        <v>2652283.7599999998</v>
      </c>
      <c r="R66" s="154">
        <v>6411923.0999999996</v>
      </c>
      <c r="S66" s="154">
        <v>8084598.1100000003</v>
      </c>
      <c r="T66" s="98">
        <v>0</v>
      </c>
      <c r="U66" s="98">
        <v>0</v>
      </c>
      <c r="V66" s="16">
        <v>0</v>
      </c>
      <c r="W66" s="34"/>
      <c r="X66" s="24"/>
      <c r="Y66" s="40"/>
      <c r="Z66" s="32"/>
      <c r="AA66" s="41"/>
      <c r="AB66" s="32"/>
      <c r="AC66" s="32"/>
      <c r="AD66" s="42"/>
      <c r="AE66" s="42"/>
      <c r="AF66" s="34"/>
      <c r="AG66" s="42"/>
      <c r="AH66" s="24"/>
      <c r="AI66" s="42"/>
      <c r="AJ66" s="34"/>
      <c r="AK66" s="36"/>
      <c r="AL66" s="34"/>
      <c r="AM66" s="37"/>
      <c r="AN66" s="38"/>
      <c r="AO66" s="37"/>
      <c r="AP66" s="39"/>
      <c r="AQ66" s="24"/>
      <c r="AR66" s="24"/>
    </row>
    <row r="67" spans="1:44" s="16" customFormat="1" ht="12.75" hidden="1" customHeight="1" x14ac:dyDescent="0.2">
      <c r="A67" s="78" t="s">
        <v>241</v>
      </c>
      <c r="B67" s="79" t="s">
        <v>586</v>
      </c>
      <c r="C67" s="75" t="s">
        <v>170</v>
      </c>
      <c r="D67" s="151" t="s">
        <v>163</v>
      </c>
      <c r="E67" s="70" t="s">
        <v>296</v>
      </c>
      <c r="F67" s="70" t="s">
        <v>297</v>
      </c>
      <c r="G67" s="152">
        <v>15</v>
      </c>
      <c r="H67" s="152">
        <v>15</v>
      </c>
      <c r="I67" s="153">
        <v>315.60000000000002</v>
      </c>
      <c r="J67" s="77">
        <v>7</v>
      </c>
      <c r="K67" s="77">
        <v>4</v>
      </c>
      <c r="L67" s="77">
        <v>3</v>
      </c>
      <c r="M67" s="154">
        <v>279.10000000000002</v>
      </c>
      <c r="N67" s="153">
        <v>157.30000000000001</v>
      </c>
      <c r="O67" s="161">
        <v>121.8</v>
      </c>
      <c r="P67" s="154">
        <v>17637387.600000001</v>
      </c>
      <c r="Q67" s="154">
        <v>2604688.2400000002</v>
      </c>
      <c r="R67" s="154">
        <v>6296860.46</v>
      </c>
      <c r="S67" s="154">
        <v>8735838.9000000004</v>
      </c>
      <c r="T67" s="98">
        <v>0</v>
      </c>
      <c r="U67" s="98">
        <v>0</v>
      </c>
      <c r="V67" s="16">
        <v>0</v>
      </c>
      <c r="W67" s="34"/>
      <c r="X67" s="24"/>
      <c r="Y67" s="40"/>
      <c r="Z67" s="32"/>
      <c r="AA67" s="41"/>
      <c r="AB67" s="32"/>
      <c r="AC67" s="32"/>
      <c r="AD67" s="42"/>
      <c r="AE67" s="42"/>
      <c r="AF67" s="34"/>
      <c r="AG67" s="42"/>
      <c r="AH67" s="24"/>
      <c r="AI67" s="42"/>
      <c r="AJ67" s="34"/>
      <c r="AK67" s="36"/>
      <c r="AL67" s="34"/>
      <c r="AM67" s="37"/>
      <c r="AN67" s="38"/>
      <c r="AO67" s="37"/>
      <c r="AP67" s="39"/>
      <c r="AQ67" s="24"/>
      <c r="AR67" s="24"/>
    </row>
    <row r="68" spans="1:44" s="16" customFormat="1" ht="12.75" hidden="1" customHeight="1" x14ac:dyDescent="0.2">
      <c r="A68" s="78" t="s">
        <v>39</v>
      </c>
      <c r="B68" s="79" t="s">
        <v>587</v>
      </c>
      <c r="C68" s="75" t="s">
        <v>171</v>
      </c>
      <c r="D68" s="151" t="s">
        <v>163</v>
      </c>
      <c r="E68" s="70" t="s">
        <v>296</v>
      </c>
      <c r="F68" s="70" t="s">
        <v>297</v>
      </c>
      <c r="G68" s="152">
        <v>21</v>
      </c>
      <c r="H68" s="152">
        <v>21</v>
      </c>
      <c r="I68" s="153">
        <v>315.89999999999998</v>
      </c>
      <c r="J68" s="77">
        <v>7</v>
      </c>
      <c r="K68" s="77">
        <v>3</v>
      </c>
      <c r="L68" s="77">
        <v>4</v>
      </c>
      <c r="M68" s="154">
        <v>279.5</v>
      </c>
      <c r="N68" s="153">
        <v>121.6</v>
      </c>
      <c r="O68" s="161">
        <v>157.9</v>
      </c>
      <c r="P68" s="154">
        <v>18855932.66</v>
      </c>
      <c r="Q68" s="154">
        <v>2608421.2200000002</v>
      </c>
      <c r="R68" s="154">
        <v>6305884.9800000004</v>
      </c>
      <c r="S68" s="154">
        <v>9941626.4600000009</v>
      </c>
      <c r="T68" s="98">
        <v>0</v>
      </c>
      <c r="U68" s="98">
        <v>0</v>
      </c>
      <c r="V68" s="16">
        <v>0</v>
      </c>
      <c r="W68" s="34"/>
      <c r="X68" s="24"/>
      <c r="Y68" s="40"/>
      <c r="Z68" s="32"/>
      <c r="AA68" s="41"/>
      <c r="AB68" s="32"/>
      <c r="AC68" s="32"/>
      <c r="AD68" s="42"/>
      <c r="AE68" s="42"/>
      <c r="AF68" s="34"/>
      <c r="AG68" s="42"/>
      <c r="AH68" s="24"/>
      <c r="AI68" s="42"/>
      <c r="AJ68" s="34"/>
      <c r="AK68" s="36"/>
      <c r="AL68" s="34"/>
      <c r="AM68" s="37"/>
      <c r="AN68" s="38"/>
      <c r="AO68" s="37"/>
      <c r="AP68" s="39"/>
      <c r="AQ68" s="24"/>
      <c r="AR68" s="24"/>
    </row>
    <row r="69" spans="1:44" s="16" customFormat="1" ht="12.75" hidden="1" customHeight="1" x14ac:dyDescent="0.25">
      <c r="A69" s="78" t="s">
        <v>153</v>
      </c>
      <c r="B69" s="79" t="s">
        <v>588</v>
      </c>
      <c r="C69" s="75" t="s">
        <v>38</v>
      </c>
      <c r="D69" s="151" t="s">
        <v>163</v>
      </c>
      <c r="E69" s="70" t="s">
        <v>296</v>
      </c>
      <c r="F69" s="70" t="s">
        <v>297</v>
      </c>
      <c r="G69" s="152">
        <v>17</v>
      </c>
      <c r="H69" s="152">
        <v>17</v>
      </c>
      <c r="I69" s="153">
        <v>318.60000000000002</v>
      </c>
      <c r="J69" s="77">
        <v>7</v>
      </c>
      <c r="K69" s="77">
        <v>1</v>
      </c>
      <c r="L69" s="77">
        <v>6</v>
      </c>
      <c r="M69" s="154">
        <v>270.8</v>
      </c>
      <c r="N69" s="153">
        <v>36.5</v>
      </c>
      <c r="O69" s="161">
        <v>234.3</v>
      </c>
      <c r="P69" s="154">
        <v>17139360.609999999</v>
      </c>
      <c r="Q69" s="154">
        <v>2527228.86</v>
      </c>
      <c r="R69" s="154">
        <v>6109601.6100000003</v>
      </c>
      <c r="S69" s="154">
        <v>8502530.1400000006</v>
      </c>
      <c r="T69" s="98">
        <v>0</v>
      </c>
      <c r="U69" s="98">
        <v>0</v>
      </c>
      <c r="V69" s="16">
        <v>0</v>
      </c>
      <c r="W69" s="3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</row>
    <row r="70" spans="1:44" s="16" customFormat="1" ht="12.75" hidden="1" customHeight="1" x14ac:dyDescent="0.25">
      <c r="A70" s="78" t="s">
        <v>246</v>
      </c>
      <c r="B70" s="79" t="s">
        <v>589</v>
      </c>
      <c r="C70" s="75" t="s">
        <v>590</v>
      </c>
      <c r="D70" s="151" t="s">
        <v>163</v>
      </c>
      <c r="E70" s="70" t="s">
        <v>296</v>
      </c>
      <c r="F70" s="70" t="s">
        <v>297</v>
      </c>
      <c r="G70" s="152">
        <v>17</v>
      </c>
      <c r="H70" s="155">
        <v>17</v>
      </c>
      <c r="I70" s="153">
        <v>320.5</v>
      </c>
      <c r="J70" s="77">
        <v>7</v>
      </c>
      <c r="K70" s="77">
        <v>2</v>
      </c>
      <c r="L70" s="77">
        <v>5</v>
      </c>
      <c r="M70" s="154">
        <v>272.10000000000002</v>
      </c>
      <c r="N70" s="153">
        <v>73.8</v>
      </c>
      <c r="O70" s="161">
        <v>198.3</v>
      </c>
      <c r="P70" s="154">
        <v>17953553.690000001</v>
      </c>
      <c r="Q70" s="154">
        <v>2539361.0499999998</v>
      </c>
      <c r="R70" s="154">
        <v>6138931.3200000003</v>
      </c>
      <c r="S70" s="154">
        <v>9275261.3200000003</v>
      </c>
      <c r="T70" s="98">
        <v>0</v>
      </c>
      <c r="U70" s="98">
        <v>0</v>
      </c>
      <c r="V70" s="16">
        <v>0</v>
      </c>
      <c r="W70" s="34"/>
      <c r="X70" s="24"/>
      <c r="Y70" s="24"/>
    </row>
    <row r="71" spans="1:44" s="16" customFormat="1" ht="12.75" hidden="1" customHeight="1" x14ac:dyDescent="0.25">
      <c r="A71" s="78" t="s">
        <v>248</v>
      </c>
      <c r="B71" s="79" t="s">
        <v>591</v>
      </c>
      <c r="C71" s="75" t="s">
        <v>592</v>
      </c>
      <c r="D71" s="151" t="s">
        <v>163</v>
      </c>
      <c r="E71" s="70" t="s">
        <v>296</v>
      </c>
      <c r="F71" s="70" t="s">
        <v>297</v>
      </c>
      <c r="G71" s="152">
        <v>9</v>
      </c>
      <c r="H71" s="152">
        <v>9</v>
      </c>
      <c r="I71" s="153">
        <v>323.5</v>
      </c>
      <c r="J71" s="77">
        <v>7</v>
      </c>
      <c r="K71" s="77">
        <v>5</v>
      </c>
      <c r="L71" s="77">
        <v>2</v>
      </c>
      <c r="M71" s="154">
        <v>286.2</v>
      </c>
      <c r="N71" s="153">
        <v>211.1</v>
      </c>
      <c r="O71" s="161">
        <v>75.099999999999994</v>
      </c>
      <c r="P71" s="154">
        <v>18905243.48</v>
      </c>
      <c r="Q71" s="154">
        <v>2670948.67</v>
      </c>
      <c r="R71" s="154">
        <v>6457045.7300000004</v>
      </c>
      <c r="S71" s="154">
        <v>9777249.0800000001</v>
      </c>
      <c r="T71" s="98">
        <v>0</v>
      </c>
      <c r="U71" s="98">
        <v>0</v>
      </c>
      <c r="V71" s="16">
        <v>0</v>
      </c>
      <c r="W71" s="34"/>
      <c r="X71" s="24"/>
      <c r="Y71" s="24"/>
    </row>
    <row r="72" spans="1:44" s="16" customFormat="1" ht="12.75" hidden="1" customHeight="1" x14ac:dyDescent="0.25">
      <c r="A72" s="78" t="s">
        <v>232</v>
      </c>
      <c r="B72" s="79" t="s">
        <v>593</v>
      </c>
      <c r="C72" s="78" t="s">
        <v>166</v>
      </c>
      <c r="D72" s="151" t="s">
        <v>163</v>
      </c>
      <c r="E72" s="70" t="s">
        <v>296</v>
      </c>
      <c r="F72" s="70" t="s">
        <v>297</v>
      </c>
      <c r="G72" s="152">
        <v>19</v>
      </c>
      <c r="H72" s="152">
        <v>19</v>
      </c>
      <c r="I72" s="153">
        <v>314.8</v>
      </c>
      <c r="J72" s="77">
        <v>8</v>
      </c>
      <c r="K72" s="77">
        <v>0</v>
      </c>
      <c r="L72" s="77">
        <v>8</v>
      </c>
      <c r="M72" s="154">
        <v>314.8</v>
      </c>
      <c r="N72" s="153">
        <v>0</v>
      </c>
      <c r="O72" s="153">
        <v>314.8</v>
      </c>
      <c r="P72" s="154">
        <v>19608947.98</v>
      </c>
      <c r="Q72" s="154">
        <v>2937856.89</v>
      </c>
      <c r="R72" s="154">
        <v>7102299.0700000003</v>
      </c>
      <c r="S72" s="154">
        <v>9568792.0199999996</v>
      </c>
      <c r="T72" s="98">
        <v>0</v>
      </c>
      <c r="U72" s="98">
        <v>0</v>
      </c>
      <c r="V72" s="16">
        <v>0</v>
      </c>
      <c r="W72" s="34"/>
      <c r="X72" s="24"/>
      <c r="Y72" s="24"/>
    </row>
    <row r="73" spans="1:44" s="16" customFormat="1" ht="12.75" hidden="1" customHeight="1" x14ac:dyDescent="0.25">
      <c r="A73" s="78" t="s">
        <v>40</v>
      </c>
      <c r="B73" s="79" t="s">
        <v>594</v>
      </c>
      <c r="C73" s="75" t="s">
        <v>45</v>
      </c>
      <c r="D73" s="151" t="s">
        <v>163</v>
      </c>
      <c r="E73" s="70" t="s">
        <v>296</v>
      </c>
      <c r="F73" s="70" t="s">
        <v>297</v>
      </c>
      <c r="G73" s="152">
        <v>21</v>
      </c>
      <c r="H73" s="155">
        <v>21</v>
      </c>
      <c r="I73" s="153">
        <v>315</v>
      </c>
      <c r="J73" s="77">
        <v>7</v>
      </c>
      <c r="K73" s="77">
        <v>1</v>
      </c>
      <c r="L73" s="77">
        <v>6</v>
      </c>
      <c r="M73" s="154">
        <v>278.7</v>
      </c>
      <c r="N73" s="153">
        <v>36.4</v>
      </c>
      <c r="O73" s="161">
        <v>242.3</v>
      </c>
      <c r="P73" s="154">
        <v>14971384.51</v>
      </c>
      <c r="Q73" s="154">
        <v>2600953.7999999998</v>
      </c>
      <c r="R73" s="154">
        <v>6287834.2999999998</v>
      </c>
      <c r="S73" s="154">
        <v>6082596.4100000001</v>
      </c>
      <c r="T73" s="98">
        <v>0</v>
      </c>
      <c r="U73" s="98">
        <v>0</v>
      </c>
      <c r="V73" s="16">
        <v>0</v>
      </c>
      <c r="W73" s="34"/>
      <c r="X73" s="24"/>
      <c r="Y73" s="24"/>
    </row>
    <row r="74" spans="1:44" s="16" customFormat="1" ht="12.75" hidden="1" customHeight="1" x14ac:dyDescent="0.25">
      <c r="A74" s="78" t="s">
        <v>41</v>
      </c>
      <c r="B74" s="95" t="s">
        <v>595</v>
      </c>
      <c r="C74" s="75" t="s">
        <v>167</v>
      </c>
      <c r="D74" s="151" t="s">
        <v>163</v>
      </c>
      <c r="E74" s="70" t="s">
        <v>296</v>
      </c>
      <c r="F74" s="70" t="s">
        <v>297</v>
      </c>
      <c r="G74" s="152">
        <v>18</v>
      </c>
      <c r="H74" s="152">
        <v>18</v>
      </c>
      <c r="I74" s="153">
        <v>314.10000000000002</v>
      </c>
      <c r="J74" s="77">
        <v>8</v>
      </c>
      <c r="K74" s="77">
        <v>2</v>
      </c>
      <c r="L74" s="77">
        <v>6</v>
      </c>
      <c r="M74" s="154">
        <v>313.60000000000002</v>
      </c>
      <c r="N74" s="153">
        <v>82.8</v>
      </c>
      <c r="O74" s="153">
        <v>230.8</v>
      </c>
      <c r="P74" s="154">
        <v>19218533.379999999</v>
      </c>
      <c r="Q74" s="154">
        <v>2926657.94</v>
      </c>
      <c r="R74" s="154">
        <v>7075225.5099999998</v>
      </c>
      <c r="S74" s="154">
        <v>9216649.9299999997</v>
      </c>
      <c r="T74" s="98">
        <v>0</v>
      </c>
      <c r="U74" s="98">
        <v>0</v>
      </c>
      <c r="V74" s="16">
        <v>0</v>
      </c>
      <c r="W74" s="34"/>
      <c r="X74" s="24"/>
      <c r="Y74" s="24"/>
    </row>
    <row r="75" spans="1:44" s="16" customFormat="1" ht="12.75" hidden="1" customHeight="1" x14ac:dyDescent="0.25">
      <c r="A75" s="78" t="s">
        <v>233</v>
      </c>
      <c r="B75" s="95" t="s">
        <v>596</v>
      </c>
      <c r="C75" s="75" t="s">
        <v>597</v>
      </c>
      <c r="D75" s="151" t="s">
        <v>163</v>
      </c>
      <c r="E75" s="70" t="s">
        <v>296</v>
      </c>
      <c r="F75" s="70" t="s">
        <v>300</v>
      </c>
      <c r="G75" s="152">
        <v>4</v>
      </c>
      <c r="H75" s="152">
        <v>4</v>
      </c>
      <c r="I75" s="153">
        <v>169.4</v>
      </c>
      <c r="J75" s="77">
        <v>1</v>
      </c>
      <c r="K75" s="77">
        <v>0</v>
      </c>
      <c r="L75" s="77">
        <v>1</v>
      </c>
      <c r="M75" s="154">
        <v>43.6</v>
      </c>
      <c r="N75" s="153">
        <v>0</v>
      </c>
      <c r="O75" s="161">
        <v>43.6</v>
      </c>
      <c r="P75" s="154">
        <v>2499894.0299999998</v>
      </c>
      <c r="Q75" s="154">
        <v>406895.04</v>
      </c>
      <c r="R75" s="154">
        <v>983672.93</v>
      </c>
      <c r="S75" s="154">
        <v>1109326.06</v>
      </c>
      <c r="T75" s="98">
        <v>0</v>
      </c>
      <c r="U75" s="98">
        <v>0</v>
      </c>
      <c r="V75" s="16">
        <v>0</v>
      </c>
      <c r="W75" s="34"/>
      <c r="X75" s="24"/>
      <c r="Y75" s="24"/>
    </row>
    <row r="76" spans="1:44" s="16" customFormat="1" ht="12.75" hidden="1" customHeight="1" x14ac:dyDescent="0.25">
      <c r="A76" s="78" t="s">
        <v>42</v>
      </c>
      <c r="B76" s="95" t="s">
        <v>598</v>
      </c>
      <c r="C76" s="75" t="s">
        <v>333</v>
      </c>
      <c r="D76" s="151" t="s">
        <v>163</v>
      </c>
      <c r="E76" s="70" t="s">
        <v>296</v>
      </c>
      <c r="F76" s="70" t="s">
        <v>351</v>
      </c>
      <c r="G76" s="152">
        <v>1</v>
      </c>
      <c r="H76" s="152">
        <v>1</v>
      </c>
      <c r="I76" s="153">
        <v>499.5</v>
      </c>
      <c r="J76" s="77">
        <v>1</v>
      </c>
      <c r="K76" s="77">
        <v>1</v>
      </c>
      <c r="L76" s="77">
        <v>0</v>
      </c>
      <c r="M76" s="154">
        <v>41.9</v>
      </c>
      <c r="N76" s="153">
        <v>41.9</v>
      </c>
      <c r="O76" s="153">
        <v>0</v>
      </c>
      <c r="P76" s="154">
        <v>2306876.9900000002</v>
      </c>
      <c r="Q76" s="154">
        <v>391029.66</v>
      </c>
      <c r="R76" s="154">
        <v>945318.47</v>
      </c>
      <c r="S76" s="154">
        <v>970528.86</v>
      </c>
      <c r="T76" s="98">
        <v>0</v>
      </c>
      <c r="U76" s="98">
        <v>0</v>
      </c>
      <c r="V76" s="16">
        <v>0</v>
      </c>
      <c r="W76" s="34"/>
      <c r="X76" s="24"/>
      <c r="Y76" s="24"/>
    </row>
    <row r="77" spans="1:44" s="16" customFormat="1" ht="12.75" hidden="1" customHeight="1" x14ac:dyDescent="0.25">
      <c r="A77" s="78" t="s">
        <v>234</v>
      </c>
      <c r="B77" s="95" t="s">
        <v>599</v>
      </c>
      <c r="C77" s="75" t="s">
        <v>377</v>
      </c>
      <c r="D77" s="151" t="s">
        <v>163</v>
      </c>
      <c r="E77" s="70" t="s">
        <v>296</v>
      </c>
      <c r="F77" s="70" t="s">
        <v>297</v>
      </c>
      <c r="G77" s="152">
        <v>16</v>
      </c>
      <c r="H77" s="155">
        <v>16</v>
      </c>
      <c r="I77" s="153">
        <v>499.1</v>
      </c>
      <c r="J77" s="77">
        <v>12</v>
      </c>
      <c r="K77" s="77">
        <v>8</v>
      </c>
      <c r="L77" s="77">
        <v>4</v>
      </c>
      <c r="M77" s="154">
        <v>496.1</v>
      </c>
      <c r="N77" s="153">
        <v>340.7</v>
      </c>
      <c r="O77" s="153">
        <v>155.4</v>
      </c>
      <c r="P77" s="154">
        <v>34264514.200000003</v>
      </c>
      <c r="Q77" s="154">
        <v>4629831.0199999996</v>
      </c>
      <c r="R77" s="154">
        <v>11192663.82</v>
      </c>
      <c r="S77" s="154">
        <v>18442019.359999999</v>
      </c>
      <c r="T77" s="98">
        <v>0</v>
      </c>
      <c r="U77" s="98">
        <v>0</v>
      </c>
      <c r="V77" s="16">
        <v>0</v>
      </c>
      <c r="W77" s="34"/>
      <c r="X77" s="24"/>
      <c r="Y77" s="24"/>
    </row>
    <row r="78" spans="1:44" s="16" customFormat="1" ht="12.75" hidden="1" customHeight="1" x14ac:dyDescent="0.25">
      <c r="A78" s="78" t="s">
        <v>43</v>
      </c>
      <c r="B78" s="79" t="s">
        <v>600</v>
      </c>
      <c r="C78" s="75" t="s">
        <v>165</v>
      </c>
      <c r="D78" s="151" t="s">
        <v>163</v>
      </c>
      <c r="E78" s="70" t="s">
        <v>296</v>
      </c>
      <c r="F78" s="70" t="s">
        <v>297</v>
      </c>
      <c r="G78" s="152">
        <v>8</v>
      </c>
      <c r="H78" s="152">
        <v>8</v>
      </c>
      <c r="I78" s="153">
        <v>129</v>
      </c>
      <c r="J78" s="77">
        <v>2</v>
      </c>
      <c r="K78" s="77">
        <v>0</v>
      </c>
      <c r="L78" s="77">
        <v>2</v>
      </c>
      <c r="M78" s="154">
        <v>129</v>
      </c>
      <c r="N78" s="153">
        <v>0</v>
      </c>
      <c r="O78" s="161">
        <v>129</v>
      </c>
      <c r="P78" s="154">
        <v>7519277.2000000002</v>
      </c>
      <c r="Q78" s="154">
        <v>1203886.72</v>
      </c>
      <c r="R78" s="154">
        <v>2910408.45</v>
      </c>
      <c r="S78" s="154">
        <v>3404982.03</v>
      </c>
      <c r="T78" s="98">
        <v>0</v>
      </c>
      <c r="U78" s="98">
        <v>0</v>
      </c>
      <c r="V78" s="16">
        <v>0</v>
      </c>
      <c r="W78" s="34"/>
      <c r="X78" s="24"/>
      <c r="Y78" s="24"/>
    </row>
    <row r="79" spans="1:44" s="16" customFormat="1" ht="12.75" hidden="1" customHeight="1" x14ac:dyDescent="0.25">
      <c r="A79" s="78" t="s">
        <v>235</v>
      </c>
      <c r="B79" s="95" t="s">
        <v>601</v>
      </c>
      <c r="C79" s="75" t="s">
        <v>272</v>
      </c>
      <c r="D79" s="151" t="s">
        <v>163</v>
      </c>
      <c r="E79" s="70" t="s">
        <v>296</v>
      </c>
      <c r="F79" s="70" t="s">
        <v>300</v>
      </c>
      <c r="G79" s="152">
        <v>2</v>
      </c>
      <c r="H79" s="155">
        <v>2</v>
      </c>
      <c r="I79" s="153">
        <v>106.5</v>
      </c>
      <c r="J79" s="77">
        <v>1</v>
      </c>
      <c r="K79" s="77">
        <v>0</v>
      </c>
      <c r="L79" s="77">
        <v>1</v>
      </c>
      <c r="M79" s="154">
        <v>25.7</v>
      </c>
      <c r="N79" s="153">
        <v>0</v>
      </c>
      <c r="O79" s="161">
        <v>25.7</v>
      </c>
      <c r="P79" s="154">
        <v>1873771.46</v>
      </c>
      <c r="Q79" s="154">
        <v>239844.1</v>
      </c>
      <c r="R79" s="154">
        <v>579825.56000000006</v>
      </c>
      <c r="S79" s="154">
        <v>1054101.8</v>
      </c>
      <c r="T79" s="98">
        <v>0</v>
      </c>
      <c r="U79" s="98">
        <v>0</v>
      </c>
      <c r="V79" s="16">
        <v>0</v>
      </c>
      <c r="W79" s="34"/>
      <c r="X79" s="24"/>
      <c r="Y79" s="24"/>
    </row>
    <row r="80" spans="1:44" s="16" customFormat="1" ht="12.75" hidden="1" customHeight="1" x14ac:dyDescent="0.25">
      <c r="A80" s="78" t="s">
        <v>258</v>
      </c>
      <c r="B80" s="95" t="s">
        <v>602</v>
      </c>
      <c r="C80" s="75" t="s">
        <v>264</v>
      </c>
      <c r="D80" s="151" t="s">
        <v>163</v>
      </c>
      <c r="E80" s="70" t="s">
        <v>296</v>
      </c>
      <c r="F80" s="70" t="s">
        <v>297</v>
      </c>
      <c r="G80" s="152">
        <v>2</v>
      </c>
      <c r="H80" s="152">
        <v>2</v>
      </c>
      <c r="I80" s="153">
        <v>97.8</v>
      </c>
      <c r="J80" s="77">
        <v>2</v>
      </c>
      <c r="K80" s="77">
        <v>0</v>
      </c>
      <c r="L80" s="77">
        <v>2</v>
      </c>
      <c r="M80" s="154">
        <v>49.1</v>
      </c>
      <c r="N80" s="153">
        <v>0</v>
      </c>
      <c r="O80" s="161">
        <v>49.1</v>
      </c>
      <c r="P80" s="154">
        <v>3835998.02</v>
      </c>
      <c r="Q80" s="154">
        <v>458223.55</v>
      </c>
      <c r="R80" s="154">
        <v>1107760.1200000001</v>
      </c>
      <c r="S80" s="154">
        <v>2270014.35</v>
      </c>
      <c r="T80" s="98">
        <v>0</v>
      </c>
      <c r="U80" s="98">
        <v>0</v>
      </c>
      <c r="V80" s="16">
        <v>0</v>
      </c>
      <c r="W80" s="34"/>
      <c r="X80" s="24"/>
      <c r="Y80" s="24"/>
    </row>
    <row r="81" spans="1:25" s="16" customFormat="1" ht="12.75" hidden="1" customHeight="1" x14ac:dyDescent="0.25">
      <c r="A81" s="78" t="s">
        <v>260</v>
      </c>
      <c r="B81" s="79" t="s">
        <v>603</v>
      </c>
      <c r="C81" s="75" t="s">
        <v>271</v>
      </c>
      <c r="D81" s="151" t="s">
        <v>163</v>
      </c>
      <c r="E81" s="70" t="s">
        <v>296</v>
      </c>
      <c r="F81" s="70" t="s">
        <v>300</v>
      </c>
      <c r="G81" s="152">
        <v>3</v>
      </c>
      <c r="H81" s="152">
        <v>3</v>
      </c>
      <c r="I81" s="153">
        <v>877</v>
      </c>
      <c r="J81" s="77">
        <v>2</v>
      </c>
      <c r="K81" s="77">
        <v>1</v>
      </c>
      <c r="L81" s="77">
        <v>1</v>
      </c>
      <c r="M81" s="154">
        <v>66.900000000000006</v>
      </c>
      <c r="N81" s="153">
        <v>33.4</v>
      </c>
      <c r="O81" s="161">
        <v>33.5</v>
      </c>
      <c r="P81" s="154">
        <v>3654799.17</v>
      </c>
      <c r="Q81" s="154">
        <v>624341.25</v>
      </c>
      <c r="R81" s="154">
        <v>1509351.35</v>
      </c>
      <c r="S81" s="154">
        <v>1521106.57</v>
      </c>
      <c r="T81" s="98">
        <v>0</v>
      </c>
      <c r="U81" s="98">
        <v>0</v>
      </c>
      <c r="V81" s="16">
        <v>0</v>
      </c>
      <c r="W81" s="34"/>
      <c r="X81" s="24"/>
      <c r="Y81" s="24"/>
    </row>
    <row r="82" spans="1:25" s="16" customFormat="1" ht="12.75" hidden="1" customHeight="1" x14ac:dyDescent="0.25">
      <c r="A82" s="78" t="s">
        <v>156</v>
      </c>
      <c r="B82" s="79" t="s">
        <v>604</v>
      </c>
      <c r="C82" s="75" t="s">
        <v>172</v>
      </c>
      <c r="D82" s="151" t="s">
        <v>163</v>
      </c>
      <c r="E82" s="70" t="s">
        <v>296</v>
      </c>
      <c r="F82" s="70" t="s">
        <v>297</v>
      </c>
      <c r="G82" s="152">
        <v>28</v>
      </c>
      <c r="H82" s="152">
        <v>22</v>
      </c>
      <c r="I82" s="153">
        <v>890.4</v>
      </c>
      <c r="J82" s="77">
        <v>13</v>
      </c>
      <c r="K82" s="77">
        <v>2</v>
      </c>
      <c r="L82" s="77">
        <v>11</v>
      </c>
      <c r="M82" s="154">
        <v>712.3</v>
      </c>
      <c r="N82" s="153">
        <v>106.7</v>
      </c>
      <c r="O82" s="153">
        <v>605.6</v>
      </c>
      <c r="P82" s="154">
        <v>35001847.259999998</v>
      </c>
      <c r="Q82" s="154">
        <v>6647507.8300000001</v>
      </c>
      <c r="R82" s="154">
        <v>16070418.140000001</v>
      </c>
      <c r="S82" s="154">
        <v>12283921.289999999</v>
      </c>
      <c r="T82" s="98">
        <v>0</v>
      </c>
      <c r="U82" s="98">
        <v>0</v>
      </c>
      <c r="V82" s="16">
        <v>0</v>
      </c>
      <c r="W82" s="34"/>
      <c r="X82" s="24"/>
      <c r="Y82" s="24"/>
    </row>
    <row r="83" spans="1:25" s="16" customFormat="1" ht="12.75" hidden="1" customHeight="1" x14ac:dyDescent="0.25">
      <c r="A83" s="78" t="s">
        <v>157</v>
      </c>
      <c r="B83" s="79" t="s">
        <v>605</v>
      </c>
      <c r="C83" s="75" t="s">
        <v>340</v>
      </c>
      <c r="D83" s="151" t="s">
        <v>163</v>
      </c>
      <c r="E83" s="70" t="s">
        <v>296</v>
      </c>
      <c r="F83" s="70" t="s">
        <v>297</v>
      </c>
      <c r="G83" s="152">
        <v>23</v>
      </c>
      <c r="H83" s="152">
        <v>23</v>
      </c>
      <c r="I83" s="153">
        <v>445</v>
      </c>
      <c r="J83" s="77">
        <v>8</v>
      </c>
      <c r="K83" s="77">
        <v>7</v>
      </c>
      <c r="L83" s="77">
        <v>1</v>
      </c>
      <c r="M83" s="154">
        <v>444.63</v>
      </c>
      <c r="N83" s="153">
        <v>384.63</v>
      </c>
      <c r="O83" s="161">
        <v>60</v>
      </c>
      <c r="P83" s="154">
        <v>20859854.050000001</v>
      </c>
      <c r="Q83" s="154">
        <v>4149489.55</v>
      </c>
      <c r="R83" s="154">
        <v>10031433.41</v>
      </c>
      <c r="S83" s="154">
        <v>6678931.0899999999</v>
      </c>
      <c r="T83" s="98">
        <v>0</v>
      </c>
      <c r="U83" s="98">
        <v>0</v>
      </c>
      <c r="V83" s="16">
        <v>0</v>
      </c>
      <c r="W83" s="34"/>
      <c r="X83" s="24"/>
      <c r="Y83" s="24"/>
    </row>
    <row r="84" spans="1:25" s="16" customFormat="1" ht="12.75" hidden="1" customHeight="1" x14ac:dyDescent="0.25">
      <c r="A84" s="78" t="s">
        <v>158</v>
      </c>
      <c r="B84" s="79" t="s">
        <v>606</v>
      </c>
      <c r="C84" s="75" t="s">
        <v>338</v>
      </c>
      <c r="D84" s="151" t="s">
        <v>163</v>
      </c>
      <c r="E84" s="70" t="s">
        <v>296</v>
      </c>
      <c r="F84" s="70" t="s">
        <v>297</v>
      </c>
      <c r="G84" s="152">
        <v>20</v>
      </c>
      <c r="H84" s="152">
        <v>20</v>
      </c>
      <c r="I84" s="153">
        <v>387.6</v>
      </c>
      <c r="J84" s="77">
        <v>8</v>
      </c>
      <c r="K84" s="77">
        <v>2</v>
      </c>
      <c r="L84" s="77">
        <v>6</v>
      </c>
      <c r="M84" s="154">
        <v>387.6</v>
      </c>
      <c r="N84" s="153">
        <v>96.2</v>
      </c>
      <c r="O84" s="153">
        <v>291.39999999999998</v>
      </c>
      <c r="P84" s="154">
        <v>22776901.199999999</v>
      </c>
      <c r="Q84" s="154">
        <v>3617259.62</v>
      </c>
      <c r="R84" s="154">
        <v>8744762.1400000006</v>
      </c>
      <c r="S84" s="154">
        <v>10414879.439999999</v>
      </c>
      <c r="T84" s="98">
        <v>0</v>
      </c>
      <c r="U84" s="98">
        <v>0</v>
      </c>
      <c r="V84" s="16">
        <v>0</v>
      </c>
      <c r="W84" s="34"/>
      <c r="X84" s="24"/>
      <c r="Y84" s="24"/>
    </row>
    <row r="85" spans="1:25" s="16" customFormat="1" ht="12.75" hidden="1" customHeight="1" x14ac:dyDescent="0.25">
      <c r="A85" s="78" t="s">
        <v>160</v>
      </c>
      <c r="B85" s="79" t="s">
        <v>607</v>
      </c>
      <c r="C85" s="75" t="s">
        <v>47</v>
      </c>
      <c r="D85" s="151" t="s">
        <v>163</v>
      </c>
      <c r="E85" s="70" t="s">
        <v>296</v>
      </c>
      <c r="F85" s="70" t="s">
        <v>297</v>
      </c>
      <c r="G85" s="152">
        <v>12</v>
      </c>
      <c r="H85" s="152">
        <v>12</v>
      </c>
      <c r="I85" s="153">
        <v>110.9</v>
      </c>
      <c r="J85" s="77">
        <v>4</v>
      </c>
      <c r="K85" s="77">
        <v>0</v>
      </c>
      <c r="L85" s="77">
        <v>4</v>
      </c>
      <c r="M85" s="154">
        <v>110.9</v>
      </c>
      <c r="N85" s="153">
        <v>0</v>
      </c>
      <c r="O85" s="153">
        <v>110.9</v>
      </c>
      <c r="P85" s="154">
        <v>6602568.5300000003</v>
      </c>
      <c r="Q85" s="154">
        <v>1034969.28</v>
      </c>
      <c r="R85" s="154">
        <v>2502048.8199999998</v>
      </c>
      <c r="S85" s="154">
        <v>3065550.43</v>
      </c>
      <c r="T85" s="98">
        <v>0</v>
      </c>
      <c r="U85" s="98">
        <v>0</v>
      </c>
      <c r="V85" s="16">
        <v>0</v>
      </c>
      <c r="W85" s="34"/>
      <c r="X85" s="24"/>
      <c r="Y85" s="24"/>
    </row>
    <row r="86" spans="1:25" s="16" customFormat="1" ht="12.75" hidden="1" customHeight="1" x14ac:dyDescent="0.25">
      <c r="A86" s="78" t="s">
        <v>161</v>
      </c>
      <c r="B86" s="79" t="s">
        <v>608</v>
      </c>
      <c r="C86" s="75" t="s">
        <v>164</v>
      </c>
      <c r="D86" s="151" t="s">
        <v>163</v>
      </c>
      <c r="E86" s="70" t="s">
        <v>296</v>
      </c>
      <c r="F86" s="70" t="s">
        <v>297</v>
      </c>
      <c r="G86" s="152">
        <v>23</v>
      </c>
      <c r="H86" s="152">
        <v>23</v>
      </c>
      <c r="I86" s="153">
        <v>338.5</v>
      </c>
      <c r="J86" s="77">
        <v>10</v>
      </c>
      <c r="K86" s="77">
        <v>0</v>
      </c>
      <c r="L86" s="77">
        <v>10</v>
      </c>
      <c r="M86" s="154">
        <v>258.5</v>
      </c>
      <c r="N86" s="153">
        <v>0</v>
      </c>
      <c r="O86" s="153">
        <v>258.5</v>
      </c>
      <c r="P86" s="154">
        <v>15587732.1</v>
      </c>
      <c r="Q86" s="154">
        <v>2412439.66</v>
      </c>
      <c r="R86" s="154">
        <v>5832097.5499999998</v>
      </c>
      <c r="S86" s="154">
        <v>7343194.8899999997</v>
      </c>
      <c r="T86" s="98">
        <v>0</v>
      </c>
      <c r="U86" s="98">
        <v>0</v>
      </c>
      <c r="V86" s="16">
        <v>0</v>
      </c>
      <c r="W86" s="34"/>
      <c r="X86" s="24"/>
      <c r="Y86" s="24"/>
    </row>
    <row r="87" spans="1:25" s="16" customFormat="1" ht="12.75" hidden="1" customHeight="1" x14ac:dyDescent="0.25">
      <c r="A87" s="78" t="s">
        <v>268</v>
      </c>
      <c r="B87" s="79" t="s">
        <v>609</v>
      </c>
      <c r="C87" s="75" t="s">
        <v>63</v>
      </c>
      <c r="D87" s="151" t="s">
        <v>163</v>
      </c>
      <c r="E87" s="70" t="s">
        <v>296</v>
      </c>
      <c r="F87" s="70" t="s">
        <v>297</v>
      </c>
      <c r="G87" s="152">
        <v>22</v>
      </c>
      <c r="H87" s="152">
        <v>22</v>
      </c>
      <c r="I87" s="153">
        <v>337.4</v>
      </c>
      <c r="J87" s="77">
        <v>8</v>
      </c>
      <c r="K87" s="77">
        <v>3</v>
      </c>
      <c r="L87" s="77">
        <v>5</v>
      </c>
      <c r="M87" s="154">
        <v>337.4</v>
      </c>
      <c r="N87" s="153">
        <v>141.1</v>
      </c>
      <c r="O87" s="153">
        <v>196.3</v>
      </c>
      <c r="P87" s="154">
        <v>17060234.350000001</v>
      </c>
      <c r="Q87" s="154">
        <v>3148770.38</v>
      </c>
      <c r="R87" s="154">
        <v>7612184.5800000001</v>
      </c>
      <c r="S87" s="154">
        <v>6299279.3899999997</v>
      </c>
      <c r="T87" s="98">
        <v>0</v>
      </c>
      <c r="U87" s="98">
        <v>0</v>
      </c>
      <c r="V87" s="16">
        <v>0</v>
      </c>
      <c r="W87" s="34"/>
      <c r="X87" s="24"/>
      <c r="Y87" s="24"/>
    </row>
    <row r="88" spans="1:25" s="16" customFormat="1" ht="12.75" hidden="1" customHeight="1" x14ac:dyDescent="0.25">
      <c r="A88" s="78" t="s">
        <v>269</v>
      </c>
      <c r="B88" s="162" t="s">
        <v>610</v>
      </c>
      <c r="C88" s="163" t="s">
        <v>61</v>
      </c>
      <c r="D88" s="164" t="s">
        <v>163</v>
      </c>
      <c r="E88" s="70" t="s">
        <v>296</v>
      </c>
      <c r="F88" s="70" t="s">
        <v>297</v>
      </c>
      <c r="G88" s="165">
        <v>3</v>
      </c>
      <c r="H88" s="165">
        <v>3</v>
      </c>
      <c r="I88" s="166">
        <v>71.5</v>
      </c>
      <c r="J88" s="167">
        <v>1</v>
      </c>
      <c r="K88" s="167">
        <v>0</v>
      </c>
      <c r="L88" s="167">
        <v>1</v>
      </c>
      <c r="M88" s="168">
        <v>35.799999999999997</v>
      </c>
      <c r="N88" s="166">
        <v>0</v>
      </c>
      <c r="O88" s="166">
        <v>35.799999999999997</v>
      </c>
      <c r="P88" s="154">
        <v>2533578.33</v>
      </c>
      <c r="Q88" s="168">
        <v>334101.90000000002</v>
      </c>
      <c r="R88" s="168">
        <v>807694.75</v>
      </c>
      <c r="S88" s="154">
        <v>1391781.68</v>
      </c>
      <c r="T88" s="98">
        <v>0</v>
      </c>
      <c r="U88" s="98">
        <v>0</v>
      </c>
      <c r="V88" s="16">
        <v>0</v>
      </c>
      <c r="W88" s="34"/>
      <c r="X88" s="24"/>
      <c r="Y88" s="24"/>
    </row>
    <row r="89" spans="1:25" s="16" customFormat="1" ht="12.75" hidden="1" customHeight="1" x14ac:dyDescent="0.25">
      <c r="A89" s="78" t="s">
        <v>334</v>
      </c>
      <c r="B89" s="79" t="s">
        <v>611</v>
      </c>
      <c r="C89" s="75" t="s">
        <v>154</v>
      </c>
      <c r="D89" s="151" t="s">
        <v>163</v>
      </c>
      <c r="E89" s="70" t="s">
        <v>296</v>
      </c>
      <c r="F89" s="70" t="s">
        <v>297</v>
      </c>
      <c r="G89" s="152">
        <v>23</v>
      </c>
      <c r="H89" s="152">
        <v>19</v>
      </c>
      <c r="I89" s="153">
        <v>447.7</v>
      </c>
      <c r="J89" s="77">
        <v>7</v>
      </c>
      <c r="K89" s="77">
        <v>0</v>
      </c>
      <c r="L89" s="77">
        <v>7</v>
      </c>
      <c r="M89" s="154">
        <v>345.3</v>
      </c>
      <c r="N89" s="153">
        <v>0</v>
      </c>
      <c r="O89" s="153">
        <v>345.3</v>
      </c>
      <c r="P89" s="154">
        <v>26714084.469999999</v>
      </c>
      <c r="Q89" s="154">
        <v>3222496.78</v>
      </c>
      <c r="R89" s="154">
        <v>7790418.9000000004</v>
      </c>
      <c r="S89" s="154">
        <v>15701168.789999999</v>
      </c>
      <c r="T89" s="98">
        <v>0</v>
      </c>
      <c r="U89" s="98">
        <v>0</v>
      </c>
      <c r="V89" s="16">
        <v>0</v>
      </c>
      <c r="W89" s="34"/>
      <c r="X89" s="24"/>
      <c r="Y89" s="24"/>
    </row>
    <row r="90" spans="1:25" s="16" customFormat="1" ht="12.75" hidden="1" customHeight="1" x14ac:dyDescent="0.25">
      <c r="A90" s="78" t="s">
        <v>47</v>
      </c>
      <c r="B90" s="79" t="s">
        <v>612</v>
      </c>
      <c r="C90" s="75" t="s">
        <v>613</v>
      </c>
      <c r="D90" s="151" t="s">
        <v>163</v>
      </c>
      <c r="E90" s="70" t="s">
        <v>296</v>
      </c>
      <c r="F90" s="70" t="s">
        <v>297</v>
      </c>
      <c r="G90" s="152">
        <v>5</v>
      </c>
      <c r="H90" s="152">
        <v>5</v>
      </c>
      <c r="I90" s="153">
        <v>174.7</v>
      </c>
      <c r="J90" s="77">
        <v>3</v>
      </c>
      <c r="K90" s="77">
        <v>0</v>
      </c>
      <c r="L90" s="77">
        <v>3</v>
      </c>
      <c r="M90" s="154">
        <v>132.5</v>
      </c>
      <c r="N90" s="153">
        <v>0</v>
      </c>
      <c r="O90" s="153">
        <v>132.5</v>
      </c>
      <c r="P90" s="154">
        <v>9381095.2400000002</v>
      </c>
      <c r="Q90" s="154">
        <v>1236550.31</v>
      </c>
      <c r="R90" s="154">
        <v>2989373.02</v>
      </c>
      <c r="S90" s="154">
        <v>5155171.91</v>
      </c>
      <c r="T90" s="98">
        <v>0</v>
      </c>
      <c r="U90" s="98">
        <v>0</v>
      </c>
      <c r="V90" s="16">
        <v>0</v>
      </c>
      <c r="W90" s="34"/>
      <c r="X90" s="24"/>
      <c r="Y90" s="24"/>
    </row>
    <row r="91" spans="1:25" s="16" customFormat="1" ht="12.75" hidden="1" customHeight="1" x14ac:dyDescent="0.25">
      <c r="A91" s="78" t="s">
        <v>338</v>
      </c>
      <c r="B91" s="79" t="s">
        <v>614</v>
      </c>
      <c r="C91" s="75" t="s">
        <v>162</v>
      </c>
      <c r="D91" s="151" t="s">
        <v>163</v>
      </c>
      <c r="E91" s="70" t="s">
        <v>296</v>
      </c>
      <c r="F91" s="70" t="s">
        <v>297</v>
      </c>
      <c r="G91" s="152">
        <v>1</v>
      </c>
      <c r="H91" s="152">
        <v>1</v>
      </c>
      <c r="I91" s="153">
        <v>66</v>
      </c>
      <c r="J91" s="77">
        <v>1</v>
      </c>
      <c r="K91" s="77">
        <v>0</v>
      </c>
      <c r="L91" s="77">
        <v>1</v>
      </c>
      <c r="M91" s="154">
        <v>33</v>
      </c>
      <c r="N91" s="153">
        <v>0</v>
      </c>
      <c r="O91" s="153">
        <v>33</v>
      </c>
      <c r="P91" s="154">
        <v>2185751.46</v>
      </c>
      <c r="Q91" s="154">
        <v>323992.63</v>
      </c>
      <c r="R91" s="154">
        <v>783255.51</v>
      </c>
      <c r="S91" s="154">
        <v>1078503.32</v>
      </c>
      <c r="T91" s="98">
        <v>0</v>
      </c>
      <c r="U91" s="98">
        <v>0</v>
      </c>
      <c r="V91" s="16">
        <v>0</v>
      </c>
      <c r="W91" s="34"/>
      <c r="X91" s="24"/>
      <c r="Y91" s="24"/>
    </row>
    <row r="92" spans="1:25" s="16" customFormat="1" ht="12.75" hidden="1" customHeight="1" x14ac:dyDescent="0.25">
      <c r="A92" s="78" t="s">
        <v>340</v>
      </c>
      <c r="B92" s="95" t="s">
        <v>615</v>
      </c>
      <c r="C92" s="75" t="s">
        <v>65</v>
      </c>
      <c r="D92" s="151" t="s">
        <v>163</v>
      </c>
      <c r="E92" s="70" t="s">
        <v>296</v>
      </c>
      <c r="F92" s="70" t="s">
        <v>297</v>
      </c>
      <c r="G92" s="152">
        <v>3</v>
      </c>
      <c r="H92" s="155">
        <v>3</v>
      </c>
      <c r="I92" s="153">
        <v>64.099999999999994</v>
      </c>
      <c r="J92" s="77">
        <v>2</v>
      </c>
      <c r="K92" s="77">
        <v>0</v>
      </c>
      <c r="L92" s="77">
        <v>2</v>
      </c>
      <c r="M92" s="154">
        <v>64.099999999999994</v>
      </c>
      <c r="N92" s="153">
        <v>0</v>
      </c>
      <c r="O92" s="153">
        <v>64.099999999999994</v>
      </c>
      <c r="P92" s="154">
        <v>4540165.93</v>
      </c>
      <c r="Q92" s="154">
        <v>598210.38</v>
      </c>
      <c r="R92" s="154">
        <v>1446179.7</v>
      </c>
      <c r="S92" s="154">
        <v>2495775.85</v>
      </c>
      <c r="T92" s="98">
        <v>0</v>
      </c>
      <c r="U92" s="98">
        <v>0</v>
      </c>
      <c r="V92" s="16">
        <v>0</v>
      </c>
      <c r="W92" s="34"/>
      <c r="X92" s="24"/>
      <c r="Y92" s="24"/>
    </row>
    <row r="93" spans="1:25" s="16" customFormat="1" ht="12.75" hidden="1" customHeight="1" x14ac:dyDescent="0.25">
      <c r="A93" s="78" t="s">
        <v>343</v>
      </c>
      <c r="B93" s="127" t="s">
        <v>616</v>
      </c>
      <c r="C93" s="75" t="s">
        <v>34</v>
      </c>
      <c r="D93" s="151" t="s">
        <v>163</v>
      </c>
      <c r="E93" s="70" t="s">
        <v>296</v>
      </c>
      <c r="F93" s="70" t="s">
        <v>297</v>
      </c>
      <c r="G93" s="152">
        <v>2</v>
      </c>
      <c r="H93" s="152">
        <v>2</v>
      </c>
      <c r="I93" s="153">
        <v>85.9</v>
      </c>
      <c r="J93" s="77">
        <v>2</v>
      </c>
      <c r="K93" s="77">
        <v>0</v>
      </c>
      <c r="L93" s="77">
        <v>2</v>
      </c>
      <c r="M93" s="154">
        <v>85.9</v>
      </c>
      <c r="N93" s="153">
        <v>0</v>
      </c>
      <c r="O93" s="161">
        <v>85.9</v>
      </c>
      <c r="P93" s="154">
        <v>6084759.4699999997</v>
      </c>
      <c r="Q93" s="154">
        <v>801657.9</v>
      </c>
      <c r="R93" s="154">
        <v>1938016.17</v>
      </c>
      <c r="S93" s="154">
        <v>3345085.4</v>
      </c>
      <c r="T93" s="98">
        <v>0</v>
      </c>
      <c r="U93" s="98">
        <v>0</v>
      </c>
      <c r="V93" s="16">
        <v>0</v>
      </c>
      <c r="W93" s="34"/>
      <c r="X93" s="24"/>
      <c r="Y93" s="24"/>
    </row>
    <row r="94" spans="1:25" s="16" customFormat="1" ht="12.75" hidden="1" customHeight="1" x14ac:dyDescent="0.25">
      <c r="A94" s="78" t="s">
        <v>164</v>
      </c>
      <c r="B94" s="95" t="s">
        <v>617</v>
      </c>
      <c r="C94" s="75" t="s">
        <v>156</v>
      </c>
      <c r="D94" s="151" t="s">
        <v>163</v>
      </c>
      <c r="E94" s="70" t="s">
        <v>296</v>
      </c>
      <c r="F94" s="70" t="s">
        <v>297</v>
      </c>
      <c r="G94" s="152">
        <v>10</v>
      </c>
      <c r="H94" s="155">
        <v>10</v>
      </c>
      <c r="I94" s="153">
        <v>217.6</v>
      </c>
      <c r="J94" s="77">
        <v>4</v>
      </c>
      <c r="K94" s="77">
        <v>0</v>
      </c>
      <c r="L94" s="77">
        <v>4</v>
      </c>
      <c r="M94" s="154">
        <v>171.7</v>
      </c>
      <c r="N94" s="153">
        <v>0</v>
      </c>
      <c r="O94" s="153">
        <v>171.7</v>
      </c>
      <c r="P94" s="154">
        <v>10639317.289999999</v>
      </c>
      <c r="Q94" s="154">
        <v>1586362.6</v>
      </c>
      <c r="R94" s="154">
        <v>3835045.66</v>
      </c>
      <c r="S94" s="154">
        <v>5217909.03</v>
      </c>
      <c r="T94" s="98">
        <v>0</v>
      </c>
      <c r="U94" s="98">
        <v>0</v>
      </c>
      <c r="V94" s="16">
        <v>0</v>
      </c>
      <c r="W94" s="34"/>
      <c r="X94" s="24"/>
      <c r="Y94" s="24"/>
    </row>
    <row r="95" spans="1:25" s="16" customFormat="1" ht="12.75" hidden="1" customHeight="1" x14ac:dyDescent="0.25">
      <c r="A95" s="78" t="s">
        <v>169</v>
      </c>
      <c r="B95" s="95" t="s">
        <v>618</v>
      </c>
      <c r="C95" s="75" t="s">
        <v>157</v>
      </c>
      <c r="D95" s="151" t="s">
        <v>163</v>
      </c>
      <c r="E95" s="70" t="s">
        <v>296</v>
      </c>
      <c r="F95" s="70" t="s">
        <v>297</v>
      </c>
      <c r="G95" s="152">
        <v>10</v>
      </c>
      <c r="H95" s="152">
        <v>10</v>
      </c>
      <c r="I95" s="153">
        <v>211.4</v>
      </c>
      <c r="J95" s="77">
        <v>4</v>
      </c>
      <c r="K95" s="77">
        <v>0</v>
      </c>
      <c r="L95" s="77">
        <v>4</v>
      </c>
      <c r="M95" s="154">
        <v>211.4</v>
      </c>
      <c r="N95" s="153">
        <v>0</v>
      </c>
      <c r="O95" s="161">
        <v>211.4</v>
      </c>
      <c r="P95" s="154">
        <v>12369267.470000001</v>
      </c>
      <c r="Q95" s="154">
        <v>1972881.03</v>
      </c>
      <c r="R95" s="154">
        <v>4769460.05</v>
      </c>
      <c r="S95" s="154">
        <v>5626926.3899999997</v>
      </c>
      <c r="T95" s="98">
        <v>0</v>
      </c>
      <c r="U95" s="98">
        <v>0</v>
      </c>
      <c r="V95" s="16">
        <v>0</v>
      </c>
      <c r="W95" s="34"/>
      <c r="X95" s="24"/>
      <c r="Y95" s="24"/>
    </row>
    <row r="96" spans="1:25" s="16" customFormat="1" ht="12.75" hidden="1" customHeight="1" x14ac:dyDescent="0.25">
      <c r="A96" s="78" t="s">
        <v>166</v>
      </c>
      <c r="B96" s="95" t="s">
        <v>619</v>
      </c>
      <c r="C96" s="75" t="s">
        <v>158</v>
      </c>
      <c r="D96" s="76" t="s">
        <v>163</v>
      </c>
      <c r="E96" s="70" t="s">
        <v>296</v>
      </c>
      <c r="F96" s="70" t="s">
        <v>297</v>
      </c>
      <c r="G96" s="152">
        <v>8</v>
      </c>
      <c r="H96" s="155">
        <v>8</v>
      </c>
      <c r="I96" s="153">
        <v>188</v>
      </c>
      <c r="J96" s="77">
        <v>4</v>
      </c>
      <c r="K96" s="77">
        <v>0</v>
      </c>
      <c r="L96" s="77">
        <v>4</v>
      </c>
      <c r="M96" s="154">
        <v>158.5</v>
      </c>
      <c r="N96" s="153">
        <v>0</v>
      </c>
      <c r="O96" s="153">
        <v>158.5</v>
      </c>
      <c r="P96" s="154">
        <v>9892853.3900000006</v>
      </c>
      <c r="Q96" s="154">
        <v>1479194.15</v>
      </c>
      <c r="R96" s="154">
        <v>3575966.97</v>
      </c>
      <c r="S96" s="154">
        <v>4837692.2699999996</v>
      </c>
      <c r="T96" s="98">
        <v>0</v>
      </c>
      <c r="U96" s="98">
        <v>0</v>
      </c>
      <c r="V96" s="16">
        <v>0</v>
      </c>
      <c r="W96" s="34"/>
      <c r="X96" s="24"/>
      <c r="Y96" s="24"/>
    </row>
    <row r="97" spans="1:26" s="16" customFormat="1" ht="12.75" hidden="1" customHeight="1" x14ac:dyDescent="0.25">
      <c r="A97" s="78" t="s">
        <v>45</v>
      </c>
      <c r="B97" s="95" t="s">
        <v>620</v>
      </c>
      <c r="C97" s="75" t="s">
        <v>264</v>
      </c>
      <c r="D97" s="151" t="s">
        <v>163</v>
      </c>
      <c r="E97" s="70" t="s">
        <v>296</v>
      </c>
      <c r="F97" s="70" t="s">
        <v>297</v>
      </c>
      <c r="G97" s="152">
        <v>9</v>
      </c>
      <c r="H97" s="155">
        <v>9</v>
      </c>
      <c r="I97" s="153">
        <v>201</v>
      </c>
      <c r="J97" s="77">
        <v>2</v>
      </c>
      <c r="K97" s="77">
        <v>0</v>
      </c>
      <c r="L97" s="77">
        <v>2</v>
      </c>
      <c r="M97" s="154">
        <v>54.4</v>
      </c>
      <c r="N97" s="153">
        <v>0</v>
      </c>
      <c r="O97" s="153">
        <v>54.4</v>
      </c>
      <c r="P97" s="154">
        <v>3387951.21</v>
      </c>
      <c r="Q97" s="154">
        <v>507685.56</v>
      </c>
      <c r="R97" s="154">
        <v>1227335.04</v>
      </c>
      <c r="S97" s="154">
        <v>1652930.61</v>
      </c>
      <c r="T97" s="98">
        <v>0</v>
      </c>
      <c r="U97" s="98">
        <v>0</v>
      </c>
      <c r="V97" s="16">
        <v>0</v>
      </c>
      <c r="W97" s="34"/>
      <c r="X97" s="24"/>
      <c r="Y97" s="24"/>
    </row>
    <row r="98" spans="1:26" s="16" customFormat="1" ht="12.75" hidden="1" customHeight="1" x14ac:dyDescent="0.25">
      <c r="A98" s="78" t="s">
        <v>168</v>
      </c>
      <c r="B98" s="95" t="s">
        <v>621</v>
      </c>
      <c r="C98" s="78" t="s">
        <v>160</v>
      </c>
      <c r="D98" s="76" t="s">
        <v>163</v>
      </c>
      <c r="E98" s="70" t="s">
        <v>296</v>
      </c>
      <c r="F98" s="70" t="s">
        <v>297</v>
      </c>
      <c r="G98" s="152">
        <v>15</v>
      </c>
      <c r="H98" s="155">
        <v>15</v>
      </c>
      <c r="I98" s="153">
        <v>372.6</v>
      </c>
      <c r="J98" s="77">
        <v>7</v>
      </c>
      <c r="K98" s="77">
        <v>0</v>
      </c>
      <c r="L98" s="77">
        <v>7</v>
      </c>
      <c r="M98" s="154">
        <v>319.89999999999998</v>
      </c>
      <c r="N98" s="153">
        <v>0</v>
      </c>
      <c r="O98" s="153">
        <v>319.89999999999998</v>
      </c>
      <c r="P98" s="154">
        <v>19464294.16</v>
      </c>
      <c r="Q98" s="154">
        <v>2985452.41</v>
      </c>
      <c r="R98" s="154">
        <v>7217361.7300000004</v>
      </c>
      <c r="S98" s="154">
        <v>9261480.0199999996</v>
      </c>
      <c r="T98" s="98">
        <v>0</v>
      </c>
      <c r="U98" s="98">
        <v>0</v>
      </c>
      <c r="V98" s="16">
        <v>0</v>
      </c>
      <c r="W98" s="34"/>
      <c r="X98" s="24"/>
      <c r="Y98" s="24"/>
    </row>
    <row r="99" spans="1:26" s="16" customFormat="1" ht="12.75" hidden="1" customHeight="1" x14ac:dyDescent="0.25">
      <c r="A99" s="78" t="s">
        <v>171</v>
      </c>
      <c r="B99" s="95" t="s">
        <v>622</v>
      </c>
      <c r="C99" s="78" t="s">
        <v>161</v>
      </c>
      <c r="D99" s="76" t="s">
        <v>163</v>
      </c>
      <c r="E99" s="70" t="s">
        <v>296</v>
      </c>
      <c r="F99" s="70" t="s">
        <v>297</v>
      </c>
      <c r="G99" s="152">
        <v>9</v>
      </c>
      <c r="H99" s="155">
        <v>9</v>
      </c>
      <c r="I99" s="153">
        <v>204.1</v>
      </c>
      <c r="J99" s="77">
        <v>4</v>
      </c>
      <c r="K99" s="77">
        <v>0</v>
      </c>
      <c r="L99" s="77">
        <v>4</v>
      </c>
      <c r="M99" s="154">
        <v>161.4</v>
      </c>
      <c r="N99" s="153">
        <v>0</v>
      </c>
      <c r="O99" s="153">
        <v>161.4</v>
      </c>
      <c r="P99" s="154">
        <v>10051254.23</v>
      </c>
      <c r="Q99" s="154">
        <v>1506258.27</v>
      </c>
      <c r="R99" s="154">
        <v>3641394.76</v>
      </c>
      <c r="S99" s="154">
        <v>4903601.2</v>
      </c>
      <c r="T99" s="98">
        <v>0</v>
      </c>
      <c r="U99" s="98">
        <v>0</v>
      </c>
      <c r="V99" s="16">
        <v>0</v>
      </c>
      <c r="W99" s="34"/>
      <c r="X99" s="24"/>
      <c r="Y99" s="24"/>
    </row>
    <row r="100" spans="1:26" s="16" customFormat="1" ht="12.75" hidden="1" customHeight="1" x14ac:dyDescent="0.25">
      <c r="A100" s="78" t="s">
        <v>167</v>
      </c>
      <c r="B100" s="95" t="s">
        <v>623</v>
      </c>
      <c r="C100" s="75" t="s">
        <v>624</v>
      </c>
      <c r="D100" s="151" t="s">
        <v>163</v>
      </c>
      <c r="E100" s="70" t="s">
        <v>296</v>
      </c>
      <c r="F100" s="70" t="s">
        <v>297</v>
      </c>
      <c r="G100" s="155">
        <v>17</v>
      </c>
      <c r="H100" s="155">
        <v>13</v>
      </c>
      <c r="I100" s="153">
        <v>437.6</v>
      </c>
      <c r="J100" s="77">
        <v>6</v>
      </c>
      <c r="K100" s="77">
        <v>0</v>
      </c>
      <c r="L100" s="77">
        <v>6</v>
      </c>
      <c r="M100" s="154">
        <v>308.3</v>
      </c>
      <c r="N100" s="153">
        <v>0</v>
      </c>
      <c r="O100" s="153">
        <v>308.3</v>
      </c>
      <c r="P100" s="154">
        <v>15170347.32</v>
      </c>
      <c r="Q100" s="154">
        <v>2877195.93</v>
      </c>
      <c r="R100" s="154">
        <v>6955650.5899999999</v>
      </c>
      <c r="S100" s="154">
        <v>5337500.8</v>
      </c>
      <c r="T100" s="98">
        <v>0</v>
      </c>
      <c r="U100" s="98">
        <v>0</v>
      </c>
      <c r="V100" s="16">
        <v>0</v>
      </c>
      <c r="W100" s="34"/>
      <c r="X100" s="24"/>
      <c r="Y100" s="24"/>
    </row>
    <row r="101" spans="1:26" s="16" customFormat="1" ht="12.75" hidden="1" customHeight="1" x14ac:dyDescent="0.25">
      <c r="A101" s="78" t="s">
        <v>62</v>
      </c>
      <c r="B101" s="95" t="s">
        <v>625</v>
      </c>
      <c r="C101" s="75" t="s">
        <v>268</v>
      </c>
      <c r="D101" s="151" t="s">
        <v>163</v>
      </c>
      <c r="E101" s="70" t="s">
        <v>296</v>
      </c>
      <c r="F101" s="70" t="s">
        <v>297</v>
      </c>
      <c r="G101" s="155">
        <v>13</v>
      </c>
      <c r="H101" s="152">
        <v>13</v>
      </c>
      <c r="I101" s="153">
        <v>230.1</v>
      </c>
      <c r="J101" s="77">
        <v>5</v>
      </c>
      <c r="K101" s="77">
        <v>0</v>
      </c>
      <c r="L101" s="77">
        <v>5</v>
      </c>
      <c r="M101" s="154">
        <v>194.2</v>
      </c>
      <c r="N101" s="153">
        <v>0</v>
      </c>
      <c r="O101" s="153">
        <v>194.2</v>
      </c>
      <c r="P101" s="154">
        <v>13753110.48</v>
      </c>
      <c r="Q101" s="154">
        <v>1812362.8</v>
      </c>
      <c r="R101" s="154">
        <v>4381405.59</v>
      </c>
      <c r="S101" s="154">
        <v>7559342.0899999999</v>
      </c>
      <c r="T101" s="98">
        <v>0</v>
      </c>
      <c r="U101" s="98">
        <v>0</v>
      </c>
      <c r="V101" s="16">
        <v>0</v>
      </c>
      <c r="W101" s="34"/>
      <c r="X101" s="24"/>
      <c r="Y101" s="24"/>
    </row>
    <row r="102" spans="1:26" s="16" customFormat="1" ht="12.75" hidden="1" customHeight="1" x14ac:dyDescent="0.25">
      <c r="A102" s="78" t="s">
        <v>592</v>
      </c>
      <c r="B102" s="79" t="s">
        <v>174</v>
      </c>
      <c r="C102" s="75" t="s">
        <v>151</v>
      </c>
      <c r="D102" s="76" t="s">
        <v>163</v>
      </c>
      <c r="E102" s="70" t="s">
        <v>296</v>
      </c>
      <c r="F102" s="70" t="s">
        <v>297</v>
      </c>
      <c r="G102" s="155">
        <v>21</v>
      </c>
      <c r="H102" s="152">
        <v>21</v>
      </c>
      <c r="I102" s="153">
        <v>390</v>
      </c>
      <c r="J102" s="77">
        <v>10</v>
      </c>
      <c r="K102" s="77">
        <v>5</v>
      </c>
      <c r="L102" s="77">
        <v>5</v>
      </c>
      <c r="M102" s="154">
        <v>389.3</v>
      </c>
      <c r="N102" s="153">
        <v>194.2</v>
      </c>
      <c r="O102" s="153">
        <v>195.1</v>
      </c>
      <c r="P102" s="154">
        <v>26235532.559999999</v>
      </c>
      <c r="Q102" s="154">
        <v>3633124.8</v>
      </c>
      <c r="R102" s="154">
        <v>8783116.3599999994</v>
      </c>
      <c r="S102" s="154">
        <v>13819291.4</v>
      </c>
      <c r="T102" s="98">
        <v>0</v>
      </c>
      <c r="U102" s="98">
        <v>0</v>
      </c>
      <c r="V102" s="16">
        <v>0</v>
      </c>
      <c r="W102" s="34"/>
      <c r="X102" s="24"/>
      <c r="Y102" s="24"/>
    </row>
    <row r="103" spans="1:26" s="16" customFormat="1" ht="12.75" hidden="1" customHeight="1" x14ac:dyDescent="0.25">
      <c r="A103" s="78" t="s">
        <v>590</v>
      </c>
      <c r="B103" s="95" t="s">
        <v>173</v>
      </c>
      <c r="C103" s="78" t="s">
        <v>269</v>
      </c>
      <c r="D103" s="76" t="s">
        <v>163</v>
      </c>
      <c r="E103" s="70" t="s">
        <v>296</v>
      </c>
      <c r="F103" s="70" t="s">
        <v>297</v>
      </c>
      <c r="G103" s="155">
        <v>39</v>
      </c>
      <c r="H103" s="155">
        <v>39</v>
      </c>
      <c r="I103" s="153">
        <v>417.2</v>
      </c>
      <c r="J103" s="77">
        <v>8</v>
      </c>
      <c r="K103" s="77">
        <v>3</v>
      </c>
      <c r="L103" s="77">
        <v>5</v>
      </c>
      <c r="M103" s="154">
        <v>417.2</v>
      </c>
      <c r="N103" s="153">
        <v>127.6</v>
      </c>
      <c r="O103" s="153">
        <v>289.60000000000002</v>
      </c>
      <c r="P103" s="154">
        <v>24316378.420000002</v>
      </c>
      <c r="Q103" s="154">
        <v>3893500.3</v>
      </c>
      <c r="R103" s="154">
        <v>9412576.7899999991</v>
      </c>
      <c r="S103" s="154">
        <v>11010301.33</v>
      </c>
      <c r="T103" s="98">
        <v>0</v>
      </c>
      <c r="U103" s="98">
        <v>0</v>
      </c>
      <c r="V103" s="16">
        <v>0</v>
      </c>
      <c r="W103" s="34"/>
      <c r="X103" s="24"/>
      <c r="Y103" s="24"/>
    </row>
    <row r="104" spans="1:26" s="16" customFormat="1" ht="12.75" hidden="1" customHeight="1" x14ac:dyDescent="0.25">
      <c r="A104" s="78" t="s">
        <v>626</v>
      </c>
      <c r="B104" s="95" t="s">
        <v>627</v>
      </c>
      <c r="C104" s="78" t="s">
        <v>43</v>
      </c>
      <c r="D104" s="76" t="s">
        <v>163</v>
      </c>
      <c r="E104" s="70" t="s">
        <v>296</v>
      </c>
      <c r="F104" s="70" t="s">
        <v>300</v>
      </c>
      <c r="G104" s="155">
        <v>3</v>
      </c>
      <c r="H104" s="155">
        <v>3</v>
      </c>
      <c r="I104" s="153">
        <v>392.2</v>
      </c>
      <c r="J104" s="77">
        <v>1</v>
      </c>
      <c r="K104" s="77">
        <v>1</v>
      </c>
      <c r="L104" s="77">
        <v>0</v>
      </c>
      <c r="M104" s="154">
        <v>46.4</v>
      </c>
      <c r="N104" s="153">
        <v>46.4</v>
      </c>
      <c r="O104" s="153">
        <v>0</v>
      </c>
      <c r="P104" s="154">
        <v>2534868.19</v>
      </c>
      <c r="Q104" s="154">
        <v>433025.92</v>
      </c>
      <c r="R104" s="154">
        <v>1046844.59</v>
      </c>
      <c r="S104" s="154">
        <v>1054997.68</v>
      </c>
      <c r="T104" s="98">
        <v>0</v>
      </c>
      <c r="U104" s="98">
        <v>0</v>
      </c>
      <c r="V104" s="16">
        <v>0</v>
      </c>
      <c r="W104" s="34"/>
      <c r="X104" s="24"/>
      <c r="Y104" s="24"/>
    </row>
    <row r="105" spans="1:26" s="16" customFormat="1" ht="12.75" hidden="1" customHeight="1" x14ac:dyDescent="0.25">
      <c r="A105" s="78" t="s">
        <v>170</v>
      </c>
      <c r="B105" s="95" t="s">
        <v>273</v>
      </c>
      <c r="C105" s="78" t="s">
        <v>248</v>
      </c>
      <c r="D105" s="151" t="s">
        <v>163</v>
      </c>
      <c r="E105" s="70" t="s">
        <v>296</v>
      </c>
      <c r="F105" s="70" t="s">
        <v>300</v>
      </c>
      <c r="G105" s="152">
        <v>4</v>
      </c>
      <c r="H105" s="155">
        <v>4</v>
      </c>
      <c r="I105" s="153">
        <v>597.70000000000005</v>
      </c>
      <c r="J105" s="77">
        <v>2</v>
      </c>
      <c r="K105" s="77">
        <v>0</v>
      </c>
      <c r="L105" s="77">
        <v>2</v>
      </c>
      <c r="M105" s="154">
        <v>76.3</v>
      </c>
      <c r="N105" s="153">
        <v>0</v>
      </c>
      <c r="O105" s="153">
        <v>76.3</v>
      </c>
      <c r="P105" s="154">
        <v>4168328.51</v>
      </c>
      <c r="Q105" s="154">
        <v>712066.33</v>
      </c>
      <c r="R105" s="154">
        <v>1721427.63</v>
      </c>
      <c r="S105" s="154">
        <v>1734834.55</v>
      </c>
      <c r="T105" s="98">
        <v>0</v>
      </c>
      <c r="U105" s="98">
        <v>0</v>
      </c>
      <c r="V105" s="16">
        <v>0</v>
      </c>
      <c r="W105" s="34"/>
      <c r="X105" s="24"/>
      <c r="Y105" s="24"/>
    </row>
    <row r="106" spans="1:26" s="16" customFormat="1" ht="12.75" hidden="1" customHeight="1" x14ac:dyDescent="0.25">
      <c r="A106" s="78" t="s">
        <v>38</v>
      </c>
      <c r="B106" s="95" t="s">
        <v>274</v>
      </c>
      <c r="C106" s="75" t="s">
        <v>258</v>
      </c>
      <c r="D106" s="151" t="s">
        <v>163</v>
      </c>
      <c r="E106" s="70" t="s">
        <v>296</v>
      </c>
      <c r="F106" s="70" t="s">
        <v>324</v>
      </c>
      <c r="G106" s="152">
        <v>5</v>
      </c>
      <c r="H106" s="155">
        <v>5</v>
      </c>
      <c r="I106" s="153">
        <v>817.8</v>
      </c>
      <c r="J106" s="77">
        <v>3</v>
      </c>
      <c r="K106" s="77">
        <v>3</v>
      </c>
      <c r="L106" s="77">
        <v>0</v>
      </c>
      <c r="M106" s="154">
        <v>104.1</v>
      </c>
      <c r="N106" s="153">
        <v>104.1</v>
      </c>
      <c r="O106" s="153">
        <v>0</v>
      </c>
      <c r="P106" s="154">
        <v>5687064.2000000002</v>
      </c>
      <c r="Q106" s="154">
        <v>971508.58</v>
      </c>
      <c r="R106" s="154">
        <v>2348631.9300000002</v>
      </c>
      <c r="S106" s="154">
        <v>2366923.69</v>
      </c>
      <c r="T106" s="98">
        <v>0</v>
      </c>
      <c r="U106" s="98">
        <v>0</v>
      </c>
      <c r="V106" s="16">
        <v>0</v>
      </c>
      <c r="W106" s="34"/>
      <c r="X106" s="24"/>
      <c r="Y106" s="24"/>
    </row>
    <row r="107" spans="1:26" s="62" customFormat="1" ht="27" hidden="1" customHeight="1" x14ac:dyDescent="0.25">
      <c r="A107" s="252" t="s">
        <v>96</v>
      </c>
      <c r="B107" s="253"/>
      <c r="C107" s="229" t="s">
        <v>31</v>
      </c>
      <c r="D107" s="229" t="s">
        <v>31</v>
      </c>
      <c r="E107" s="229" t="s">
        <v>31</v>
      </c>
      <c r="F107" s="229" t="s">
        <v>31</v>
      </c>
      <c r="G107" s="232">
        <f>G108</f>
        <v>28</v>
      </c>
      <c r="H107" s="232">
        <f t="shared" ref="H107:U107" si="9">H108</f>
        <v>28</v>
      </c>
      <c r="I107" s="231">
        <f t="shared" si="9"/>
        <v>746.6</v>
      </c>
      <c r="J107" s="232">
        <f t="shared" si="9"/>
        <v>10</v>
      </c>
      <c r="K107" s="232">
        <f t="shared" si="9"/>
        <v>0</v>
      </c>
      <c r="L107" s="232">
        <f t="shared" si="9"/>
        <v>10</v>
      </c>
      <c r="M107" s="231">
        <f t="shared" si="9"/>
        <v>634.79999999999995</v>
      </c>
      <c r="N107" s="231">
        <f t="shared" si="9"/>
        <v>0</v>
      </c>
      <c r="O107" s="231">
        <f t="shared" si="9"/>
        <v>634.79999999999995</v>
      </c>
      <c r="P107" s="231">
        <f t="shared" si="9"/>
        <v>21771598.920000002</v>
      </c>
      <c r="Q107" s="231">
        <f t="shared" si="9"/>
        <v>3728621.37</v>
      </c>
      <c r="R107" s="231">
        <f t="shared" si="9"/>
        <v>16340111.939999999</v>
      </c>
      <c r="S107" s="231">
        <f t="shared" si="9"/>
        <v>1702865.61</v>
      </c>
      <c r="T107" s="231">
        <f t="shared" si="9"/>
        <v>0</v>
      </c>
      <c r="U107" s="231">
        <f t="shared" si="9"/>
        <v>0</v>
      </c>
      <c r="W107" s="63"/>
      <c r="X107" s="65"/>
      <c r="Y107" s="65"/>
      <c r="Z107" s="66"/>
    </row>
    <row r="108" spans="1:26" s="16" customFormat="1" ht="12.75" hidden="1" customHeight="1" x14ac:dyDescent="0.25">
      <c r="A108" s="78" t="s">
        <v>231</v>
      </c>
      <c r="B108" s="79" t="s">
        <v>295</v>
      </c>
      <c r="C108" s="158" t="s">
        <v>29</v>
      </c>
      <c r="D108" s="78" t="s">
        <v>30</v>
      </c>
      <c r="E108" s="75" t="s">
        <v>296</v>
      </c>
      <c r="F108" s="75" t="s">
        <v>297</v>
      </c>
      <c r="G108" s="77">
        <v>28</v>
      </c>
      <c r="H108" s="77">
        <v>28</v>
      </c>
      <c r="I108" s="73">
        <v>746.6</v>
      </c>
      <c r="J108" s="77">
        <v>10</v>
      </c>
      <c r="K108" s="77">
        <v>0</v>
      </c>
      <c r="L108" s="77">
        <v>10</v>
      </c>
      <c r="M108" s="73">
        <v>634.79999999999995</v>
      </c>
      <c r="N108" s="73">
        <v>0</v>
      </c>
      <c r="O108" s="80">
        <v>634.79999999999995</v>
      </c>
      <c r="P108" s="81">
        <v>21771598.920000002</v>
      </c>
      <c r="Q108" s="159">
        <v>3728621.37</v>
      </c>
      <c r="R108" s="81">
        <v>16340111.939999999</v>
      </c>
      <c r="S108" s="81">
        <v>1702865.61</v>
      </c>
      <c r="T108" s="160">
        <v>0</v>
      </c>
      <c r="U108" s="98">
        <v>0</v>
      </c>
      <c r="V108" s="16">
        <v>0</v>
      </c>
      <c r="W108" s="24"/>
      <c r="X108" s="24"/>
      <c r="Y108" s="24"/>
    </row>
    <row r="109" spans="1:26" s="62" customFormat="1" ht="27" hidden="1" customHeight="1" x14ac:dyDescent="0.25">
      <c r="A109" s="252" t="s">
        <v>97</v>
      </c>
      <c r="B109" s="253"/>
      <c r="C109" s="229" t="s">
        <v>31</v>
      </c>
      <c r="D109" s="229" t="s">
        <v>31</v>
      </c>
      <c r="E109" s="229" t="s">
        <v>31</v>
      </c>
      <c r="F109" s="229" t="s">
        <v>31</v>
      </c>
      <c r="G109" s="235">
        <f>SUM(G110:G149)</f>
        <v>252</v>
      </c>
      <c r="H109" s="235">
        <f t="shared" ref="H109:U109" si="10">SUM(H110:H149)</f>
        <v>252</v>
      </c>
      <c r="I109" s="231">
        <f t="shared" si="10"/>
        <v>4908.2</v>
      </c>
      <c r="J109" s="235">
        <f t="shared" si="10"/>
        <v>112</v>
      </c>
      <c r="K109" s="235">
        <f t="shared" si="10"/>
        <v>32</v>
      </c>
      <c r="L109" s="235">
        <f t="shared" si="10"/>
        <v>80</v>
      </c>
      <c r="M109" s="231">
        <f t="shared" si="10"/>
        <v>3707.4999999999991</v>
      </c>
      <c r="N109" s="231">
        <f t="shared" si="10"/>
        <v>971.19999999999993</v>
      </c>
      <c r="O109" s="231">
        <f t="shared" si="10"/>
        <v>2736.2999999999993</v>
      </c>
      <c r="P109" s="231">
        <f t="shared" si="10"/>
        <v>142368289.98999998</v>
      </c>
      <c r="Q109" s="231">
        <f t="shared" si="10"/>
        <v>34175992.220000006</v>
      </c>
      <c r="R109" s="231">
        <f t="shared" si="10"/>
        <v>83143603.469999999</v>
      </c>
      <c r="S109" s="231">
        <f t="shared" si="10"/>
        <v>25048694.300000001</v>
      </c>
      <c r="T109" s="231">
        <f t="shared" si="10"/>
        <v>0</v>
      </c>
      <c r="U109" s="231">
        <f t="shared" si="10"/>
        <v>0</v>
      </c>
      <c r="V109" s="82">
        <f>SUM(V110:V147)</f>
        <v>0</v>
      </c>
      <c r="W109" s="63"/>
      <c r="X109" s="65"/>
      <c r="Y109" s="65"/>
      <c r="Z109" s="66"/>
    </row>
    <row r="110" spans="1:26" s="16" customFormat="1" ht="12.75" hidden="1" customHeight="1" x14ac:dyDescent="0.25">
      <c r="A110" s="83" t="s">
        <v>231</v>
      </c>
      <c r="B110" s="84" t="s">
        <v>298</v>
      </c>
      <c r="C110" s="85" t="s">
        <v>201</v>
      </c>
      <c r="D110" s="85" t="s">
        <v>299</v>
      </c>
      <c r="E110" s="85" t="s">
        <v>296</v>
      </c>
      <c r="F110" s="85" t="s">
        <v>300</v>
      </c>
      <c r="G110" s="83">
        <v>3</v>
      </c>
      <c r="H110" s="83">
        <v>3</v>
      </c>
      <c r="I110" s="86">
        <v>170.9</v>
      </c>
      <c r="J110" s="83">
        <v>1</v>
      </c>
      <c r="K110" s="83">
        <v>0</v>
      </c>
      <c r="L110" s="83">
        <v>1</v>
      </c>
      <c r="M110" s="86">
        <v>31</v>
      </c>
      <c r="N110" s="86">
        <v>0</v>
      </c>
      <c r="O110" s="86">
        <v>31</v>
      </c>
      <c r="P110" s="86">
        <v>1128704.8999999999</v>
      </c>
      <c r="Q110" s="86">
        <v>286309.56</v>
      </c>
      <c r="R110" s="86">
        <v>692259.79</v>
      </c>
      <c r="S110" s="86">
        <v>150135.54999999999</v>
      </c>
      <c r="T110" s="98">
        <v>0</v>
      </c>
      <c r="U110" s="98">
        <v>0</v>
      </c>
      <c r="V110" s="16">
        <v>0</v>
      </c>
      <c r="W110" s="34"/>
      <c r="X110" s="24"/>
      <c r="Y110" s="24"/>
    </row>
    <row r="111" spans="1:26" s="16" customFormat="1" ht="12.75" hidden="1" customHeight="1" x14ac:dyDescent="0.25">
      <c r="A111" s="83" t="s">
        <v>150</v>
      </c>
      <c r="B111" s="84" t="s">
        <v>301</v>
      </c>
      <c r="C111" s="87" t="s">
        <v>80</v>
      </c>
      <c r="D111" s="85" t="s">
        <v>299</v>
      </c>
      <c r="E111" s="85" t="s">
        <v>296</v>
      </c>
      <c r="F111" s="85" t="s">
        <v>300</v>
      </c>
      <c r="G111" s="83">
        <v>9</v>
      </c>
      <c r="H111" s="83">
        <v>9</v>
      </c>
      <c r="I111" s="86">
        <v>73.900000000000006</v>
      </c>
      <c r="J111" s="83">
        <v>4</v>
      </c>
      <c r="K111" s="83">
        <v>2</v>
      </c>
      <c r="L111" s="83">
        <v>2</v>
      </c>
      <c r="M111" s="86">
        <v>73.900000000000006</v>
      </c>
      <c r="N111" s="86">
        <v>37</v>
      </c>
      <c r="O111" s="86">
        <v>36.9</v>
      </c>
      <c r="P111" s="86">
        <v>3686299.52</v>
      </c>
      <c r="Q111" s="86">
        <v>672734.92</v>
      </c>
      <c r="R111" s="86">
        <v>1668098.15</v>
      </c>
      <c r="S111" s="86">
        <v>1345466.45</v>
      </c>
      <c r="T111" s="98">
        <v>0</v>
      </c>
      <c r="U111" s="98">
        <v>0</v>
      </c>
      <c r="V111" s="16">
        <v>0</v>
      </c>
      <c r="W111" s="34"/>
      <c r="X111" s="24"/>
      <c r="Y111" s="24"/>
    </row>
    <row r="112" spans="1:26" s="16" customFormat="1" ht="12.75" hidden="1" customHeight="1" x14ac:dyDescent="0.25">
      <c r="A112" s="83" t="s">
        <v>151</v>
      </c>
      <c r="B112" s="84" t="s">
        <v>302</v>
      </c>
      <c r="C112" s="87" t="s">
        <v>303</v>
      </c>
      <c r="D112" s="85" t="s">
        <v>299</v>
      </c>
      <c r="E112" s="85" t="s">
        <v>296</v>
      </c>
      <c r="F112" s="85" t="s">
        <v>300</v>
      </c>
      <c r="G112" s="83">
        <v>8</v>
      </c>
      <c r="H112" s="83">
        <v>8</v>
      </c>
      <c r="I112" s="86">
        <v>73.900000000000006</v>
      </c>
      <c r="J112" s="83">
        <v>3</v>
      </c>
      <c r="K112" s="83">
        <v>1</v>
      </c>
      <c r="L112" s="83">
        <v>2</v>
      </c>
      <c r="M112" s="86">
        <v>73.900000000000006</v>
      </c>
      <c r="N112" s="86">
        <v>18.2</v>
      </c>
      <c r="O112" s="86">
        <v>55.7</v>
      </c>
      <c r="P112" s="86">
        <v>3216959.23</v>
      </c>
      <c r="Q112" s="86">
        <v>672734.92</v>
      </c>
      <c r="R112" s="86">
        <v>1668098.15</v>
      </c>
      <c r="S112" s="86">
        <v>876126.16</v>
      </c>
      <c r="T112" s="98">
        <v>0</v>
      </c>
      <c r="U112" s="98">
        <v>0</v>
      </c>
      <c r="V112" s="16">
        <v>0</v>
      </c>
      <c r="W112" s="34"/>
      <c r="X112" s="24"/>
      <c r="Y112" s="24"/>
    </row>
    <row r="113" spans="1:25" s="16" customFormat="1" ht="12.75" hidden="1" customHeight="1" x14ac:dyDescent="0.25">
      <c r="A113" s="83" t="s">
        <v>152</v>
      </c>
      <c r="B113" s="84" t="s">
        <v>304</v>
      </c>
      <c r="C113" s="87" t="s">
        <v>78</v>
      </c>
      <c r="D113" s="85" t="s">
        <v>299</v>
      </c>
      <c r="E113" s="85" t="s">
        <v>296</v>
      </c>
      <c r="F113" s="85" t="s">
        <v>300</v>
      </c>
      <c r="G113" s="83">
        <v>6</v>
      </c>
      <c r="H113" s="83">
        <v>6</v>
      </c>
      <c r="I113" s="86">
        <v>74.8</v>
      </c>
      <c r="J113" s="83">
        <v>3</v>
      </c>
      <c r="K113" s="83">
        <v>1</v>
      </c>
      <c r="L113" s="83">
        <v>2</v>
      </c>
      <c r="M113" s="86">
        <v>74.8</v>
      </c>
      <c r="N113" s="86">
        <v>38.1</v>
      </c>
      <c r="O113" s="86">
        <v>36.700000000000003</v>
      </c>
      <c r="P113" s="86">
        <v>3563014.23</v>
      </c>
      <c r="Q113" s="86">
        <v>695824.6</v>
      </c>
      <c r="R113" s="86">
        <v>1682414.62</v>
      </c>
      <c r="S113" s="86">
        <v>1184775.01</v>
      </c>
      <c r="T113" s="98">
        <v>0</v>
      </c>
      <c r="U113" s="98">
        <v>0</v>
      </c>
      <c r="V113" s="16">
        <v>0</v>
      </c>
      <c r="W113" s="34"/>
      <c r="X113" s="24"/>
      <c r="Y113" s="24"/>
    </row>
    <row r="114" spans="1:25" s="16" customFormat="1" ht="12.75" hidden="1" customHeight="1" x14ac:dyDescent="0.25">
      <c r="A114" s="83" t="s">
        <v>229</v>
      </c>
      <c r="B114" s="84" t="s">
        <v>305</v>
      </c>
      <c r="C114" s="87" t="s">
        <v>79</v>
      </c>
      <c r="D114" s="85" t="s">
        <v>299</v>
      </c>
      <c r="E114" s="85" t="s">
        <v>296</v>
      </c>
      <c r="F114" s="85" t="s">
        <v>300</v>
      </c>
      <c r="G114" s="83">
        <v>3</v>
      </c>
      <c r="H114" s="83">
        <v>3</v>
      </c>
      <c r="I114" s="86">
        <v>73.900000000000006</v>
      </c>
      <c r="J114" s="83">
        <v>2</v>
      </c>
      <c r="K114" s="83">
        <v>0</v>
      </c>
      <c r="L114" s="83">
        <v>2</v>
      </c>
      <c r="M114" s="86">
        <v>55.4</v>
      </c>
      <c r="N114" s="86">
        <v>0</v>
      </c>
      <c r="O114" s="86">
        <v>55.4</v>
      </c>
      <c r="P114" s="86">
        <v>2286813.58</v>
      </c>
      <c r="Q114" s="86">
        <v>515356.72</v>
      </c>
      <c r="R114" s="86">
        <v>1246066.44</v>
      </c>
      <c r="S114" s="86">
        <v>525390.42000000004</v>
      </c>
      <c r="T114" s="98">
        <v>0</v>
      </c>
      <c r="U114" s="98">
        <v>0</v>
      </c>
      <c r="V114" s="16">
        <v>0</v>
      </c>
      <c r="W114" s="34"/>
      <c r="X114" s="24"/>
      <c r="Y114" s="24"/>
    </row>
    <row r="115" spans="1:25" s="16" customFormat="1" ht="12.75" hidden="1" customHeight="1" x14ac:dyDescent="0.25">
      <c r="A115" s="83" t="s">
        <v>241</v>
      </c>
      <c r="B115" s="84" t="s">
        <v>306</v>
      </c>
      <c r="C115" s="87" t="s">
        <v>70</v>
      </c>
      <c r="D115" s="85" t="s">
        <v>299</v>
      </c>
      <c r="E115" s="85" t="s">
        <v>296</v>
      </c>
      <c r="F115" s="85" t="s">
        <v>300</v>
      </c>
      <c r="G115" s="83">
        <v>4</v>
      </c>
      <c r="H115" s="83">
        <v>4</v>
      </c>
      <c r="I115" s="86">
        <v>77.7</v>
      </c>
      <c r="J115" s="83">
        <v>2</v>
      </c>
      <c r="K115" s="83">
        <v>0</v>
      </c>
      <c r="L115" s="83">
        <v>2</v>
      </c>
      <c r="M115" s="86">
        <v>77.7</v>
      </c>
      <c r="N115" s="86">
        <v>0</v>
      </c>
      <c r="O115" s="86">
        <v>77.7</v>
      </c>
      <c r="P115" s="86">
        <v>2927602.05</v>
      </c>
      <c r="Q115" s="86">
        <v>707327.52</v>
      </c>
      <c r="R115" s="86">
        <v>1753873.16</v>
      </c>
      <c r="S115" s="86">
        <v>466401.37</v>
      </c>
      <c r="T115" s="98">
        <v>0</v>
      </c>
      <c r="U115" s="98">
        <v>0</v>
      </c>
      <c r="V115" s="16">
        <v>0</v>
      </c>
      <c r="W115" s="34"/>
      <c r="X115" s="24"/>
      <c r="Y115" s="24"/>
    </row>
    <row r="116" spans="1:25" s="16" customFormat="1" ht="12.75" hidden="1" customHeight="1" x14ac:dyDescent="0.25">
      <c r="A116" s="83" t="s">
        <v>39</v>
      </c>
      <c r="B116" s="84" t="s">
        <v>307</v>
      </c>
      <c r="C116" s="87" t="s">
        <v>72</v>
      </c>
      <c r="D116" s="85" t="s">
        <v>299</v>
      </c>
      <c r="E116" s="85" t="s">
        <v>296</v>
      </c>
      <c r="F116" s="85" t="s">
        <v>300</v>
      </c>
      <c r="G116" s="83">
        <v>3</v>
      </c>
      <c r="H116" s="83">
        <v>3</v>
      </c>
      <c r="I116" s="86">
        <v>81.599999999999994</v>
      </c>
      <c r="J116" s="83">
        <v>1</v>
      </c>
      <c r="K116" s="83">
        <v>1</v>
      </c>
      <c r="L116" s="83">
        <v>0</v>
      </c>
      <c r="M116" s="86">
        <v>41.5</v>
      </c>
      <c r="N116" s="86">
        <v>41.5</v>
      </c>
      <c r="O116" s="86">
        <v>0</v>
      </c>
      <c r="P116" s="86">
        <v>1439304.23</v>
      </c>
      <c r="Q116" s="86">
        <v>383285.38</v>
      </c>
      <c r="R116" s="86">
        <v>926734.88</v>
      </c>
      <c r="S116" s="86">
        <v>129283.97</v>
      </c>
      <c r="T116" s="98">
        <v>0</v>
      </c>
      <c r="U116" s="98">
        <v>0</v>
      </c>
      <c r="V116" s="16">
        <v>0</v>
      </c>
      <c r="W116" s="34"/>
      <c r="X116" s="24"/>
      <c r="Y116" s="24"/>
    </row>
    <row r="117" spans="1:25" s="16" customFormat="1" ht="12.75" hidden="1" customHeight="1" x14ac:dyDescent="0.25">
      <c r="A117" s="83" t="s">
        <v>153</v>
      </c>
      <c r="B117" s="84" t="s">
        <v>308</v>
      </c>
      <c r="C117" s="87" t="s">
        <v>69</v>
      </c>
      <c r="D117" s="85" t="s">
        <v>299</v>
      </c>
      <c r="E117" s="85" t="s">
        <v>296</v>
      </c>
      <c r="F117" s="85" t="s">
        <v>300</v>
      </c>
      <c r="G117" s="83">
        <v>27</v>
      </c>
      <c r="H117" s="83">
        <v>27</v>
      </c>
      <c r="I117" s="86">
        <v>348.7</v>
      </c>
      <c r="J117" s="83">
        <v>12</v>
      </c>
      <c r="K117" s="83">
        <v>8</v>
      </c>
      <c r="L117" s="83">
        <v>4</v>
      </c>
      <c r="M117" s="86">
        <v>348.7</v>
      </c>
      <c r="N117" s="86">
        <v>232.8</v>
      </c>
      <c r="O117" s="86">
        <v>115.9</v>
      </c>
      <c r="P117" s="86">
        <v>13404465.640000001</v>
      </c>
      <c r="Q117" s="86">
        <v>3174325.67</v>
      </c>
      <c r="R117" s="86">
        <v>7870985.4500000002</v>
      </c>
      <c r="S117" s="86">
        <v>2359154.52</v>
      </c>
      <c r="T117" s="98">
        <v>0</v>
      </c>
      <c r="U117" s="98">
        <v>0</v>
      </c>
      <c r="V117" s="16">
        <v>0</v>
      </c>
      <c r="W117" s="34"/>
      <c r="X117" s="24"/>
      <c r="Y117" s="24"/>
    </row>
    <row r="118" spans="1:25" s="16" customFormat="1" ht="12.75" hidden="1" customHeight="1" x14ac:dyDescent="0.25">
      <c r="A118" s="83" t="s">
        <v>246</v>
      </c>
      <c r="B118" s="88" t="s">
        <v>309</v>
      </c>
      <c r="C118" s="87" t="s">
        <v>68</v>
      </c>
      <c r="D118" s="85" t="s">
        <v>299</v>
      </c>
      <c r="E118" s="85" t="s">
        <v>296</v>
      </c>
      <c r="F118" s="85" t="s">
        <v>300</v>
      </c>
      <c r="G118" s="83">
        <v>25</v>
      </c>
      <c r="H118" s="83">
        <v>25</v>
      </c>
      <c r="I118" s="86">
        <v>242.1</v>
      </c>
      <c r="J118" s="83">
        <v>9</v>
      </c>
      <c r="K118" s="83">
        <v>3</v>
      </c>
      <c r="L118" s="83">
        <v>6</v>
      </c>
      <c r="M118" s="86">
        <v>242.1</v>
      </c>
      <c r="N118" s="86">
        <v>105</v>
      </c>
      <c r="O118" s="86">
        <v>137.1</v>
      </c>
      <c r="P118" s="86">
        <v>10996020.699999999</v>
      </c>
      <c r="Q118" s="86">
        <v>2252127.5</v>
      </c>
      <c r="R118" s="86">
        <v>5445355.3300000001</v>
      </c>
      <c r="S118" s="86">
        <v>3298537.87</v>
      </c>
      <c r="T118" s="98">
        <v>0</v>
      </c>
      <c r="U118" s="98">
        <v>0</v>
      </c>
      <c r="V118" s="16">
        <v>0</v>
      </c>
      <c r="W118" s="34"/>
      <c r="X118" s="24"/>
      <c r="Y118" s="24"/>
    </row>
    <row r="119" spans="1:25" s="16" customFormat="1" ht="12.75" hidden="1" customHeight="1" x14ac:dyDescent="0.25">
      <c r="A119" s="83" t="s">
        <v>248</v>
      </c>
      <c r="B119" s="84" t="s">
        <v>310</v>
      </c>
      <c r="C119" s="87" t="s">
        <v>71</v>
      </c>
      <c r="D119" s="85" t="s">
        <v>299</v>
      </c>
      <c r="E119" s="85" t="s">
        <v>296</v>
      </c>
      <c r="F119" s="85" t="s">
        <v>300</v>
      </c>
      <c r="G119" s="83">
        <v>5</v>
      </c>
      <c r="H119" s="83">
        <v>5</v>
      </c>
      <c r="I119" s="86">
        <v>130.9</v>
      </c>
      <c r="J119" s="83">
        <v>4</v>
      </c>
      <c r="K119" s="83">
        <v>1</v>
      </c>
      <c r="L119" s="83">
        <v>3</v>
      </c>
      <c r="M119" s="86">
        <v>130.9</v>
      </c>
      <c r="N119" s="86">
        <v>32.1</v>
      </c>
      <c r="O119" s="86">
        <v>98.8</v>
      </c>
      <c r="P119" s="86">
        <v>4550622.3</v>
      </c>
      <c r="Q119" s="86">
        <v>1210108.02</v>
      </c>
      <c r="R119" s="86">
        <v>2925885.95</v>
      </c>
      <c r="S119" s="86">
        <v>414628.33</v>
      </c>
      <c r="T119" s="98">
        <v>0</v>
      </c>
      <c r="U119" s="98">
        <v>0</v>
      </c>
      <c r="V119" s="16">
        <v>0</v>
      </c>
      <c r="W119" s="34"/>
      <c r="X119" s="24"/>
      <c r="Y119" s="24"/>
    </row>
    <row r="120" spans="1:25" s="16" customFormat="1" ht="12.75" hidden="1" customHeight="1" x14ac:dyDescent="0.25">
      <c r="A120" s="83" t="s">
        <v>232</v>
      </c>
      <c r="B120" s="84" t="s">
        <v>311</v>
      </c>
      <c r="C120" s="87" t="s">
        <v>82</v>
      </c>
      <c r="D120" s="85" t="s">
        <v>299</v>
      </c>
      <c r="E120" s="85" t="s">
        <v>296</v>
      </c>
      <c r="F120" s="85" t="s">
        <v>300</v>
      </c>
      <c r="G120" s="77">
        <v>11</v>
      </c>
      <c r="H120" s="77">
        <v>11</v>
      </c>
      <c r="I120" s="86">
        <v>121.8</v>
      </c>
      <c r="J120" s="77">
        <v>4</v>
      </c>
      <c r="K120" s="77">
        <v>3</v>
      </c>
      <c r="L120" s="77">
        <v>1</v>
      </c>
      <c r="M120" s="86">
        <v>121.8</v>
      </c>
      <c r="N120" s="86">
        <v>93.8</v>
      </c>
      <c r="O120" s="86">
        <v>28</v>
      </c>
      <c r="P120" s="86">
        <v>4418413.59</v>
      </c>
      <c r="Q120" s="86">
        <v>1133040.6000000001</v>
      </c>
      <c r="R120" s="86">
        <v>2739546.8</v>
      </c>
      <c r="S120" s="86">
        <v>545826.18999999994</v>
      </c>
      <c r="T120" s="98">
        <v>0</v>
      </c>
      <c r="U120" s="98">
        <v>0</v>
      </c>
      <c r="V120" s="16">
        <v>0</v>
      </c>
      <c r="W120" s="34"/>
      <c r="X120" s="24"/>
      <c r="Y120" s="24"/>
    </row>
    <row r="121" spans="1:25" s="16" customFormat="1" ht="12.75" hidden="1" customHeight="1" x14ac:dyDescent="0.25">
      <c r="A121" s="83" t="s">
        <v>40</v>
      </c>
      <c r="B121" s="84" t="s">
        <v>312</v>
      </c>
      <c r="C121" s="87" t="s">
        <v>83</v>
      </c>
      <c r="D121" s="85" t="s">
        <v>299</v>
      </c>
      <c r="E121" s="85" t="s">
        <v>296</v>
      </c>
      <c r="F121" s="85" t="s">
        <v>300</v>
      </c>
      <c r="G121" s="83">
        <v>6</v>
      </c>
      <c r="H121" s="83">
        <v>6</v>
      </c>
      <c r="I121" s="86">
        <v>78.8</v>
      </c>
      <c r="J121" s="83">
        <v>2</v>
      </c>
      <c r="K121" s="83">
        <v>0</v>
      </c>
      <c r="L121" s="83">
        <v>2</v>
      </c>
      <c r="M121" s="86">
        <v>78.8</v>
      </c>
      <c r="N121" s="86">
        <v>0</v>
      </c>
      <c r="O121" s="86">
        <v>78.8</v>
      </c>
      <c r="P121" s="86">
        <v>2855930.09</v>
      </c>
      <c r="Q121" s="86">
        <v>733034.47</v>
      </c>
      <c r="R121" s="86">
        <v>1772383.32</v>
      </c>
      <c r="S121" s="86">
        <v>350512.3</v>
      </c>
      <c r="T121" s="98">
        <v>0</v>
      </c>
      <c r="U121" s="98">
        <v>0</v>
      </c>
      <c r="V121" s="16">
        <v>0</v>
      </c>
      <c r="W121" s="34"/>
      <c r="X121" s="24"/>
      <c r="Y121" s="24"/>
    </row>
    <row r="122" spans="1:25" s="16" customFormat="1" ht="12.75" hidden="1" customHeight="1" x14ac:dyDescent="0.25">
      <c r="A122" s="83" t="s">
        <v>41</v>
      </c>
      <c r="B122" s="84" t="s">
        <v>313</v>
      </c>
      <c r="C122" s="87" t="s">
        <v>84</v>
      </c>
      <c r="D122" s="85" t="s">
        <v>299</v>
      </c>
      <c r="E122" s="85" t="s">
        <v>296</v>
      </c>
      <c r="F122" s="85" t="s">
        <v>300</v>
      </c>
      <c r="G122" s="83">
        <v>6</v>
      </c>
      <c r="H122" s="83">
        <v>6</v>
      </c>
      <c r="I122" s="86">
        <v>76.400000000000006</v>
      </c>
      <c r="J122" s="83">
        <v>3</v>
      </c>
      <c r="K122" s="83">
        <v>0</v>
      </c>
      <c r="L122" s="83">
        <v>3</v>
      </c>
      <c r="M122" s="86">
        <v>76.400000000000006</v>
      </c>
      <c r="N122" s="86">
        <v>0</v>
      </c>
      <c r="O122" s="86">
        <v>76.400000000000006</v>
      </c>
      <c r="P122" s="86">
        <v>3214645.95</v>
      </c>
      <c r="Q122" s="86">
        <v>710708.55</v>
      </c>
      <c r="R122" s="86">
        <v>1718402.1</v>
      </c>
      <c r="S122" s="86">
        <v>785535.3</v>
      </c>
      <c r="T122" s="98">
        <v>0</v>
      </c>
      <c r="U122" s="98">
        <v>0</v>
      </c>
      <c r="V122" s="16">
        <v>0</v>
      </c>
      <c r="W122" s="34"/>
      <c r="X122" s="24"/>
      <c r="Y122" s="24"/>
    </row>
    <row r="123" spans="1:25" s="16" customFormat="1" ht="12.75" hidden="1" customHeight="1" x14ac:dyDescent="0.25">
      <c r="A123" s="83" t="s">
        <v>233</v>
      </c>
      <c r="B123" s="84" t="s">
        <v>314</v>
      </c>
      <c r="C123" s="87" t="s">
        <v>81</v>
      </c>
      <c r="D123" s="85" t="s">
        <v>299</v>
      </c>
      <c r="E123" s="85" t="s">
        <v>296</v>
      </c>
      <c r="F123" s="85" t="s">
        <v>300</v>
      </c>
      <c r="G123" s="83">
        <v>2</v>
      </c>
      <c r="H123" s="83">
        <v>2</v>
      </c>
      <c r="I123" s="86">
        <v>61.8</v>
      </c>
      <c r="J123" s="83">
        <v>1</v>
      </c>
      <c r="K123" s="83">
        <v>1</v>
      </c>
      <c r="L123" s="83">
        <v>0</v>
      </c>
      <c r="M123" s="86">
        <v>41.1</v>
      </c>
      <c r="N123" s="86">
        <v>41.1</v>
      </c>
      <c r="O123" s="86">
        <v>0</v>
      </c>
      <c r="P123" s="86">
        <v>1412313.55</v>
      </c>
      <c r="Q123" s="86">
        <v>374146.21</v>
      </c>
      <c r="R123" s="86">
        <v>927724.41</v>
      </c>
      <c r="S123" s="86">
        <v>110442.93</v>
      </c>
      <c r="T123" s="98">
        <v>0</v>
      </c>
      <c r="U123" s="98">
        <v>0</v>
      </c>
      <c r="V123" s="16">
        <v>0</v>
      </c>
      <c r="W123" s="34"/>
      <c r="X123" s="24"/>
      <c r="Y123" s="24"/>
    </row>
    <row r="124" spans="1:25" s="16" customFormat="1" ht="12.75" hidden="1" customHeight="1" x14ac:dyDescent="0.25">
      <c r="A124" s="83" t="s">
        <v>42</v>
      </c>
      <c r="B124" s="84" t="s">
        <v>315</v>
      </c>
      <c r="C124" s="87" t="s">
        <v>73</v>
      </c>
      <c r="D124" s="85" t="s">
        <v>299</v>
      </c>
      <c r="E124" s="85" t="s">
        <v>296</v>
      </c>
      <c r="F124" s="85" t="s">
        <v>300</v>
      </c>
      <c r="G124" s="83">
        <v>11</v>
      </c>
      <c r="H124" s="83">
        <v>11</v>
      </c>
      <c r="I124" s="86">
        <v>181.7</v>
      </c>
      <c r="J124" s="83">
        <v>5</v>
      </c>
      <c r="K124" s="83">
        <v>2</v>
      </c>
      <c r="L124" s="83">
        <v>3</v>
      </c>
      <c r="M124" s="86">
        <v>151.5</v>
      </c>
      <c r="N124" s="86">
        <v>60.3</v>
      </c>
      <c r="O124" s="86">
        <v>91.2</v>
      </c>
      <c r="P124" s="86">
        <v>5643524.5599999996</v>
      </c>
      <c r="Q124" s="86">
        <v>1399222.54</v>
      </c>
      <c r="R124" s="86">
        <v>3383140.59</v>
      </c>
      <c r="S124" s="86">
        <v>861161.43</v>
      </c>
      <c r="T124" s="98">
        <v>0</v>
      </c>
      <c r="U124" s="98">
        <v>0</v>
      </c>
      <c r="V124" s="16">
        <v>0</v>
      </c>
      <c r="W124" s="34"/>
      <c r="X124" s="24"/>
      <c r="Y124" s="24"/>
    </row>
    <row r="125" spans="1:25" s="16" customFormat="1" ht="12.75" hidden="1" customHeight="1" x14ac:dyDescent="0.25">
      <c r="A125" s="83" t="s">
        <v>234</v>
      </c>
      <c r="B125" s="84" t="s">
        <v>316</v>
      </c>
      <c r="C125" s="89" t="s">
        <v>74</v>
      </c>
      <c r="D125" s="85" t="s">
        <v>299</v>
      </c>
      <c r="E125" s="85" t="s">
        <v>296</v>
      </c>
      <c r="F125" s="85" t="s">
        <v>300</v>
      </c>
      <c r="G125" s="83">
        <v>11</v>
      </c>
      <c r="H125" s="83">
        <v>11</v>
      </c>
      <c r="I125" s="86">
        <v>180.8</v>
      </c>
      <c r="J125" s="83">
        <v>6</v>
      </c>
      <c r="K125" s="83">
        <v>3</v>
      </c>
      <c r="L125" s="83">
        <v>3</v>
      </c>
      <c r="M125" s="86">
        <v>180.8</v>
      </c>
      <c r="N125" s="86">
        <v>90.3</v>
      </c>
      <c r="O125" s="86">
        <v>90.5</v>
      </c>
      <c r="P125" s="73">
        <v>6778631.1100000003</v>
      </c>
      <c r="Q125" s="86">
        <v>1671409.7</v>
      </c>
      <c r="R125" s="86">
        <v>4041254.24</v>
      </c>
      <c r="S125" s="86">
        <v>1065967.17</v>
      </c>
      <c r="T125" s="98">
        <v>0</v>
      </c>
      <c r="U125" s="98">
        <v>0</v>
      </c>
      <c r="V125" s="16">
        <v>0</v>
      </c>
      <c r="W125" s="34"/>
      <c r="X125" s="24"/>
      <c r="Y125" s="24"/>
    </row>
    <row r="126" spans="1:25" s="16" customFormat="1" ht="12.75" hidden="1" customHeight="1" x14ac:dyDescent="0.25">
      <c r="A126" s="83" t="s">
        <v>43</v>
      </c>
      <c r="B126" s="84" t="s">
        <v>317</v>
      </c>
      <c r="C126" s="87" t="s">
        <v>75</v>
      </c>
      <c r="D126" s="90" t="s">
        <v>299</v>
      </c>
      <c r="E126" s="85" t="s">
        <v>296</v>
      </c>
      <c r="F126" s="85" t="s">
        <v>300</v>
      </c>
      <c r="G126" s="83">
        <v>15</v>
      </c>
      <c r="H126" s="83">
        <v>15</v>
      </c>
      <c r="I126" s="86">
        <v>180.4</v>
      </c>
      <c r="J126" s="83">
        <v>5</v>
      </c>
      <c r="K126" s="83">
        <v>0</v>
      </c>
      <c r="L126" s="83">
        <v>5</v>
      </c>
      <c r="M126" s="86">
        <v>150.1</v>
      </c>
      <c r="N126" s="86">
        <v>0</v>
      </c>
      <c r="O126" s="86">
        <v>150.1</v>
      </c>
      <c r="P126" s="86">
        <v>5648859.25</v>
      </c>
      <c r="Q126" s="86">
        <v>1387602.86</v>
      </c>
      <c r="R126" s="86">
        <v>3355045.69</v>
      </c>
      <c r="S126" s="86">
        <v>906210.7</v>
      </c>
      <c r="T126" s="98">
        <v>0</v>
      </c>
      <c r="U126" s="98">
        <v>0</v>
      </c>
      <c r="V126" s="16">
        <v>0</v>
      </c>
      <c r="W126" s="34"/>
      <c r="X126" s="24"/>
      <c r="Y126" s="24"/>
    </row>
    <row r="127" spans="1:25" s="16" customFormat="1" ht="12.75" hidden="1" customHeight="1" x14ac:dyDescent="0.25">
      <c r="A127" s="83" t="s">
        <v>235</v>
      </c>
      <c r="B127" s="91" t="s">
        <v>318</v>
      </c>
      <c r="C127" s="89" t="s">
        <v>76</v>
      </c>
      <c r="D127" s="90" t="s">
        <v>299</v>
      </c>
      <c r="E127" s="85" t="s">
        <v>296</v>
      </c>
      <c r="F127" s="85" t="s">
        <v>300</v>
      </c>
      <c r="G127" s="83">
        <v>13</v>
      </c>
      <c r="H127" s="83">
        <v>13</v>
      </c>
      <c r="I127" s="86">
        <v>180.8</v>
      </c>
      <c r="J127" s="83">
        <v>5</v>
      </c>
      <c r="K127" s="83">
        <v>4</v>
      </c>
      <c r="L127" s="83">
        <v>1</v>
      </c>
      <c r="M127" s="86">
        <v>150.80000000000001</v>
      </c>
      <c r="N127" s="86">
        <v>120.6</v>
      </c>
      <c r="O127" s="86">
        <v>30.2</v>
      </c>
      <c r="P127" s="86">
        <v>5643524.5599999996</v>
      </c>
      <c r="Q127" s="86">
        <v>1392757.48</v>
      </c>
      <c r="R127" s="86">
        <v>3367508.91</v>
      </c>
      <c r="S127" s="86">
        <v>883258.17</v>
      </c>
      <c r="T127" s="98">
        <v>0</v>
      </c>
      <c r="U127" s="98">
        <v>0</v>
      </c>
      <c r="V127" s="16">
        <v>0</v>
      </c>
      <c r="W127" s="34"/>
      <c r="X127" s="24"/>
      <c r="Y127" s="24"/>
    </row>
    <row r="128" spans="1:25" s="16" customFormat="1" ht="12.75" hidden="1" customHeight="1" x14ac:dyDescent="0.2">
      <c r="A128" s="83" t="s">
        <v>258</v>
      </c>
      <c r="B128" s="84" t="s">
        <v>319</v>
      </c>
      <c r="C128" s="87" t="s">
        <v>77</v>
      </c>
      <c r="D128" s="85" t="s">
        <v>299</v>
      </c>
      <c r="E128" s="85" t="s">
        <v>296</v>
      </c>
      <c r="F128" s="85" t="s">
        <v>300</v>
      </c>
      <c r="G128" s="83">
        <v>15</v>
      </c>
      <c r="H128" s="83">
        <v>15</v>
      </c>
      <c r="I128" s="86">
        <v>181.5</v>
      </c>
      <c r="J128" s="83">
        <v>6</v>
      </c>
      <c r="K128" s="83">
        <v>2</v>
      </c>
      <c r="L128" s="92">
        <v>4</v>
      </c>
      <c r="M128" s="86">
        <v>181.5</v>
      </c>
      <c r="N128" s="86">
        <v>60.4</v>
      </c>
      <c r="O128" s="86">
        <v>121.1</v>
      </c>
      <c r="P128" s="86">
        <v>6772229.4699999997</v>
      </c>
      <c r="Q128" s="86">
        <v>1676296.31</v>
      </c>
      <c r="R128" s="86">
        <v>4053069.41</v>
      </c>
      <c r="S128" s="86">
        <v>1042863.75</v>
      </c>
      <c r="T128" s="98">
        <v>0</v>
      </c>
      <c r="U128" s="98">
        <v>0</v>
      </c>
      <c r="V128" s="16">
        <v>0</v>
      </c>
      <c r="W128" s="34"/>
      <c r="X128" s="24"/>
      <c r="Y128" s="24"/>
    </row>
    <row r="129" spans="1:25" s="16" customFormat="1" ht="12.75" hidden="1" customHeight="1" x14ac:dyDescent="0.2">
      <c r="A129" s="83" t="s">
        <v>260</v>
      </c>
      <c r="B129" s="84" t="s">
        <v>320</v>
      </c>
      <c r="C129" s="87" t="s">
        <v>91</v>
      </c>
      <c r="D129" s="85" t="s">
        <v>321</v>
      </c>
      <c r="E129" s="85" t="s">
        <v>296</v>
      </c>
      <c r="F129" s="85" t="s">
        <v>300</v>
      </c>
      <c r="G129" s="83">
        <v>6</v>
      </c>
      <c r="H129" s="83">
        <v>6</v>
      </c>
      <c r="I129" s="86">
        <v>188.6</v>
      </c>
      <c r="J129" s="83">
        <v>4</v>
      </c>
      <c r="K129" s="83">
        <v>0</v>
      </c>
      <c r="L129" s="93">
        <v>4</v>
      </c>
      <c r="M129" s="86">
        <v>188.6</v>
      </c>
      <c r="N129" s="86">
        <v>0</v>
      </c>
      <c r="O129" s="86">
        <v>188.6</v>
      </c>
      <c r="P129" s="86">
        <v>7767577.9699999997</v>
      </c>
      <c r="Q129" s="86">
        <v>1754445.45</v>
      </c>
      <c r="R129" s="86">
        <v>4242024.03</v>
      </c>
      <c r="S129" s="86">
        <v>1771108.49</v>
      </c>
      <c r="T129" s="98">
        <v>0</v>
      </c>
      <c r="U129" s="98">
        <v>0</v>
      </c>
      <c r="V129" s="16">
        <v>0</v>
      </c>
      <c r="W129" s="34"/>
      <c r="X129" s="24"/>
      <c r="Y129" s="24"/>
    </row>
    <row r="130" spans="1:25" s="16" customFormat="1" ht="12.75" hidden="1" customHeight="1" x14ac:dyDescent="0.25">
      <c r="A130" s="83" t="s">
        <v>156</v>
      </c>
      <c r="B130" s="84" t="s">
        <v>322</v>
      </c>
      <c r="C130" s="87" t="s">
        <v>169</v>
      </c>
      <c r="D130" s="85" t="s">
        <v>323</v>
      </c>
      <c r="E130" s="85" t="s">
        <v>296</v>
      </c>
      <c r="F130" s="85" t="s">
        <v>324</v>
      </c>
      <c r="G130" s="83">
        <v>1</v>
      </c>
      <c r="H130" s="83">
        <v>1</v>
      </c>
      <c r="I130" s="86">
        <v>63.5</v>
      </c>
      <c r="J130" s="83">
        <v>1</v>
      </c>
      <c r="K130" s="83">
        <v>0</v>
      </c>
      <c r="L130" s="83">
        <v>1</v>
      </c>
      <c r="M130" s="86">
        <v>31.6</v>
      </c>
      <c r="N130" s="86">
        <v>0</v>
      </c>
      <c r="O130" s="86">
        <v>31.6</v>
      </c>
      <c r="P130" s="86">
        <v>1129771.8500000001</v>
      </c>
      <c r="Q130" s="86">
        <v>292126.92</v>
      </c>
      <c r="R130" s="86">
        <v>706325.41</v>
      </c>
      <c r="S130" s="86">
        <v>131319.51999999999</v>
      </c>
      <c r="T130" s="98">
        <v>0</v>
      </c>
      <c r="U130" s="98">
        <v>0</v>
      </c>
      <c r="V130" s="16">
        <v>0</v>
      </c>
      <c r="W130" s="34"/>
      <c r="X130" s="24"/>
      <c r="Y130" s="24"/>
    </row>
    <row r="131" spans="1:25" s="16" customFormat="1" ht="12.75" hidden="1" customHeight="1" x14ac:dyDescent="0.25">
      <c r="A131" s="83" t="s">
        <v>157</v>
      </c>
      <c r="B131" s="84" t="s">
        <v>325</v>
      </c>
      <c r="C131" s="87" t="s">
        <v>32</v>
      </c>
      <c r="D131" s="85" t="s">
        <v>326</v>
      </c>
      <c r="E131" s="85" t="s">
        <v>296</v>
      </c>
      <c r="F131" s="85" t="s">
        <v>300</v>
      </c>
      <c r="G131" s="83">
        <v>1</v>
      </c>
      <c r="H131" s="83">
        <v>1</v>
      </c>
      <c r="I131" s="86">
        <v>81.3</v>
      </c>
      <c r="J131" s="83">
        <v>1</v>
      </c>
      <c r="K131" s="83">
        <v>0</v>
      </c>
      <c r="L131" s="83">
        <v>1</v>
      </c>
      <c r="M131" s="86">
        <v>40</v>
      </c>
      <c r="N131" s="86">
        <v>0</v>
      </c>
      <c r="O131" s="86">
        <v>40</v>
      </c>
      <c r="P131" s="86">
        <v>1413332.02</v>
      </c>
      <c r="Q131" s="86">
        <v>364132.57</v>
      </c>
      <c r="R131" s="86">
        <v>902894.8</v>
      </c>
      <c r="S131" s="86">
        <v>146304.65</v>
      </c>
      <c r="T131" s="98">
        <v>0</v>
      </c>
      <c r="U131" s="98">
        <v>0</v>
      </c>
      <c r="V131" s="16">
        <v>0</v>
      </c>
      <c r="W131" s="34"/>
      <c r="X131" s="24"/>
      <c r="Y131" s="24"/>
    </row>
    <row r="132" spans="1:25" s="16" customFormat="1" ht="12.75" hidden="1" customHeight="1" x14ac:dyDescent="0.25">
      <c r="A132" s="83" t="s">
        <v>158</v>
      </c>
      <c r="B132" s="84" t="s">
        <v>327</v>
      </c>
      <c r="C132" s="87" t="s">
        <v>169</v>
      </c>
      <c r="D132" s="85" t="s">
        <v>326</v>
      </c>
      <c r="E132" s="85" t="s">
        <v>296</v>
      </c>
      <c r="F132" s="85" t="s">
        <v>300</v>
      </c>
      <c r="G132" s="83">
        <v>2</v>
      </c>
      <c r="H132" s="83">
        <v>2</v>
      </c>
      <c r="I132" s="86">
        <v>85.2</v>
      </c>
      <c r="J132" s="83">
        <v>1</v>
      </c>
      <c r="K132" s="83">
        <v>0</v>
      </c>
      <c r="L132" s="83">
        <v>1</v>
      </c>
      <c r="M132" s="86">
        <v>42.5</v>
      </c>
      <c r="N132" s="86">
        <v>0</v>
      </c>
      <c r="O132" s="86">
        <v>42.5</v>
      </c>
      <c r="P132" s="86">
        <v>1471836.69</v>
      </c>
      <c r="Q132" s="86">
        <v>392521.17</v>
      </c>
      <c r="R132" s="86">
        <v>949065.84</v>
      </c>
      <c r="S132" s="86">
        <v>130249.68</v>
      </c>
      <c r="T132" s="98">
        <v>0</v>
      </c>
      <c r="U132" s="98">
        <v>0</v>
      </c>
      <c r="V132" s="16">
        <v>0</v>
      </c>
      <c r="W132" s="34"/>
      <c r="X132" s="24"/>
      <c r="Y132" s="24"/>
    </row>
    <row r="133" spans="1:25" s="16" customFormat="1" ht="12.75" hidden="1" customHeight="1" x14ac:dyDescent="0.25">
      <c r="A133" s="83" t="s">
        <v>160</v>
      </c>
      <c r="B133" s="84" t="s">
        <v>328</v>
      </c>
      <c r="C133" s="87" t="s">
        <v>88</v>
      </c>
      <c r="D133" s="85" t="s">
        <v>329</v>
      </c>
      <c r="E133" s="85" t="s">
        <v>296</v>
      </c>
      <c r="F133" s="85" t="s">
        <v>300</v>
      </c>
      <c r="G133" s="83">
        <v>1</v>
      </c>
      <c r="H133" s="83">
        <v>1</v>
      </c>
      <c r="I133" s="86">
        <v>81.2</v>
      </c>
      <c r="J133" s="83">
        <v>1</v>
      </c>
      <c r="K133" s="83">
        <v>0</v>
      </c>
      <c r="L133" s="83">
        <v>1</v>
      </c>
      <c r="M133" s="86">
        <v>41</v>
      </c>
      <c r="N133" s="86">
        <v>0</v>
      </c>
      <c r="O133" s="86">
        <v>41</v>
      </c>
      <c r="P133" s="86">
        <v>1458831.62</v>
      </c>
      <c r="Q133" s="86">
        <v>379025.43</v>
      </c>
      <c r="R133" s="86">
        <v>916434.87</v>
      </c>
      <c r="S133" s="86">
        <v>163371.32</v>
      </c>
      <c r="T133" s="98">
        <v>0</v>
      </c>
      <c r="U133" s="98">
        <v>0</v>
      </c>
      <c r="V133" s="16">
        <v>0</v>
      </c>
      <c r="W133" s="34"/>
      <c r="X133" s="24"/>
      <c r="Y133" s="24"/>
    </row>
    <row r="134" spans="1:25" s="16" customFormat="1" ht="12.75" hidden="1" customHeight="1" x14ac:dyDescent="0.25">
      <c r="A134" s="83" t="s">
        <v>161</v>
      </c>
      <c r="B134" s="84" t="s">
        <v>330</v>
      </c>
      <c r="C134" s="87" t="s">
        <v>89</v>
      </c>
      <c r="D134" s="85" t="s">
        <v>329</v>
      </c>
      <c r="E134" s="85" t="s">
        <v>296</v>
      </c>
      <c r="F134" s="85" t="s">
        <v>300</v>
      </c>
      <c r="G134" s="83">
        <v>6</v>
      </c>
      <c r="H134" s="83">
        <v>6</v>
      </c>
      <c r="I134" s="86">
        <v>103.9</v>
      </c>
      <c r="J134" s="83">
        <v>2</v>
      </c>
      <c r="K134" s="83">
        <v>0</v>
      </c>
      <c r="L134" s="83">
        <v>2</v>
      </c>
      <c r="M134" s="86">
        <v>103.9</v>
      </c>
      <c r="N134" s="86">
        <v>0</v>
      </c>
      <c r="O134" s="86">
        <v>103.9</v>
      </c>
      <c r="P134" s="86">
        <v>3580887.77</v>
      </c>
      <c r="Q134" s="86">
        <v>945834.35</v>
      </c>
      <c r="R134" s="86">
        <v>2345269.25</v>
      </c>
      <c r="S134" s="86">
        <v>289784.17</v>
      </c>
      <c r="T134" s="98">
        <v>0</v>
      </c>
      <c r="U134" s="98">
        <v>0</v>
      </c>
      <c r="V134" s="16">
        <v>0</v>
      </c>
      <c r="W134" s="34"/>
      <c r="X134" s="24"/>
      <c r="Y134" s="24"/>
    </row>
    <row r="135" spans="1:25" s="16" customFormat="1" ht="12.75" hidden="1" customHeight="1" x14ac:dyDescent="0.25">
      <c r="A135" s="83" t="s">
        <v>268</v>
      </c>
      <c r="B135" s="84" t="s">
        <v>331</v>
      </c>
      <c r="C135" s="87" t="s">
        <v>202</v>
      </c>
      <c r="D135" s="85" t="s">
        <v>329</v>
      </c>
      <c r="E135" s="85" t="s">
        <v>296</v>
      </c>
      <c r="F135" s="85" t="s">
        <v>300</v>
      </c>
      <c r="G135" s="83">
        <v>1</v>
      </c>
      <c r="H135" s="83">
        <v>1</v>
      </c>
      <c r="I135" s="86">
        <v>93.6</v>
      </c>
      <c r="J135" s="83">
        <v>1</v>
      </c>
      <c r="K135" s="83">
        <v>0</v>
      </c>
      <c r="L135" s="83">
        <v>1</v>
      </c>
      <c r="M135" s="86">
        <v>41.2</v>
      </c>
      <c r="N135" s="86">
        <v>0</v>
      </c>
      <c r="O135" s="86">
        <v>41.2</v>
      </c>
      <c r="P135" s="86">
        <v>1471836.69</v>
      </c>
      <c r="Q135" s="86">
        <v>380514.64</v>
      </c>
      <c r="R135" s="86">
        <v>920035.59</v>
      </c>
      <c r="S135" s="86">
        <v>171286.46</v>
      </c>
      <c r="T135" s="98">
        <v>0</v>
      </c>
      <c r="U135" s="98">
        <v>0</v>
      </c>
      <c r="V135" s="16">
        <v>0</v>
      </c>
      <c r="W135" s="34"/>
      <c r="X135" s="24"/>
      <c r="Y135" s="24"/>
    </row>
    <row r="136" spans="1:25" s="16" customFormat="1" ht="12.75" hidden="1" customHeight="1" x14ac:dyDescent="0.25">
      <c r="A136" s="83" t="s">
        <v>269</v>
      </c>
      <c r="B136" s="84" t="s">
        <v>332</v>
      </c>
      <c r="C136" s="87" t="s">
        <v>333</v>
      </c>
      <c r="D136" s="90" t="s">
        <v>326</v>
      </c>
      <c r="E136" s="85" t="s">
        <v>296</v>
      </c>
      <c r="F136" s="85" t="s">
        <v>300</v>
      </c>
      <c r="G136" s="83">
        <v>1</v>
      </c>
      <c r="H136" s="83">
        <v>1</v>
      </c>
      <c r="I136" s="86">
        <v>65.2</v>
      </c>
      <c r="J136" s="83">
        <v>1</v>
      </c>
      <c r="K136" s="83">
        <v>0</v>
      </c>
      <c r="L136" s="83">
        <v>1</v>
      </c>
      <c r="M136" s="86">
        <v>33.299999999999997</v>
      </c>
      <c r="N136" s="86">
        <v>0</v>
      </c>
      <c r="O136" s="86">
        <v>33.299999999999997</v>
      </c>
      <c r="P136" s="86">
        <v>1161306.75</v>
      </c>
      <c r="Q136" s="86">
        <v>307842.61</v>
      </c>
      <c r="R136" s="86">
        <v>744323.93</v>
      </c>
      <c r="S136" s="86">
        <v>109140.21</v>
      </c>
      <c r="T136" s="98">
        <v>0</v>
      </c>
      <c r="U136" s="98">
        <v>0</v>
      </c>
      <c r="V136" s="16">
        <v>0</v>
      </c>
      <c r="W136" s="34"/>
      <c r="X136" s="24"/>
      <c r="Y136" s="24"/>
    </row>
    <row r="137" spans="1:25" s="16" customFormat="1" ht="12.75" hidden="1" customHeight="1" x14ac:dyDescent="0.25">
      <c r="A137" s="83" t="s">
        <v>334</v>
      </c>
      <c r="B137" s="84" t="s">
        <v>335</v>
      </c>
      <c r="C137" s="87" t="s">
        <v>336</v>
      </c>
      <c r="D137" s="90" t="s">
        <v>326</v>
      </c>
      <c r="E137" s="85" t="s">
        <v>296</v>
      </c>
      <c r="F137" s="85" t="s">
        <v>300</v>
      </c>
      <c r="G137" s="83">
        <v>3</v>
      </c>
      <c r="H137" s="83">
        <v>3</v>
      </c>
      <c r="I137" s="86">
        <v>79.599999999999994</v>
      </c>
      <c r="J137" s="83">
        <v>2</v>
      </c>
      <c r="K137" s="83">
        <v>0</v>
      </c>
      <c r="L137" s="83">
        <v>2</v>
      </c>
      <c r="M137" s="86">
        <v>79.599999999999994</v>
      </c>
      <c r="N137" s="86">
        <v>0</v>
      </c>
      <c r="O137" s="86">
        <v>79.599999999999994</v>
      </c>
      <c r="P137" s="86">
        <v>2871046.42</v>
      </c>
      <c r="Q137" s="86">
        <v>735864.01</v>
      </c>
      <c r="R137" s="86">
        <v>1779224.76</v>
      </c>
      <c r="S137" s="86">
        <v>355957.65</v>
      </c>
      <c r="T137" s="98">
        <v>0</v>
      </c>
      <c r="U137" s="98">
        <v>0</v>
      </c>
      <c r="V137" s="16">
        <v>0</v>
      </c>
      <c r="W137" s="34"/>
      <c r="X137" s="24"/>
      <c r="Y137" s="24"/>
    </row>
    <row r="138" spans="1:25" s="16" customFormat="1" ht="12.75" hidden="1" customHeight="1" x14ac:dyDescent="0.25">
      <c r="A138" s="83" t="s">
        <v>47</v>
      </c>
      <c r="B138" s="88" t="s">
        <v>337</v>
      </c>
      <c r="C138" s="78" t="s">
        <v>33</v>
      </c>
      <c r="D138" s="76" t="s">
        <v>326</v>
      </c>
      <c r="E138" s="85" t="s">
        <v>296</v>
      </c>
      <c r="F138" s="85" t="s">
        <v>300</v>
      </c>
      <c r="G138" s="77">
        <v>6</v>
      </c>
      <c r="H138" s="77">
        <v>6</v>
      </c>
      <c r="I138" s="86">
        <v>79.900000000000006</v>
      </c>
      <c r="J138" s="77">
        <v>2</v>
      </c>
      <c r="K138" s="77">
        <v>0</v>
      </c>
      <c r="L138" s="77">
        <v>2</v>
      </c>
      <c r="M138" s="73">
        <v>79.900000000000006</v>
      </c>
      <c r="N138" s="73">
        <v>0</v>
      </c>
      <c r="O138" s="73">
        <v>79.900000000000006</v>
      </c>
      <c r="P138" s="86">
        <v>2863540.8</v>
      </c>
      <c r="Q138" s="86">
        <v>737939.81</v>
      </c>
      <c r="R138" s="86">
        <v>1784243.78</v>
      </c>
      <c r="S138" s="86">
        <v>341357.21</v>
      </c>
      <c r="T138" s="98">
        <v>0</v>
      </c>
      <c r="U138" s="98">
        <v>0</v>
      </c>
      <c r="V138" s="16">
        <v>0</v>
      </c>
      <c r="W138" s="34"/>
      <c r="X138" s="24"/>
      <c r="Y138" s="24"/>
    </row>
    <row r="139" spans="1:25" s="16" customFormat="1" ht="12.75" hidden="1" customHeight="1" x14ac:dyDescent="0.25">
      <c r="A139" s="83" t="s">
        <v>338</v>
      </c>
      <c r="B139" s="84" t="s">
        <v>339</v>
      </c>
      <c r="C139" s="87" t="s">
        <v>270</v>
      </c>
      <c r="D139" s="85" t="s">
        <v>326</v>
      </c>
      <c r="E139" s="85" t="s">
        <v>296</v>
      </c>
      <c r="F139" s="85" t="s">
        <v>300</v>
      </c>
      <c r="G139" s="83">
        <v>7</v>
      </c>
      <c r="H139" s="83">
        <v>7</v>
      </c>
      <c r="I139" s="86">
        <v>80.3</v>
      </c>
      <c r="J139" s="83">
        <v>2</v>
      </c>
      <c r="K139" s="83">
        <v>0</v>
      </c>
      <c r="L139" s="83">
        <v>2</v>
      </c>
      <c r="M139" s="86">
        <v>80.3</v>
      </c>
      <c r="N139" s="86">
        <v>0</v>
      </c>
      <c r="O139" s="86">
        <v>80.3</v>
      </c>
      <c r="P139" s="86">
        <v>2841568.15</v>
      </c>
      <c r="Q139" s="86">
        <v>742335.17</v>
      </c>
      <c r="R139" s="86">
        <v>1794871.21</v>
      </c>
      <c r="S139" s="86">
        <v>304361.77</v>
      </c>
      <c r="T139" s="98">
        <v>0</v>
      </c>
      <c r="U139" s="98">
        <v>0</v>
      </c>
      <c r="V139" s="16">
        <v>0</v>
      </c>
      <c r="W139" s="34"/>
      <c r="X139" s="24"/>
      <c r="Y139" s="24"/>
    </row>
    <row r="140" spans="1:25" s="16" customFormat="1" ht="12.75" hidden="1" customHeight="1" x14ac:dyDescent="0.25">
      <c r="A140" s="83" t="s">
        <v>340</v>
      </c>
      <c r="B140" s="84" t="s">
        <v>341</v>
      </c>
      <c r="C140" s="87" t="s">
        <v>342</v>
      </c>
      <c r="D140" s="85" t="s">
        <v>326</v>
      </c>
      <c r="E140" s="85" t="s">
        <v>296</v>
      </c>
      <c r="F140" s="85" t="s">
        <v>300</v>
      </c>
      <c r="G140" s="83">
        <v>4</v>
      </c>
      <c r="H140" s="83">
        <v>4</v>
      </c>
      <c r="I140" s="86">
        <v>79.2</v>
      </c>
      <c r="J140" s="83">
        <v>1</v>
      </c>
      <c r="K140" s="83">
        <v>0</v>
      </c>
      <c r="L140" s="83">
        <v>1</v>
      </c>
      <c r="M140" s="86">
        <v>39.6</v>
      </c>
      <c r="N140" s="86">
        <v>0</v>
      </c>
      <c r="O140" s="86">
        <v>39.6</v>
      </c>
      <c r="P140" s="86">
        <v>1406044.94</v>
      </c>
      <c r="Q140" s="86">
        <v>366083.1</v>
      </c>
      <c r="R140" s="86">
        <v>885141.97</v>
      </c>
      <c r="S140" s="86">
        <v>154819.87</v>
      </c>
      <c r="T140" s="98">
        <v>0</v>
      </c>
      <c r="U140" s="98">
        <v>0</v>
      </c>
      <c r="V140" s="16">
        <v>0</v>
      </c>
      <c r="W140" s="34"/>
      <c r="X140" s="24"/>
      <c r="Y140" s="24"/>
    </row>
    <row r="141" spans="1:25" s="16" customFormat="1" ht="12.75" hidden="1" customHeight="1" x14ac:dyDescent="0.25">
      <c r="A141" s="83" t="s">
        <v>343</v>
      </c>
      <c r="B141" s="84" t="s">
        <v>344</v>
      </c>
      <c r="C141" s="87" t="s">
        <v>345</v>
      </c>
      <c r="D141" s="85" t="s">
        <v>326</v>
      </c>
      <c r="E141" s="85" t="s">
        <v>296</v>
      </c>
      <c r="F141" s="85" t="s">
        <v>300</v>
      </c>
      <c r="G141" s="83">
        <v>4</v>
      </c>
      <c r="H141" s="83">
        <v>4</v>
      </c>
      <c r="I141" s="86">
        <v>82.7</v>
      </c>
      <c r="J141" s="83">
        <v>1</v>
      </c>
      <c r="K141" s="83">
        <v>0</v>
      </c>
      <c r="L141" s="83">
        <v>1</v>
      </c>
      <c r="M141" s="86">
        <v>41.7</v>
      </c>
      <c r="N141" s="86">
        <v>0</v>
      </c>
      <c r="O141" s="86">
        <v>41.7</v>
      </c>
      <c r="P141" s="86">
        <v>1439304.25</v>
      </c>
      <c r="Q141" s="86">
        <v>385132.54</v>
      </c>
      <c r="R141" s="86">
        <v>931201.07</v>
      </c>
      <c r="S141" s="86">
        <v>122970.64</v>
      </c>
      <c r="T141" s="98">
        <v>0</v>
      </c>
      <c r="U141" s="98">
        <v>0</v>
      </c>
      <c r="V141" s="16">
        <v>0</v>
      </c>
      <c r="W141" s="34"/>
      <c r="X141" s="24"/>
      <c r="Y141" s="24"/>
    </row>
    <row r="142" spans="1:25" s="16" customFormat="1" ht="12.75" hidden="1" customHeight="1" x14ac:dyDescent="0.25">
      <c r="A142" s="83" t="s">
        <v>164</v>
      </c>
      <c r="B142" s="84" t="s">
        <v>346</v>
      </c>
      <c r="C142" s="87" t="s">
        <v>90</v>
      </c>
      <c r="D142" s="85" t="s">
        <v>347</v>
      </c>
      <c r="E142" s="85" t="s">
        <v>296</v>
      </c>
      <c r="F142" s="85" t="s">
        <v>300</v>
      </c>
      <c r="G142" s="83">
        <v>1</v>
      </c>
      <c r="H142" s="83">
        <v>1</v>
      </c>
      <c r="I142" s="86">
        <v>112.7</v>
      </c>
      <c r="J142" s="83">
        <v>1</v>
      </c>
      <c r="K142" s="83">
        <v>0</v>
      </c>
      <c r="L142" s="83">
        <v>1</v>
      </c>
      <c r="M142" s="86">
        <v>53.7</v>
      </c>
      <c r="N142" s="86">
        <v>0</v>
      </c>
      <c r="O142" s="86">
        <v>53.7</v>
      </c>
      <c r="P142" s="86">
        <v>1941894.49</v>
      </c>
      <c r="Q142" s="86">
        <v>499542.53</v>
      </c>
      <c r="R142" s="86">
        <v>1207829.75</v>
      </c>
      <c r="S142" s="86">
        <v>234522.21</v>
      </c>
      <c r="T142" s="98">
        <v>0</v>
      </c>
      <c r="U142" s="98">
        <v>0</v>
      </c>
      <c r="V142" s="16">
        <v>0</v>
      </c>
      <c r="W142" s="34"/>
      <c r="X142" s="24"/>
      <c r="Y142" s="24"/>
    </row>
    <row r="143" spans="1:25" s="16" customFormat="1" ht="12.75" hidden="1" customHeight="1" x14ac:dyDescent="0.25">
      <c r="A143" s="83" t="s">
        <v>169</v>
      </c>
      <c r="B143" s="84" t="s">
        <v>348</v>
      </c>
      <c r="C143" s="87" t="s">
        <v>85</v>
      </c>
      <c r="D143" s="85" t="s">
        <v>329</v>
      </c>
      <c r="E143" s="85" t="s">
        <v>296</v>
      </c>
      <c r="F143" s="85" t="s">
        <v>300</v>
      </c>
      <c r="G143" s="83">
        <v>1</v>
      </c>
      <c r="H143" s="83">
        <v>1</v>
      </c>
      <c r="I143" s="86">
        <v>77.900000000000006</v>
      </c>
      <c r="J143" s="83">
        <v>1</v>
      </c>
      <c r="K143" s="83">
        <v>0</v>
      </c>
      <c r="L143" s="83">
        <v>1</v>
      </c>
      <c r="M143" s="86">
        <v>43</v>
      </c>
      <c r="N143" s="86">
        <v>0</v>
      </c>
      <c r="O143" s="86">
        <v>43</v>
      </c>
      <c r="P143" s="86">
        <v>1483511.11</v>
      </c>
      <c r="Q143" s="86">
        <v>397514.48</v>
      </c>
      <c r="R143" s="86">
        <v>961139.01</v>
      </c>
      <c r="S143" s="86">
        <v>124857.62</v>
      </c>
      <c r="T143" s="98">
        <v>0</v>
      </c>
      <c r="U143" s="98">
        <v>0</v>
      </c>
      <c r="V143" s="16">
        <v>0</v>
      </c>
      <c r="W143" s="34"/>
      <c r="X143" s="24"/>
      <c r="Y143" s="24"/>
    </row>
    <row r="144" spans="1:25" s="16" customFormat="1" ht="12.75" hidden="1" customHeight="1" x14ac:dyDescent="0.25">
      <c r="A144" s="83" t="s">
        <v>166</v>
      </c>
      <c r="B144" s="84" t="s">
        <v>349</v>
      </c>
      <c r="C144" s="87" t="s">
        <v>86</v>
      </c>
      <c r="D144" s="85" t="s">
        <v>329</v>
      </c>
      <c r="E144" s="85" t="s">
        <v>296</v>
      </c>
      <c r="F144" s="85" t="s">
        <v>300</v>
      </c>
      <c r="G144" s="83">
        <v>1</v>
      </c>
      <c r="H144" s="83">
        <v>1</v>
      </c>
      <c r="I144" s="86">
        <v>85.4</v>
      </c>
      <c r="J144" s="83">
        <v>1</v>
      </c>
      <c r="K144" s="83">
        <v>0</v>
      </c>
      <c r="L144" s="83">
        <v>1</v>
      </c>
      <c r="M144" s="86">
        <v>43.1</v>
      </c>
      <c r="N144" s="86">
        <v>0</v>
      </c>
      <c r="O144" s="86">
        <v>43.1</v>
      </c>
      <c r="P144" s="86">
        <v>1483511.09</v>
      </c>
      <c r="Q144" s="86">
        <v>398438.91</v>
      </c>
      <c r="R144" s="86">
        <v>963374.22</v>
      </c>
      <c r="S144" s="86">
        <v>121697.96</v>
      </c>
      <c r="T144" s="98">
        <v>0</v>
      </c>
      <c r="U144" s="98">
        <v>0</v>
      </c>
      <c r="V144" s="16">
        <v>0</v>
      </c>
      <c r="W144" s="34"/>
      <c r="X144" s="24"/>
      <c r="Y144" s="24"/>
    </row>
    <row r="145" spans="1:26" s="16" customFormat="1" ht="12.75" hidden="1" customHeight="1" x14ac:dyDescent="0.25">
      <c r="A145" s="83" t="s">
        <v>45</v>
      </c>
      <c r="B145" s="84" t="s">
        <v>350</v>
      </c>
      <c r="C145" s="94" t="s">
        <v>195</v>
      </c>
      <c r="D145" s="90" t="s">
        <v>329</v>
      </c>
      <c r="E145" s="85" t="s">
        <v>296</v>
      </c>
      <c r="F145" s="85" t="s">
        <v>351</v>
      </c>
      <c r="G145" s="83">
        <v>5</v>
      </c>
      <c r="H145" s="83">
        <v>5</v>
      </c>
      <c r="I145" s="86">
        <v>176.6</v>
      </c>
      <c r="J145" s="83">
        <v>4</v>
      </c>
      <c r="K145" s="83">
        <v>0</v>
      </c>
      <c r="L145" s="83">
        <v>4</v>
      </c>
      <c r="M145" s="86">
        <v>176.6</v>
      </c>
      <c r="N145" s="86">
        <v>0</v>
      </c>
      <c r="O145" s="86">
        <v>176.6</v>
      </c>
      <c r="P145" s="86">
        <v>6938225.7400000002</v>
      </c>
      <c r="Q145" s="86">
        <v>1611143.06</v>
      </c>
      <c r="R145" s="86">
        <v>3926937.58</v>
      </c>
      <c r="S145" s="86">
        <v>1400145.1</v>
      </c>
      <c r="T145" s="98">
        <v>0</v>
      </c>
      <c r="U145" s="98">
        <v>0</v>
      </c>
      <c r="V145" s="16">
        <v>0</v>
      </c>
      <c r="W145" s="34"/>
      <c r="X145" s="24"/>
      <c r="Y145" s="24"/>
    </row>
    <row r="146" spans="1:26" s="16" customFormat="1" ht="12.75" hidden="1" customHeight="1" x14ac:dyDescent="0.25">
      <c r="A146" s="83" t="s">
        <v>168</v>
      </c>
      <c r="B146" s="84" t="s">
        <v>352</v>
      </c>
      <c r="C146" s="87" t="s">
        <v>87</v>
      </c>
      <c r="D146" s="85" t="s">
        <v>329</v>
      </c>
      <c r="E146" s="85" t="s">
        <v>296</v>
      </c>
      <c r="F146" s="85" t="s">
        <v>300</v>
      </c>
      <c r="G146" s="83">
        <v>4</v>
      </c>
      <c r="H146" s="83">
        <v>4</v>
      </c>
      <c r="I146" s="86">
        <v>138.5</v>
      </c>
      <c r="J146" s="83">
        <v>2</v>
      </c>
      <c r="K146" s="83">
        <v>0</v>
      </c>
      <c r="L146" s="83">
        <v>2</v>
      </c>
      <c r="M146" s="86">
        <v>93.6</v>
      </c>
      <c r="N146" s="86">
        <v>0</v>
      </c>
      <c r="O146" s="86">
        <v>93.6</v>
      </c>
      <c r="P146" s="86">
        <v>3897436.43</v>
      </c>
      <c r="Q146" s="86">
        <v>852070.21</v>
      </c>
      <c r="R146" s="86">
        <v>2112773.84</v>
      </c>
      <c r="S146" s="86">
        <v>932592.38</v>
      </c>
      <c r="T146" s="98">
        <v>0</v>
      </c>
      <c r="U146" s="98">
        <v>0</v>
      </c>
      <c r="V146" s="16">
        <v>0</v>
      </c>
      <c r="W146" s="34"/>
      <c r="X146" s="24"/>
      <c r="Y146" s="24"/>
    </row>
    <row r="147" spans="1:26" s="16" customFormat="1" ht="12.75" hidden="1" customHeight="1" x14ac:dyDescent="0.25">
      <c r="A147" s="83" t="s">
        <v>171</v>
      </c>
      <c r="B147" s="84" t="s">
        <v>353</v>
      </c>
      <c r="C147" s="89" t="s">
        <v>197</v>
      </c>
      <c r="D147" s="90" t="s">
        <v>329</v>
      </c>
      <c r="E147" s="85" t="s">
        <v>296</v>
      </c>
      <c r="F147" s="85" t="s">
        <v>351</v>
      </c>
      <c r="G147" s="83">
        <v>4</v>
      </c>
      <c r="H147" s="83">
        <v>4</v>
      </c>
      <c r="I147" s="86">
        <v>185.2</v>
      </c>
      <c r="J147" s="83">
        <v>2</v>
      </c>
      <c r="K147" s="83">
        <v>0</v>
      </c>
      <c r="L147" s="83">
        <v>2</v>
      </c>
      <c r="M147" s="86">
        <v>61.3</v>
      </c>
      <c r="N147" s="86">
        <v>0</v>
      </c>
      <c r="O147" s="86">
        <v>61.3</v>
      </c>
      <c r="P147" s="86">
        <v>2258476.75</v>
      </c>
      <c r="Q147" s="86">
        <v>566423.84</v>
      </c>
      <c r="R147" s="86">
        <v>1369540.17</v>
      </c>
      <c r="S147" s="86">
        <v>322512.74</v>
      </c>
      <c r="T147" s="98">
        <v>0</v>
      </c>
      <c r="U147" s="98">
        <v>0</v>
      </c>
      <c r="V147" s="16">
        <v>0</v>
      </c>
      <c r="W147" s="34"/>
      <c r="X147" s="24"/>
      <c r="Y147" s="24"/>
    </row>
    <row r="148" spans="1:26" s="16" customFormat="1" ht="12.75" hidden="1" customHeight="1" x14ac:dyDescent="0.25">
      <c r="A148" s="83" t="s">
        <v>167</v>
      </c>
      <c r="B148" s="84" t="s">
        <v>354</v>
      </c>
      <c r="C148" s="87" t="s">
        <v>198</v>
      </c>
      <c r="D148" s="85" t="s">
        <v>329</v>
      </c>
      <c r="E148" s="85" t="s">
        <v>296</v>
      </c>
      <c r="F148" s="85" t="s">
        <v>351</v>
      </c>
      <c r="G148" s="83">
        <v>4</v>
      </c>
      <c r="H148" s="83">
        <v>4</v>
      </c>
      <c r="I148" s="86">
        <v>189.2</v>
      </c>
      <c r="J148" s="83">
        <v>1</v>
      </c>
      <c r="K148" s="83">
        <v>0</v>
      </c>
      <c r="L148" s="83">
        <v>1</v>
      </c>
      <c r="M148" s="86">
        <v>47.7</v>
      </c>
      <c r="N148" s="86">
        <v>0</v>
      </c>
      <c r="O148" s="86">
        <v>47.7</v>
      </c>
      <c r="P148" s="86">
        <v>1643060.13</v>
      </c>
      <c r="Q148" s="86">
        <v>440547.29</v>
      </c>
      <c r="R148" s="86">
        <v>1065186.8400000001</v>
      </c>
      <c r="S148" s="86">
        <v>137326</v>
      </c>
      <c r="T148" s="98">
        <v>0</v>
      </c>
      <c r="U148" s="98">
        <v>0</v>
      </c>
      <c r="V148" s="16">
        <v>0</v>
      </c>
      <c r="W148" s="34"/>
      <c r="X148" s="24"/>
      <c r="Y148" s="24"/>
    </row>
    <row r="149" spans="1:26" s="16" customFormat="1" ht="12.75" hidden="1" customHeight="1" x14ac:dyDescent="0.25">
      <c r="A149" s="83" t="s">
        <v>62</v>
      </c>
      <c r="B149" s="84" t="s">
        <v>355</v>
      </c>
      <c r="C149" s="87" t="s">
        <v>196</v>
      </c>
      <c r="D149" s="85" t="s">
        <v>329</v>
      </c>
      <c r="E149" s="85" t="s">
        <v>296</v>
      </c>
      <c r="F149" s="85" t="s">
        <v>351</v>
      </c>
      <c r="G149" s="83">
        <v>6</v>
      </c>
      <c r="H149" s="83">
        <v>6</v>
      </c>
      <c r="I149" s="86">
        <v>186.1</v>
      </c>
      <c r="J149" s="83">
        <v>2</v>
      </c>
      <c r="K149" s="83">
        <v>0</v>
      </c>
      <c r="L149" s="83">
        <v>2</v>
      </c>
      <c r="M149" s="86">
        <v>62.6</v>
      </c>
      <c r="N149" s="86">
        <v>0</v>
      </c>
      <c r="O149" s="86">
        <v>62.6</v>
      </c>
      <c r="P149" s="86">
        <v>2257409.8199999998</v>
      </c>
      <c r="Q149" s="86">
        <v>578160.6</v>
      </c>
      <c r="R149" s="86">
        <v>1397918.16</v>
      </c>
      <c r="S149" s="86">
        <v>281331.06</v>
      </c>
      <c r="T149" s="98">
        <v>0</v>
      </c>
      <c r="U149" s="98">
        <v>0</v>
      </c>
      <c r="V149" s="16">
        <v>0</v>
      </c>
      <c r="W149" s="34"/>
      <c r="X149" s="24"/>
      <c r="Y149" s="24"/>
    </row>
    <row r="150" spans="1:26" s="62" customFormat="1" ht="27" hidden="1" customHeight="1" x14ac:dyDescent="0.25">
      <c r="A150" s="252" t="s">
        <v>98</v>
      </c>
      <c r="B150" s="253"/>
      <c r="C150" s="229" t="s">
        <v>31</v>
      </c>
      <c r="D150" s="229" t="s">
        <v>31</v>
      </c>
      <c r="E150" s="229" t="s">
        <v>31</v>
      </c>
      <c r="F150" s="229" t="s">
        <v>31</v>
      </c>
      <c r="G150" s="232">
        <f>SUM(G151:G174)</f>
        <v>136</v>
      </c>
      <c r="H150" s="232">
        <f t="shared" ref="H150:U150" si="11">SUM(H151:H174)</f>
        <v>136</v>
      </c>
      <c r="I150" s="245">
        <f t="shared" si="11"/>
        <v>2738.8</v>
      </c>
      <c r="J150" s="232">
        <f t="shared" si="11"/>
        <v>75</v>
      </c>
      <c r="K150" s="232">
        <f t="shared" si="11"/>
        <v>5</v>
      </c>
      <c r="L150" s="232">
        <f t="shared" si="11"/>
        <v>70</v>
      </c>
      <c r="M150" s="245">
        <f t="shared" si="11"/>
        <v>2738.8</v>
      </c>
      <c r="N150" s="245">
        <f t="shared" si="11"/>
        <v>257.5</v>
      </c>
      <c r="O150" s="245">
        <f t="shared" si="11"/>
        <v>2481.2999999999997</v>
      </c>
      <c r="P150" s="245">
        <f t="shared" si="11"/>
        <v>92157440.429999992</v>
      </c>
      <c r="Q150" s="245">
        <f t="shared" si="11"/>
        <v>24811399.75</v>
      </c>
      <c r="R150" s="245">
        <f t="shared" si="11"/>
        <v>59989180.579999998</v>
      </c>
      <c r="S150" s="245">
        <f t="shared" si="11"/>
        <v>7356860.1000000015</v>
      </c>
      <c r="T150" s="245">
        <f t="shared" si="11"/>
        <v>0</v>
      </c>
      <c r="U150" s="245">
        <f t="shared" si="11"/>
        <v>0</v>
      </c>
      <c r="W150" s="63"/>
      <c r="X150" s="65"/>
      <c r="Y150" s="65"/>
      <c r="Z150" s="66"/>
    </row>
    <row r="151" spans="1:26" s="16" customFormat="1" ht="12.75" hidden="1" customHeight="1" x14ac:dyDescent="0.25">
      <c r="A151" s="61" t="s">
        <v>231</v>
      </c>
      <c r="B151" s="95" t="s">
        <v>356</v>
      </c>
      <c r="C151" s="78" t="s">
        <v>357</v>
      </c>
      <c r="D151" s="76" t="s">
        <v>323</v>
      </c>
      <c r="E151" s="76" t="s">
        <v>296</v>
      </c>
      <c r="F151" s="76" t="s">
        <v>297</v>
      </c>
      <c r="G151" s="77">
        <v>8</v>
      </c>
      <c r="H151" s="77">
        <v>8</v>
      </c>
      <c r="I151" s="73">
        <v>181</v>
      </c>
      <c r="J151" s="77">
        <v>4</v>
      </c>
      <c r="K151" s="77">
        <v>0</v>
      </c>
      <c r="L151" s="77">
        <v>4</v>
      </c>
      <c r="M151" s="73">
        <v>181</v>
      </c>
      <c r="N151" s="73">
        <v>0</v>
      </c>
      <c r="O151" s="80">
        <v>181</v>
      </c>
      <c r="P151" s="73">
        <v>6081349.9800000004</v>
      </c>
      <c r="Q151" s="73">
        <v>1640144.36</v>
      </c>
      <c r="R151" s="73">
        <v>3965552.83</v>
      </c>
      <c r="S151" s="73">
        <v>475652.79</v>
      </c>
      <c r="T151" s="98">
        <v>0</v>
      </c>
      <c r="U151" s="98">
        <v>0</v>
      </c>
      <c r="V151" s="16">
        <v>0</v>
      </c>
      <c r="W151" s="24"/>
      <c r="X151" s="24"/>
      <c r="Y151" s="24"/>
    </row>
    <row r="152" spans="1:26" s="16" customFormat="1" ht="12.75" hidden="1" customHeight="1" x14ac:dyDescent="0.25">
      <c r="A152" s="61" t="s">
        <v>150</v>
      </c>
      <c r="B152" s="95" t="s">
        <v>358</v>
      </c>
      <c r="C152" s="78" t="s">
        <v>56</v>
      </c>
      <c r="D152" s="76" t="s">
        <v>323</v>
      </c>
      <c r="E152" s="76" t="s">
        <v>296</v>
      </c>
      <c r="F152" s="76" t="s">
        <v>297</v>
      </c>
      <c r="G152" s="77">
        <v>3</v>
      </c>
      <c r="H152" s="77">
        <v>3</v>
      </c>
      <c r="I152" s="73">
        <v>84</v>
      </c>
      <c r="J152" s="77">
        <v>2</v>
      </c>
      <c r="K152" s="77">
        <v>0</v>
      </c>
      <c r="L152" s="77">
        <v>2</v>
      </c>
      <c r="M152" s="73">
        <v>84</v>
      </c>
      <c r="N152" s="73">
        <v>0</v>
      </c>
      <c r="O152" s="80">
        <v>84</v>
      </c>
      <c r="P152" s="73">
        <v>2816646.21</v>
      </c>
      <c r="Q152" s="73">
        <v>759651.47</v>
      </c>
      <c r="R152" s="73">
        <v>1836690.76</v>
      </c>
      <c r="S152" s="73">
        <v>220303.98</v>
      </c>
      <c r="T152" s="98">
        <v>0</v>
      </c>
      <c r="U152" s="98">
        <v>0</v>
      </c>
      <c r="V152" s="16">
        <v>0</v>
      </c>
      <c r="W152" s="24"/>
      <c r="X152" s="24"/>
      <c r="Y152" s="24"/>
    </row>
    <row r="153" spans="1:26" s="16" customFormat="1" ht="12.75" hidden="1" customHeight="1" x14ac:dyDescent="0.25">
      <c r="A153" s="61" t="s">
        <v>151</v>
      </c>
      <c r="B153" s="95" t="s">
        <v>359</v>
      </c>
      <c r="C153" s="78" t="s">
        <v>176</v>
      </c>
      <c r="D153" s="76" t="s">
        <v>323</v>
      </c>
      <c r="E153" s="76" t="s">
        <v>296</v>
      </c>
      <c r="F153" s="76" t="s">
        <v>297</v>
      </c>
      <c r="G153" s="77">
        <v>3</v>
      </c>
      <c r="H153" s="77">
        <v>3</v>
      </c>
      <c r="I153" s="73">
        <v>84</v>
      </c>
      <c r="J153" s="77">
        <v>2</v>
      </c>
      <c r="K153" s="77">
        <v>0</v>
      </c>
      <c r="L153" s="77">
        <v>2</v>
      </c>
      <c r="M153" s="73">
        <v>84</v>
      </c>
      <c r="N153" s="73">
        <v>0</v>
      </c>
      <c r="O153" s="80">
        <v>84</v>
      </c>
      <c r="P153" s="73">
        <v>2801683.35</v>
      </c>
      <c r="Q153" s="73">
        <v>755615.97</v>
      </c>
      <c r="R153" s="73">
        <v>1826933.72</v>
      </c>
      <c r="S153" s="73">
        <v>219133.66</v>
      </c>
      <c r="T153" s="98">
        <v>0</v>
      </c>
      <c r="U153" s="98">
        <v>0</v>
      </c>
      <c r="V153" s="16">
        <v>0</v>
      </c>
      <c r="W153" s="24"/>
      <c r="X153" s="24"/>
      <c r="Y153" s="24"/>
    </row>
    <row r="154" spans="1:26" s="16" customFormat="1" ht="12.75" hidden="1" customHeight="1" x14ac:dyDescent="0.25">
      <c r="A154" s="61" t="s">
        <v>152</v>
      </c>
      <c r="B154" s="95" t="s">
        <v>360</v>
      </c>
      <c r="C154" s="78" t="s">
        <v>361</v>
      </c>
      <c r="D154" s="76" t="s">
        <v>362</v>
      </c>
      <c r="E154" s="76" t="s">
        <v>296</v>
      </c>
      <c r="F154" s="76" t="s">
        <v>297</v>
      </c>
      <c r="G154" s="77">
        <v>4</v>
      </c>
      <c r="H154" s="77">
        <v>4</v>
      </c>
      <c r="I154" s="73">
        <v>181</v>
      </c>
      <c r="J154" s="77">
        <v>3</v>
      </c>
      <c r="K154" s="77">
        <v>0</v>
      </c>
      <c r="L154" s="77">
        <v>3</v>
      </c>
      <c r="M154" s="73">
        <v>181</v>
      </c>
      <c r="N154" s="73">
        <v>0</v>
      </c>
      <c r="O154" s="80">
        <v>181</v>
      </c>
      <c r="P154" s="73">
        <v>6081647.96</v>
      </c>
      <c r="Q154" s="73">
        <v>1640224.73</v>
      </c>
      <c r="R154" s="73">
        <v>3965747.13</v>
      </c>
      <c r="S154" s="73">
        <v>475676.1</v>
      </c>
      <c r="T154" s="98">
        <v>0</v>
      </c>
      <c r="U154" s="98">
        <v>0</v>
      </c>
      <c r="V154" s="16">
        <v>0</v>
      </c>
      <c r="W154" s="24"/>
      <c r="X154" s="24"/>
      <c r="Y154" s="24"/>
    </row>
    <row r="155" spans="1:26" s="16" customFormat="1" ht="12.75" hidden="1" customHeight="1" x14ac:dyDescent="0.25">
      <c r="A155" s="61" t="s">
        <v>229</v>
      </c>
      <c r="B155" s="95" t="s">
        <v>363</v>
      </c>
      <c r="C155" s="78" t="s">
        <v>37</v>
      </c>
      <c r="D155" s="76" t="s">
        <v>362</v>
      </c>
      <c r="E155" s="76" t="s">
        <v>296</v>
      </c>
      <c r="F155" s="76" t="s">
        <v>297</v>
      </c>
      <c r="G155" s="77">
        <v>7</v>
      </c>
      <c r="H155" s="77">
        <v>7</v>
      </c>
      <c r="I155" s="73">
        <v>181</v>
      </c>
      <c r="J155" s="77">
        <v>6</v>
      </c>
      <c r="K155" s="77">
        <v>0</v>
      </c>
      <c r="L155" s="77">
        <v>6</v>
      </c>
      <c r="M155" s="73">
        <v>181</v>
      </c>
      <c r="N155" s="73">
        <v>0</v>
      </c>
      <c r="O155" s="80">
        <v>181</v>
      </c>
      <c r="P155" s="73">
        <v>6080553.5199999996</v>
      </c>
      <c r="Q155" s="73">
        <v>1639929.55</v>
      </c>
      <c r="R155" s="73">
        <v>3965033.47</v>
      </c>
      <c r="S155" s="73">
        <v>475590.5</v>
      </c>
      <c r="T155" s="98">
        <v>0</v>
      </c>
      <c r="U155" s="98">
        <v>0</v>
      </c>
      <c r="V155" s="16">
        <v>0</v>
      </c>
      <c r="W155" s="24"/>
      <c r="X155" s="24"/>
      <c r="Y155" s="24"/>
    </row>
    <row r="156" spans="1:26" s="16" customFormat="1" ht="12.75" hidden="1" customHeight="1" x14ac:dyDescent="0.25">
      <c r="A156" s="61" t="s">
        <v>241</v>
      </c>
      <c r="B156" s="95" t="s">
        <v>364</v>
      </c>
      <c r="C156" s="78" t="s">
        <v>175</v>
      </c>
      <c r="D156" s="76" t="s">
        <v>362</v>
      </c>
      <c r="E156" s="76" t="s">
        <v>296</v>
      </c>
      <c r="F156" s="76" t="s">
        <v>297</v>
      </c>
      <c r="G156" s="77">
        <v>8</v>
      </c>
      <c r="H156" s="77">
        <v>8</v>
      </c>
      <c r="I156" s="73">
        <v>181</v>
      </c>
      <c r="J156" s="77">
        <v>6</v>
      </c>
      <c r="K156" s="77">
        <v>0</v>
      </c>
      <c r="L156" s="77">
        <v>6</v>
      </c>
      <c r="M156" s="73">
        <v>181</v>
      </c>
      <c r="N156" s="73">
        <v>0</v>
      </c>
      <c r="O156" s="80">
        <v>181</v>
      </c>
      <c r="P156" s="73">
        <v>6080553.5199999996</v>
      </c>
      <c r="Q156" s="73">
        <v>1639929.55</v>
      </c>
      <c r="R156" s="73">
        <v>3965033.47</v>
      </c>
      <c r="S156" s="73">
        <v>475590.5</v>
      </c>
      <c r="T156" s="98">
        <v>0</v>
      </c>
      <c r="U156" s="98">
        <v>0</v>
      </c>
      <c r="V156" s="16">
        <v>0</v>
      </c>
      <c r="W156" s="24"/>
      <c r="X156" s="24"/>
      <c r="Y156" s="24"/>
    </row>
    <row r="157" spans="1:26" s="16" customFormat="1" ht="12.75" hidden="1" customHeight="1" x14ac:dyDescent="0.25">
      <c r="A157" s="61" t="s">
        <v>39</v>
      </c>
      <c r="B157" s="95" t="s">
        <v>365</v>
      </c>
      <c r="C157" s="78" t="s">
        <v>366</v>
      </c>
      <c r="D157" s="76" t="s">
        <v>367</v>
      </c>
      <c r="E157" s="76" t="s">
        <v>296</v>
      </c>
      <c r="F157" s="76" t="s">
        <v>297</v>
      </c>
      <c r="G157" s="77">
        <v>4</v>
      </c>
      <c r="H157" s="77">
        <v>4</v>
      </c>
      <c r="I157" s="73">
        <v>42</v>
      </c>
      <c r="J157" s="77">
        <v>1</v>
      </c>
      <c r="K157" s="77">
        <v>0</v>
      </c>
      <c r="L157" s="77">
        <v>1</v>
      </c>
      <c r="M157" s="73">
        <v>42</v>
      </c>
      <c r="N157" s="73">
        <v>0</v>
      </c>
      <c r="O157" s="80">
        <v>42</v>
      </c>
      <c r="P157" s="73">
        <v>1408323.11</v>
      </c>
      <c r="Q157" s="73">
        <v>379825.74</v>
      </c>
      <c r="R157" s="73">
        <v>918345.38</v>
      </c>
      <c r="S157" s="73">
        <v>110151.99</v>
      </c>
      <c r="T157" s="98">
        <v>0</v>
      </c>
      <c r="U157" s="98">
        <v>0</v>
      </c>
      <c r="V157" s="16">
        <v>0</v>
      </c>
      <c r="W157" s="24"/>
      <c r="X157" s="24"/>
      <c r="Y157" s="24"/>
    </row>
    <row r="158" spans="1:26" s="16" customFormat="1" ht="12.75" hidden="1" customHeight="1" x14ac:dyDescent="0.25">
      <c r="A158" s="61" t="s">
        <v>153</v>
      </c>
      <c r="B158" s="95" t="s">
        <v>368</v>
      </c>
      <c r="C158" s="78" t="s">
        <v>369</v>
      </c>
      <c r="D158" s="76" t="s">
        <v>367</v>
      </c>
      <c r="E158" s="76" t="s">
        <v>296</v>
      </c>
      <c r="F158" s="76" t="s">
        <v>297</v>
      </c>
      <c r="G158" s="77">
        <v>4</v>
      </c>
      <c r="H158" s="77">
        <v>4</v>
      </c>
      <c r="I158" s="73">
        <v>42</v>
      </c>
      <c r="J158" s="77">
        <v>1</v>
      </c>
      <c r="K158" s="77">
        <v>0</v>
      </c>
      <c r="L158" s="77">
        <v>1</v>
      </c>
      <c r="M158" s="73">
        <v>42</v>
      </c>
      <c r="N158" s="73">
        <v>0</v>
      </c>
      <c r="O158" s="80">
        <v>42</v>
      </c>
      <c r="P158" s="73">
        <v>1408323.11</v>
      </c>
      <c r="Q158" s="73">
        <v>379825.74</v>
      </c>
      <c r="R158" s="73">
        <v>918345.38</v>
      </c>
      <c r="S158" s="73">
        <v>110151.99</v>
      </c>
      <c r="T158" s="98">
        <v>0</v>
      </c>
      <c r="U158" s="98">
        <v>0</v>
      </c>
      <c r="V158" s="16">
        <v>0</v>
      </c>
      <c r="W158" s="24"/>
      <c r="X158" s="24"/>
      <c r="Y158" s="24"/>
    </row>
    <row r="159" spans="1:26" s="16" customFormat="1" ht="12.75" hidden="1" customHeight="1" x14ac:dyDescent="0.25">
      <c r="A159" s="61" t="s">
        <v>246</v>
      </c>
      <c r="B159" s="95" t="s">
        <v>370</v>
      </c>
      <c r="C159" s="78" t="s">
        <v>371</v>
      </c>
      <c r="D159" s="76" t="s">
        <v>367</v>
      </c>
      <c r="E159" s="76" t="s">
        <v>296</v>
      </c>
      <c r="F159" s="76" t="s">
        <v>297</v>
      </c>
      <c r="G159" s="77">
        <v>3</v>
      </c>
      <c r="H159" s="77">
        <v>3</v>
      </c>
      <c r="I159" s="73">
        <v>42</v>
      </c>
      <c r="J159" s="77">
        <v>1</v>
      </c>
      <c r="K159" s="77">
        <v>0</v>
      </c>
      <c r="L159" s="77">
        <v>1</v>
      </c>
      <c r="M159" s="73">
        <v>42</v>
      </c>
      <c r="N159" s="73">
        <v>0</v>
      </c>
      <c r="O159" s="80">
        <v>42</v>
      </c>
      <c r="P159" s="73">
        <v>1408323.1</v>
      </c>
      <c r="Q159" s="73">
        <v>379825.73</v>
      </c>
      <c r="R159" s="73">
        <v>918345.38</v>
      </c>
      <c r="S159" s="73">
        <v>110151.99</v>
      </c>
      <c r="T159" s="98">
        <v>0</v>
      </c>
      <c r="U159" s="98">
        <v>0</v>
      </c>
      <c r="V159" s="16">
        <v>0</v>
      </c>
      <c r="W159" s="24"/>
      <c r="X159" s="24"/>
      <c r="Y159" s="24"/>
    </row>
    <row r="160" spans="1:26" s="16" customFormat="1" ht="12.75" hidden="1" customHeight="1" x14ac:dyDescent="0.25">
      <c r="A160" s="61" t="s">
        <v>248</v>
      </c>
      <c r="B160" s="95" t="s">
        <v>372</v>
      </c>
      <c r="C160" s="78" t="s">
        <v>373</v>
      </c>
      <c r="D160" s="76" t="s">
        <v>367</v>
      </c>
      <c r="E160" s="76" t="s">
        <v>296</v>
      </c>
      <c r="F160" s="76" t="s">
        <v>297</v>
      </c>
      <c r="G160" s="77">
        <v>3</v>
      </c>
      <c r="H160" s="77">
        <v>3</v>
      </c>
      <c r="I160" s="73">
        <v>42</v>
      </c>
      <c r="J160" s="77">
        <v>1</v>
      </c>
      <c r="K160" s="77">
        <v>0</v>
      </c>
      <c r="L160" s="77">
        <v>1</v>
      </c>
      <c r="M160" s="73">
        <v>42</v>
      </c>
      <c r="N160" s="73">
        <v>0</v>
      </c>
      <c r="O160" s="80">
        <v>42</v>
      </c>
      <c r="P160" s="73">
        <v>1408323.1</v>
      </c>
      <c r="Q160" s="73">
        <v>379825.73</v>
      </c>
      <c r="R160" s="73">
        <v>918345.38</v>
      </c>
      <c r="S160" s="73">
        <v>110151.99</v>
      </c>
      <c r="T160" s="98">
        <v>0</v>
      </c>
      <c r="U160" s="98">
        <v>0</v>
      </c>
      <c r="V160" s="16">
        <v>0</v>
      </c>
      <c r="W160" s="24"/>
      <c r="X160" s="24"/>
      <c r="Y160" s="24"/>
    </row>
    <row r="161" spans="1:26" s="16" customFormat="1" ht="12.75" hidden="1" customHeight="1" x14ac:dyDescent="0.25">
      <c r="A161" s="61" t="s">
        <v>232</v>
      </c>
      <c r="B161" s="95" t="s">
        <v>374</v>
      </c>
      <c r="C161" s="78" t="s">
        <v>165</v>
      </c>
      <c r="D161" s="76" t="s">
        <v>329</v>
      </c>
      <c r="E161" s="76" t="s">
        <v>296</v>
      </c>
      <c r="F161" s="76" t="s">
        <v>297</v>
      </c>
      <c r="G161" s="77">
        <v>6</v>
      </c>
      <c r="H161" s="77">
        <v>6</v>
      </c>
      <c r="I161" s="73">
        <v>40</v>
      </c>
      <c r="J161" s="77">
        <v>2</v>
      </c>
      <c r="K161" s="77">
        <v>0</v>
      </c>
      <c r="L161" s="77">
        <v>2</v>
      </c>
      <c r="M161" s="73">
        <v>40</v>
      </c>
      <c r="N161" s="73">
        <v>0</v>
      </c>
      <c r="O161" s="80">
        <v>40</v>
      </c>
      <c r="P161" s="73">
        <v>1478136.58</v>
      </c>
      <c r="Q161" s="73">
        <v>355127.77</v>
      </c>
      <c r="R161" s="73">
        <v>858630.49</v>
      </c>
      <c r="S161" s="73">
        <v>264378.32</v>
      </c>
      <c r="T161" s="98">
        <v>0</v>
      </c>
      <c r="U161" s="98">
        <v>0</v>
      </c>
      <c r="V161" s="16">
        <v>0</v>
      </c>
      <c r="W161" s="24"/>
      <c r="X161" s="24"/>
      <c r="Y161" s="24"/>
    </row>
    <row r="162" spans="1:26" s="16" customFormat="1" ht="12.75" hidden="1" customHeight="1" x14ac:dyDescent="0.25">
      <c r="A162" s="61" t="s">
        <v>40</v>
      </c>
      <c r="B162" s="95" t="s">
        <v>375</v>
      </c>
      <c r="C162" s="78" t="s">
        <v>32</v>
      </c>
      <c r="D162" s="76" t="s">
        <v>329</v>
      </c>
      <c r="E162" s="76" t="s">
        <v>296</v>
      </c>
      <c r="F162" s="76" t="s">
        <v>297</v>
      </c>
      <c r="G162" s="77">
        <v>3</v>
      </c>
      <c r="H162" s="77">
        <v>3</v>
      </c>
      <c r="I162" s="73">
        <v>80</v>
      </c>
      <c r="J162" s="77">
        <v>2</v>
      </c>
      <c r="K162" s="77">
        <v>0</v>
      </c>
      <c r="L162" s="77">
        <v>2</v>
      </c>
      <c r="M162" s="73">
        <v>80</v>
      </c>
      <c r="N162" s="73">
        <v>0</v>
      </c>
      <c r="O162" s="80">
        <v>80</v>
      </c>
      <c r="P162" s="73">
        <v>2680707.89</v>
      </c>
      <c r="Q162" s="73">
        <v>722988.8</v>
      </c>
      <c r="R162" s="73">
        <v>1748047.52</v>
      </c>
      <c r="S162" s="73">
        <v>209671.57</v>
      </c>
      <c r="T162" s="98">
        <v>0</v>
      </c>
      <c r="U162" s="98">
        <v>0</v>
      </c>
      <c r="V162" s="16">
        <v>0</v>
      </c>
      <c r="W162" s="24"/>
      <c r="X162" s="24"/>
      <c r="Y162" s="24"/>
    </row>
    <row r="163" spans="1:26" s="16" customFormat="1" ht="12.75" hidden="1" customHeight="1" x14ac:dyDescent="0.25">
      <c r="A163" s="61" t="s">
        <v>41</v>
      </c>
      <c r="B163" s="95" t="s">
        <v>376</v>
      </c>
      <c r="C163" s="78" t="s">
        <v>377</v>
      </c>
      <c r="D163" s="76" t="s">
        <v>329</v>
      </c>
      <c r="E163" s="76" t="s">
        <v>296</v>
      </c>
      <c r="F163" s="76" t="s">
        <v>297</v>
      </c>
      <c r="G163" s="77">
        <v>9</v>
      </c>
      <c r="H163" s="77">
        <v>9</v>
      </c>
      <c r="I163" s="73">
        <v>80</v>
      </c>
      <c r="J163" s="77">
        <v>2</v>
      </c>
      <c r="K163" s="77">
        <v>0</v>
      </c>
      <c r="L163" s="77">
        <v>2</v>
      </c>
      <c r="M163" s="73">
        <v>80</v>
      </c>
      <c r="N163" s="73">
        <v>0</v>
      </c>
      <c r="O163" s="80">
        <v>80</v>
      </c>
      <c r="P163" s="73">
        <v>2681103.89</v>
      </c>
      <c r="Q163" s="73">
        <v>723095.6</v>
      </c>
      <c r="R163" s="73">
        <v>1748305.75</v>
      </c>
      <c r="S163" s="73">
        <v>209702.54</v>
      </c>
      <c r="T163" s="98">
        <v>0</v>
      </c>
      <c r="U163" s="98">
        <v>0</v>
      </c>
      <c r="V163" s="16">
        <v>0</v>
      </c>
      <c r="W163" s="24"/>
      <c r="X163" s="24"/>
      <c r="Y163" s="24"/>
    </row>
    <row r="164" spans="1:26" s="16" customFormat="1" ht="12.75" hidden="1" customHeight="1" x14ac:dyDescent="0.25">
      <c r="A164" s="61" t="s">
        <v>233</v>
      </c>
      <c r="B164" s="95" t="s">
        <v>378</v>
      </c>
      <c r="C164" s="78" t="s">
        <v>333</v>
      </c>
      <c r="D164" s="76" t="s">
        <v>329</v>
      </c>
      <c r="E164" s="76" t="s">
        <v>296</v>
      </c>
      <c r="F164" s="76" t="s">
        <v>297</v>
      </c>
      <c r="G164" s="77">
        <v>5</v>
      </c>
      <c r="H164" s="77">
        <v>5</v>
      </c>
      <c r="I164" s="73">
        <v>80</v>
      </c>
      <c r="J164" s="77">
        <v>2</v>
      </c>
      <c r="K164" s="77">
        <v>0</v>
      </c>
      <c r="L164" s="77">
        <v>2</v>
      </c>
      <c r="M164" s="73">
        <v>80</v>
      </c>
      <c r="N164" s="73">
        <v>0</v>
      </c>
      <c r="O164" s="80">
        <v>80</v>
      </c>
      <c r="P164" s="73">
        <v>2681103.89</v>
      </c>
      <c r="Q164" s="73">
        <v>723095.6</v>
      </c>
      <c r="R164" s="73">
        <v>1748305.75</v>
      </c>
      <c r="S164" s="73">
        <v>209702.54</v>
      </c>
      <c r="T164" s="98">
        <v>0</v>
      </c>
      <c r="U164" s="98">
        <v>0</v>
      </c>
      <c r="V164" s="16">
        <v>0</v>
      </c>
      <c r="W164" s="24"/>
      <c r="X164" s="24"/>
      <c r="Y164" s="24"/>
    </row>
    <row r="165" spans="1:26" s="16" customFormat="1" ht="12.75" hidden="1" customHeight="1" x14ac:dyDescent="0.25">
      <c r="A165" s="61" t="s">
        <v>42</v>
      </c>
      <c r="B165" s="95" t="s">
        <v>379</v>
      </c>
      <c r="C165" s="78" t="s">
        <v>336</v>
      </c>
      <c r="D165" s="76" t="s">
        <v>329</v>
      </c>
      <c r="E165" s="76" t="s">
        <v>296</v>
      </c>
      <c r="F165" s="76" t="s">
        <v>297</v>
      </c>
      <c r="G165" s="77">
        <v>4</v>
      </c>
      <c r="H165" s="77">
        <v>4</v>
      </c>
      <c r="I165" s="73">
        <v>80</v>
      </c>
      <c r="J165" s="77">
        <v>2</v>
      </c>
      <c r="K165" s="77">
        <v>0</v>
      </c>
      <c r="L165" s="77">
        <v>2</v>
      </c>
      <c r="M165" s="73">
        <v>80</v>
      </c>
      <c r="N165" s="73">
        <v>0</v>
      </c>
      <c r="O165" s="80">
        <v>80</v>
      </c>
      <c r="P165" s="73">
        <v>2681103.89</v>
      </c>
      <c r="Q165" s="73">
        <v>723095.6</v>
      </c>
      <c r="R165" s="73">
        <v>1748305.75</v>
      </c>
      <c r="S165" s="73">
        <v>209702.54</v>
      </c>
      <c r="T165" s="98">
        <v>0</v>
      </c>
      <c r="U165" s="98">
        <v>0</v>
      </c>
      <c r="V165" s="16">
        <v>0</v>
      </c>
      <c r="W165" s="24"/>
      <c r="X165" s="24"/>
      <c r="Y165" s="24"/>
    </row>
    <row r="166" spans="1:26" s="16" customFormat="1" ht="12.75" hidden="1" customHeight="1" x14ac:dyDescent="0.25">
      <c r="A166" s="61" t="s">
        <v>234</v>
      </c>
      <c r="B166" s="95" t="s">
        <v>380</v>
      </c>
      <c r="C166" s="78" t="s">
        <v>285</v>
      </c>
      <c r="D166" s="76" t="s">
        <v>381</v>
      </c>
      <c r="E166" s="76" t="s">
        <v>296</v>
      </c>
      <c r="F166" s="76" t="s">
        <v>297</v>
      </c>
      <c r="G166" s="77">
        <v>10</v>
      </c>
      <c r="H166" s="77">
        <v>10</v>
      </c>
      <c r="I166" s="73">
        <v>151.30000000000001</v>
      </c>
      <c r="J166" s="77">
        <v>4</v>
      </c>
      <c r="K166" s="77">
        <v>0</v>
      </c>
      <c r="L166" s="77">
        <v>4</v>
      </c>
      <c r="M166" s="73">
        <v>151.30000000000001</v>
      </c>
      <c r="N166" s="73">
        <v>0</v>
      </c>
      <c r="O166" s="80">
        <v>151.30000000000001</v>
      </c>
      <c r="P166" s="73">
        <v>5092270.6399999997</v>
      </c>
      <c r="Q166" s="73">
        <v>1373388.97</v>
      </c>
      <c r="R166" s="73">
        <v>3320589.72</v>
      </c>
      <c r="S166" s="73">
        <v>398291.95</v>
      </c>
      <c r="T166" s="98">
        <v>0</v>
      </c>
      <c r="U166" s="98">
        <v>0</v>
      </c>
      <c r="V166" s="16">
        <v>0</v>
      </c>
      <c r="W166" s="24"/>
      <c r="X166" s="24"/>
      <c r="Y166" s="24"/>
    </row>
    <row r="167" spans="1:26" s="16" customFormat="1" ht="12.75" hidden="1" customHeight="1" x14ac:dyDescent="0.25">
      <c r="A167" s="61" t="s">
        <v>43</v>
      </c>
      <c r="B167" s="95" t="s">
        <v>382</v>
      </c>
      <c r="C167" s="78" t="s">
        <v>264</v>
      </c>
      <c r="D167" s="76" t="s">
        <v>381</v>
      </c>
      <c r="E167" s="76" t="s">
        <v>296</v>
      </c>
      <c r="F167" s="76" t="s">
        <v>297</v>
      </c>
      <c r="G167" s="77">
        <v>7</v>
      </c>
      <c r="H167" s="77">
        <v>7</v>
      </c>
      <c r="I167" s="73">
        <v>181.8</v>
      </c>
      <c r="J167" s="77">
        <v>5</v>
      </c>
      <c r="K167" s="77">
        <v>2</v>
      </c>
      <c r="L167" s="77">
        <v>3</v>
      </c>
      <c r="M167" s="73">
        <v>181.8</v>
      </c>
      <c r="N167" s="73">
        <v>85.7</v>
      </c>
      <c r="O167" s="80">
        <v>96.1</v>
      </c>
      <c r="P167" s="73">
        <v>6107532.1299999999</v>
      </c>
      <c r="Q167" s="73">
        <v>1647205.71</v>
      </c>
      <c r="R167" s="73">
        <v>3982625.79</v>
      </c>
      <c r="S167" s="73">
        <v>477700.63</v>
      </c>
      <c r="T167" s="98">
        <v>0</v>
      </c>
      <c r="U167" s="98">
        <v>0</v>
      </c>
      <c r="V167" s="16">
        <v>0</v>
      </c>
      <c r="W167" s="24"/>
      <c r="X167" s="24"/>
      <c r="Y167" s="24"/>
    </row>
    <row r="168" spans="1:26" s="16" customFormat="1" ht="12.75" hidden="1" customHeight="1" x14ac:dyDescent="0.25">
      <c r="A168" s="61" t="s">
        <v>235</v>
      </c>
      <c r="B168" s="95" t="s">
        <v>383</v>
      </c>
      <c r="C168" s="78" t="s">
        <v>345</v>
      </c>
      <c r="D168" s="76" t="s">
        <v>381</v>
      </c>
      <c r="E168" s="76" t="s">
        <v>296</v>
      </c>
      <c r="F168" s="76" t="s">
        <v>297</v>
      </c>
      <c r="G168" s="77">
        <v>8</v>
      </c>
      <c r="H168" s="77">
        <v>8</v>
      </c>
      <c r="I168" s="73">
        <v>109.2</v>
      </c>
      <c r="J168" s="77">
        <v>4</v>
      </c>
      <c r="K168" s="77">
        <v>0</v>
      </c>
      <c r="L168" s="77">
        <v>4</v>
      </c>
      <c r="M168" s="73">
        <v>109.2</v>
      </c>
      <c r="N168" s="73">
        <v>0</v>
      </c>
      <c r="O168" s="80">
        <v>109.2</v>
      </c>
      <c r="P168" s="73">
        <v>3668730.74</v>
      </c>
      <c r="Q168" s="73">
        <v>989459.26</v>
      </c>
      <c r="R168" s="73">
        <v>2392321.7000000002</v>
      </c>
      <c r="S168" s="73">
        <v>286949.78000000003</v>
      </c>
      <c r="T168" s="98">
        <v>0</v>
      </c>
      <c r="U168" s="98">
        <v>0</v>
      </c>
      <c r="V168" s="16">
        <v>0</v>
      </c>
      <c r="W168" s="24"/>
      <c r="X168" s="24"/>
      <c r="Y168" s="24"/>
    </row>
    <row r="169" spans="1:26" s="16" customFormat="1" ht="12.75" hidden="1" customHeight="1" x14ac:dyDescent="0.25">
      <c r="A169" s="61" t="s">
        <v>258</v>
      </c>
      <c r="B169" s="95" t="s">
        <v>384</v>
      </c>
      <c r="C169" s="78" t="s">
        <v>385</v>
      </c>
      <c r="D169" s="76" t="s">
        <v>381</v>
      </c>
      <c r="E169" s="76" t="s">
        <v>296</v>
      </c>
      <c r="F169" s="76" t="s">
        <v>297</v>
      </c>
      <c r="G169" s="77">
        <v>9</v>
      </c>
      <c r="H169" s="77">
        <v>9</v>
      </c>
      <c r="I169" s="73">
        <v>181</v>
      </c>
      <c r="J169" s="77">
        <v>5</v>
      </c>
      <c r="K169" s="77">
        <v>1</v>
      </c>
      <c r="L169" s="77">
        <v>4</v>
      </c>
      <c r="M169" s="73">
        <v>181</v>
      </c>
      <c r="N169" s="73">
        <v>60</v>
      </c>
      <c r="O169" s="80">
        <v>121</v>
      </c>
      <c r="P169" s="73">
        <v>6110788.6399999997</v>
      </c>
      <c r="Q169" s="73">
        <v>1648083.99</v>
      </c>
      <c r="R169" s="73">
        <v>3984749.31</v>
      </c>
      <c r="S169" s="73">
        <v>477955.34</v>
      </c>
      <c r="T169" s="98">
        <v>0</v>
      </c>
      <c r="U169" s="98">
        <v>0</v>
      </c>
      <c r="V169" s="16">
        <v>0</v>
      </c>
      <c r="W169" s="24"/>
      <c r="X169" s="24"/>
      <c r="Y169" s="24"/>
    </row>
    <row r="170" spans="1:26" s="16" customFormat="1" ht="12.75" hidden="1" customHeight="1" x14ac:dyDescent="0.25">
      <c r="A170" s="61" t="s">
        <v>260</v>
      </c>
      <c r="B170" s="95" t="s">
        <v>386</v>
      </c>
      <c r="C170" s="78" t="s">
        <v>387</v>
      </c>
      <c r="D170" s="76" t="s">
        <v>381</v>
      </c>
      <c r="E170" s="76" t="s">
        <v>296</v>
      </c>
      <c r="F170" s="76" t="s">
        <v>297</v>
      </c>
      <c r="G170" s="77">
        <v>6</v>
      </c>
      <c r="H170" s="77">
        <v>6</v>
      </c>
      <c r="I170" s="73">
        <v>175.7</v>
      </c>
      <c r="J170" s="77">
        <v>6</v>
      </c>
      <c r="K170" s="77">
        <v>0</v>
      </c>
      <c r="L170" s="77">
        <v>6</v>
      </c>
      <c r="M170" s="73">
        <v>175.7</v>
      </c>
      <c r="N170" s="73">
        <v>0</v>
      </c>
      <c r="O170" s="80">
        <v>175.7</v>
      </c>
      <c r="P170" s="73">
        <v>5904239.6600000001</v>
      </c>
      <c r="Q170" s="73">
        <v>1592377.58</v>
      </c>
      <c r="R170" s="73">
        <v>3850061.97</v>
      </c>
      <c r="S170" s="73">
        <v>461800.11</v>
      </c>
      <c r="T170" s="98">
        <v>0</v>
      </c>
      <c r="U170" s="98">
        <v>0</v>
      </c>
      <c r="V170" s="16">
        <v>0</v>
      </c>
      <c r="W170" s="24"/>
      <c r="X170" s="24"/>
      <c r="Y170" s="24"/>
    </row>
    <row r="171" spans="1:26" s="16" customFormat="1" ht="12.75" hidden="1" customHeight="1" x14ac:dyDescent="0.25">
      <c r="A171" s="61" t="s">
        <v>156</v>
      </c>
      <c r="B171" s="95" t="s">
        <v>388</v>
      </c>
      <c r="C171" s="78" t="s">
        <v>159</v>
      </c>
      <c r="D171" s="76" t="s">
        <v>381</v>
      </c>
      <c r="E171" s="76" t="s">
        <v>296</v>
      </c>
      <c r="F171" s="76" t="s">
        <v>297</v>
      </c>
      <c r="G171" s="77">
        <v>5</v>
      </c>
      <c r="H171" s="77">
        <v>5</v>
      </c>
      <c r="I171" s="73">
        <v>207.8</v>
      </c>
      <c r="J171" s="77">
        <v>4</v>
      </c>
      <c r="K171" s="77">
        <v>2</v>
      </c>
      <c r="L171" s="77">
        <v>2</v>
      </c>
      <c r="M171" s="73">
        <v>207.8</v>
      </c>
      <c r="N171" s="73">
        <v>111.8</v>
      </c>
      <c r="O171" s="80">
        <v>96</v>
      </c>
      <c r="P171" s="73">
        <v>7006032.4800000004</v>
      </c>
      <c r="Q171" s="73">
        <v>1889531.89</v>
      </c>
      <c r="R171" s="73">
        <v>4568523.76</v>
      </c>
      <c r="S171" s="73">
        <v>547976.82999999996</v>
      </c>
      <c r="T171" s="98">
        <v>0</v>
      </c>
      <c r="U171" s="98">
        <v>0</v>
      </c>
      <c r="V171" s="16">
        <v>0</v>
      </c>
      <c r="W171" s="24"/>
      <c r="X171" s="24"/>
      <c r="Y171" s="24"/>
    </row>
    <row r="172" spans="1:26" s="16" customFormat="1" ht="12.75" hidden="1" customHeight="1" x14ac:dyDescent="0.25">
      <c r="A172" s="61" t="s">
        <v>157</v>
      </c>
      <c r="B172" s="95" t="s">
        <v>389</v>
      </c>
      <c r="C172" s="78" t="s">
        <v>342</v>
      </c>
      <c r="D172" s="76" t="s">
        <v>390</v>
      </c>
      <c r="E172" s="76" t="s">
        <v>296</v>
      </c>
      <c r="F172" s="76" t="s">
        <v>297</v>
      </c>
      <c r="G172" s="77">
        <v>7</v>
      </c>
      <c r="H172" s="77">
        <v>7</v>
      </c>
      <c r="I172" s="73">
        <v>80</v>
      </c>
      <c r="J172" s="77">
        <v>3</v>
      </c>
      <c r="K172" s="77">
        <v>0</v>
      </c>
      <c r="L172" s="77">
        <v>3</v>
      </c>
      <c r="M172" s="73">
        <v>80</v>
      </c>
      <c r="N172" s="73">
        <v>0</v>
      </c>
      <c r="O172" s="80">
        <v>80</v>
      </c>
      <c r="P172" s="73">
        <v>2680219.3199999998</v>
      </c>
      <c r="Q172" s="73">
        <v>722857.04</v>
      </c>
      <c r="R172" s="73">
        <v>1747728.93</v>
      </c>
      <c r="S172" s="73">
        <v>209633.35</v>
      </c>
      <c r="T172" s="98">
        <v>0</v>
      </c>
      <c r="U172" s="98">
        <v>0</v>
      </c>
      <c r="V172" s="16">
        <v>0</v>
      </c>
      <c r="W172" s="24"/>
      <c r="X172" s="24"/>
      <c r="Y172" s="24"/>
    </row>
    <row r="173" spans="1:26" s="16" customFormat="1" ht="12.75" hidden="1" customHeight="1" x14ac:dyDescent="0.25">
      <c r="A173" s="61" t="s">
        <v>158</v>
      </c>
      <c r="B173" s="95" t="s">
        <v>391</v>
      </c>
      <c r="C173" s="78" t="s">
        <v>392</v>
      </c>
      <c r="D173" s="76" t="s">
        <v>390</v>
      </c>
      <c r="E173" s="76" t="s">
        <v>296</v>
      </c>
      <c r="F173" s="76" t="s">
        <v>297</v>
      </c>
      <c r="G173" s="77">
        <v>2</v>
      </c>
      <c r="H173" s="77">
        <v>2</v>
      </c>
      <c r="I173" s="73">
        <v>40</v>
      </c>
      <c r="J173" s="77">
        <v>2</v>
      </c>
      <c r="K173" s="77">
        <v>0</v>
      </c>
      <c r="L173" s="77">
        <v>2</v>
      </c>
      <c r="M173" s="73">
        <v>40</v>
      </c>
      <c r="N173" s="73">
        <v>0</v>
      </c>
      <c r="O173" s="80">
        <v>40</v>
      </c>
      <c r="P173" s="73">
        <v>1330902.48</v>
      </c>
      <c r="Q173" s="73">
        <v>358945.33</v>
      </c>
      <c r="R173" s="73">
        <v>867860.61</v>
      </c>
      <c r="S173" s="73">
        <v>104096.54</v>
      </c>
      <c r="T173" s="98">
        <v>0</v>
      </c>
      <c r="U173" s="98">
        <v>0</v>
      </c>
      <c r="V173" s="16">
        <v>0</v>
      </c>
      <c r="W173" s="24"/>
      <c r="X173" s="24"/>
      <c r="Y173" s="24"/>
    </row>
    <row r="174" spans="1:26" s="16" customFormat="1" ht="12.75" hidden="1" customHeight="1" x14ac:dyDescent="0.25">
      <c r="A174" s="61" t="s">
        <v>160</v>
      </c>
      <c r="B174" s="95" t="s">
        <v>393</v>
      </c>
      <c r="C174" s="78" t="s">
        <v>270</v>
      </c>
      <c r="D174" s="76" t="s">
        <v>390</v>
      </c>
      <c r="E174" s="76" t="s">
        <v>296</v>
      </c>
      <c r="F174" s="76" t="s">
        <v>297</v>
      </c>
      <c r="G174" s="77">
        <v>8</v>
      </c>
      <c r="H174" s="77">
        <v>8</v>
      </c>
      <c r="I174" s="73">
        <v>192</v>
      </c>
      <c r="J174" s="77">
        <v>5</v>
      </c>
      <c r="K174" s="77">
        <v>0</v>
      </c>
      <c r="L174" s="77">
        <v>5</v>
      </c>
      <c r="M174" s="73">
        <v>192</v>
      </c>
      <c r="N174" s="73">
        <v>0</v>
      </c>
      <c r="O174" s="80">
        <v>192</v>
      </c>
      <c r="P174" s="73">
        <v>6478841.2400000002</v>
      </c>
      <c r="Q174" s="73">
        <v>1747348.04</v>
      </c>
      <c r="R174" s="73">
        <v>4224750.63</v>
      </c>
      <c r="S174" s="73">
        <v>506742.57</v>
      </c>
      <c r="T174" s="98">
        <v>0</v>
      </c>
      <c r="U174" s="98">
        <v>0</v>
      </c>
      <c r="V174" s="16">
        <v>0</v>
      </c>
      <c r="W174" s="24"/>
      <c r="X174" s="24"/>
      <c r="Y174" s="24"/>
    </row>
    <row r="175" spans="1:26" s="62" customFormat="1" ht="27" hidden="1" customHeight="1" x14ac:dyDescent="0.25">
      <c r="A175" s="252" t="s">
        <v>99</v>
      </c>
      <c r="B175" s="253"/>
      <c r="C175" s="229" t="s">
        <v>31</v>
      </c>
      <c r="D175" s="229" t="s">
        <v>31</v>
      </c>
      <c r="E175" s="229" t="s">
        <v>31</v>
      </c>
      <c r="F175" s="229" t="s">
        <v>31</v>
      </c>
      <c r="G175" s="232">
        <f>SUM(G176:G211)</f>
        <v>202</v>
      </c>
      <c r="H175" s="232">
        <f t="shared" ref="H175:U175" si="12">SUM(H176:H211)</f>
        <v>202</v>
      </c>
      <c r="I175" s="231">
        <f t="shared" si="12"/>
        <v>3811.05</v>
      </c>
      <c r="J175" s="232">
        <f t="shared" si="12"/>
        <v>85</v>
      </c>
      <c r="K175" s="232">
        <f t="shared" si="12"/>
        <v>1</v>
      </c>
      <c r="L175" s="232">
        <f t="shared" si="12"/>
        <v>84</v>
      </c>
      <c r="M175" s="231">
        <f t="shared" si="12"/>
        <v>3585.4</v>
      </c>
      <c r="N175" s="231">
        <f t="shared" si="12"/>
        <v>40.6</v>
      </c>
      <c r="O175" s="231">
        <f t="shared" si="12"/>
        <v>3544.8</v>
      </c>
      <c r="P175" s="231">
        <f t="shared" si="12"/>
        <v>130743730.32000002</v>
      </c>
      <c r="Q175" s="231">
        <f t="shared" si="12"/>
        <v>28985951.119999997</v>
      </c>
      <c r="R175" s="231">
        <f t="shared" si="12"/>
        <v>81377573.780000016</v>
      </c>
      <c r="S175" s="231">
        <f t="shared" si="12"/>
        <v>20380205.420000002</v>
      </c>
      <c r="T175" s="231">
        <f t="shared" si="12"/>
        <v>0</v>
      </c>
      <c r="U175" s="231">
        <f t="shared" si="12"/>
        <v>0</v>
      </c>
      <c r="V175" s="82" t="e">
        <f>SUM(V176:V529)</f>
        <v>#REF!</v>
      </c>
      <c r="W175" s="63"/>
      <c r="X175" s="65"/>
      <c r="Y175" s="65"/>
      <c r="Z175" s="66"/>
    </row>
    <row r="176" spans="1:26" s="16" customFormat="1" ht="12.75" hidden="1" customHeight="1" x14ac:dyDescent="0.25">
      <c r="A176" s="78" t="s">
        <v>231</v>
      </c>
      <c r="B176" s="96" t="s">
        <v>394</v>
      </c>
      <c r="C176" s="97" t="s">
        <v>108</v>
      </c>
      <c r="D176" s="76" t="s">
        <v>395</v>
      </c>
      <c r="E176" s="76" t="s">
        <v>296</v>
      </c>
      <c r="F176" s="76" t="s">
        <v>297</v>
      </c>
      <c r="G176" s="77">
        <v>1</v>
      </c>
      <c r="H176" s="77">
        <v>1</v>
      </c>
      <c r="I176" s="73">
        <v>19.600000000000001</v>
      </c>
      <c r="J176" s="77">
        <v>1</v>
      </c>
      <c r="K176" s="77">
        <v>0</v>
      </c>
      <c r="L176" s="77">
        <v>1</v>
      </c>
      <c r="M176" s="73">
        <v>19.600000000000001</v>
      </c>
      <c r="N176" s="73">
        <v>0</v>
      </c>
      <c r="O176" s="80">
        <v>19.600000000000001</v>
      </c>
      <c r="P176" s="73">
        <v>714981.57</v>
      </c>
      <c r="Q176" s="73">
        <v>164204.51999999999</v>
      </c>
      <c r="R176" s="73">
        <v>460913.21</v>
      </c>
      <c r="S176" s="73">
        <v>89863.84</v>
      </c>
      <c r="T176" s="98">
        <v>0</v>
      </c>
      <c r="U176" s="98">
        <v>0</v>
      </c>
      <c r="V176" s="16">
        <v>0</v>
      </c>
      <c r="W176" s="34"/>
      <c r="X176" s="24"/>
      <c r="Y176" s="34"/>
    </row>
    <row r="177" spans="1:25" s="16" customFormat="1" ht="12.75" hidden="1" customHeight="1" x14ac:dyDescent="0.25">
      <c r="A177" s="78" t="s">
        <v>150</v>
      </c>
      <c r="B177" s="96" t="s">
        <v>206</v>
      </c>
      <c r="C177" s="97" t="s">
        <v>107</v>
      </c>
      <c r="D177" s="76" t="s">
        <v>395</v>
      </c>
      <c r="E177" s="76" t="s">
        <v>296</v>
      </c>
      <c r="F177" s="76" t="s">
        <v>297</v>
      </c>
      <c r="G177" s="77">
        <v>5</v>
      </c>
      <c r="H177" s="77">
        <v>5</v>
      </c>
      <c r="I177" s="73">
        <v>78</v>
      </c>
      <c r="J177" s="77">
        <v>3</v>
      </c>
      <c r="K177" s="77">
        <v>0</v>
      </c>
      <c r="L177" s="77">
        <v>3</v>
      </c>
      <c r="M177" s="73">
        <v>78</v>
      </c>
      <c r="N177" s="73">
        <v>0</v>
      </c>
      <c r="O177" s="80">
        <v>78</v>
      </c>
      <c r="P177" s="73">
        <v>2963981.68</v>
      </c>
      <c r="Q177" s="73">
        <v>653357.51</v>
      </c>
      <c r="R177" s="73">
        <v>1834406.5</v>
      </c>
      <c r="S177" s="73">
        <v>476217.67</v>
      </c>
      <c r="T177" s="98">
        <v>0</v>
      </c>
      <c r="U177" s="98">
        <v>0</v>
      </c>
      <c r="V177" s="16">
        <v>0</v>
      </c>
      <c r="W177" s="34"/>
      <c r="X177" s="24"/>
      <c r="Y177" s="34"/>
    </row>
    <row r="178" spans="1:25" s="16" customFormat="1" ht="12.75" hidden="1" customHeight="1" x14ac:dyDescent="0.25">
      <c r="A178" s="78" t="s">
        <v>151</v>
      </c>
      <c r="B178" s="96" t="s">
        <v>396</v>
      </c>
      <c r="C178" s="97" t="s">
        <v>116</v>
      </c>
      <c r="D178" s="76" t="s">
        <v>397</v>
      </c>
      <c r="E178" s="76" t="s">
        <v>296</v>
      </c>
      <c r="F178" s="76" t="s">
        <v>297</v>
      </c>
      <c r="G178" s="77">
        <v>3</v>
      </c>
      <c r="H178" s="77">
        <v>3</v>
      </c>
      <c r="I178" s="73">
        <v>61</v>
      </c>
      <c r="J178" s="77">
        <v>1</v>
      </c>
      <c r="K178" s="77">
        <v>0</v>
      </c>
      <c r="L178" s="77">
        <v>1</v>
      </c>
      <c r="M178" s="73">
        <v>61</v>
      </c>
      <c r="N178" s="73">
        <v>0</v>
      </c>
      <c r="O178" s="80">
        <v>61</v>
      </c>
      <c r="P178" s="73">
        <v>2268836.23</v>
      </c>
      <c r="Q178" s="73">
        <v>510976.26</v>
      </c>
      <c r="R178" s="73">
        <v>1434574.82</v>
      </c>
      <c r="S178" s="73">
        <v>323285.15000000002</v>
      </c>
      <c r="T178" s="98">
        <v>0</v>
      </c>
      <c r="U178" s="98">
        <v>0</v>
      </c>
      <c r="V178" s="16">
        <v>0</v>
      </c>
      <c r="W178" s="34"/>
      <c r="X178" s="24"/>
      <c r="Y178" s="34"/>
    </row>
    <row r="179" spans="1:25" s="16" customFormat="1" ht="12.75" hidden="1" customHeight="1" x14ac:dyDescent="0.25">
      <c r="A179" s="78" t="s">
        <v>152</v>
      </c>
      <c r="B179" s="96" t="s">
        <v>398</v>
      </c>
      <c r="C179" s="97" t="s">
        <v>117</v>
      </c>
      <c r="D179" s="76" t="s">
        <v>397</v>
      </c>
      <c r="E179" s="76" t="s">
        <v>296</v>
      </c>
      <c r="F179" s="76" t="s">
        <v>297</v>
      </c>
      <c r="G179" s="77">
        <v>2</v>
      </c>
      <c r="H179" s="77">
        <v>2</v>
      </c>
      <c r="I179" s="73">
        <v>61</v>
      </c>
      <c r="J179" s="77">
        <v>1</v>
      </c>
      <c r="K179" s="77">
        <v>0</v>
      </c>
      <c r="L179" s="77">
        <v>1</v>
      </c>
      <c r="M179" s="73">
        <v>61</v>
      </c>
      <c r="N179" s="73">
        <v>0</v>
      </c>
      <c r="O179" s="80">
        <v>61</v>
      </c>
      <c r="P179" s="73">
        <v>2268836.23</v>
      </c>
      <c r="Q179" s="73">
        <v>510976.26</v>
      </c>
      <c r="R179" s="73">
        <v>1434574.82</v>
      </c>
      <c r="S179" s="73">
        <v>323285.15000000002</v>
      </c>
      <c r="T179" s="98">
        <v>0</v>
      </c>
      <c r="U179" s="98">
        <v>0</v>
      </c>
      <c r="V179" s="16">
        <v>0</v>
      </c>
      <c r="W179" s="34"/>
      <c r="X179" s="24"/>
      <c r="Y179" s="34"/>
    </row>
    <row r="180" spans="1:25" s="16" customFormat="1" ht="12.75" hidden="1" customHeight="1" x14ac:dyDescent="0.25">
      <c r="A180" s="78" t="s">
        <v>229</v>
      </c>
      <c r="B180" s="96" t="s">
        <v>399</v>
      </c>
      <c r="C180" s="97" t="s">
        <v>218</v>
      </c>
      <c r="D180" s="76" t="s">
        <v>397</v>
      </c>
      <c r="E180" s="76" t="s">
        <v>296</v>
      </c>
      <c r="F180" s="76" t="s">
        <v>297</v>
      </c>
      <c r="G180" s="77">
        <v>1</v>
      </c>
      <c r="H180" s="77">
        <v>1</v>
      </c>
      <c r="I180" s="73">
        <v>32</v>
      </c>
      <c r="J180" s="77">
        <v>1</v>
      </c>
      <c r="K180" s="77">
        <v>0</v>
      </c>
      <c r="L180" s="77">
        <v>1</v>
      </c>
      <c r="M180" s="73">
        <v>32</v>
      </c>
      <c r="N180" s="73">
        <v>0</v>
      </c>
      <c r="O180" s="80">
        <v>32</v>
      </c>
      <c r="P180" s="73">
        <v>1265436.23</v>
      </c>
      <c r="Q180" s="73">
        <v>268053.11</v>
      </c>
      <c r="R180" s="73">
        <v>752563.84</v>
      </c>
      <c r="S180" s="73">
        <v>244819.28</v>
      </c>
      <c r="T180" s="98">
        <v>0</v>
      </c>
      <c r="U180" s="98">
        <v>0</v>
      </c>
      <c r="V180" s="16">
        <v>0</v>
      </c>
      <c r="W180" s="34"/>
      <c r="X180" s="24"/>
      <c r="Y180" s="34"/>
    </row>
    <row r="181" spans="1:25" s="16" customFormat="1" ht="12.75" hidden="1" customHeight="1" x14ac:dyDescent="0.25">
      <c r="A181" s="78" t="s">
        <v>241</v>
      </c>
      <c r="B181" s="96" t="s">
        <v>400</v>
      </c>
      <c r="C181" s="97" t="s">
        <v>118</v>
      </c>
      <c r="D181" s="76" t="s">
        <v>397</v>
      </c>
      <c r="E181" s="76" t="s">
        <v>296</v>
      </c>
      <c r="F181" s="76" t="s">
        <v>297</v>
      </c>
      <c r="G181" s="77">
        <v>3</v>
      </c>
      <c r="H181" s="77">
        <v>3</v>
      </c>
      <c r="I181" s="73">
        <v>121.8</v>
      </c>
      <c r="J181" s="77">
        <v>2</v>
      </c>
      <c r="K181" s="77">
        <v>0</v>
      </c>
      <c r="L181" s="77">
        <v>2</v>
      </c>
      <c r="M181" s="73">
        <v>121.8</v>
      </c>
      <c r="N181" s="73">
        <v>0</v>
      </c>
      <c r="O181" s="80">
        <v>121.8</v>
      </c>
      <c r="P181" s="73">
        <v>4067721.68</v>
      </c>
      <c r="Q181" s="73">
        <v>939861.25</v>
      </c>
      <c r="R181" s="73">
        <v>2638676.96</v>
      </c>
      <c r="S181" s="73">
        <v>489183.47</v>
      </c>
      <c r="T181" s="98">
        <v>0</v>
      </c>
      <c r="U181" s="98">
        <v>0</v>
      </c>
      <c r="V181" s="16">
        <v>0</v>
      </c>
      <c r="W181" s="34"/>
      <c r="X181" s="24"/>
      <c r="Y181" s="34"/>
    </row>
    <row r="182" spans="1:25" s="16" customFormat="1" ht="12.75" hidden="1" customHeight="1" x14ac:dyDescent="0.25">
      <c r="A182" s="78" t="s">
        <v>39</v>
      </c>
      <c r="B182" s="96" t="s">
        <v>401</v>
      </c>
      <c r="C182" s="97" t="s">
        <v>219</v>
      </c>
      <c r="D182" s="76" t="s">
        <v>397</v>
      </c>
      <c r="E182" s="76" t="s">
        <v>296</v>
      </c>
      <c r="F182" s="76" t="s">
        <v>297</v>
      </c>
      <c r="G182" s="77">
        <v>7</v>
      </c>
      <c r="H182" s="77">
        <v>7</v>
      </c>
      <c r="I182" s="73">
        <v>122</v>
      </c>
      <c r="J182" s="77">
        <v>2</v>
      </c>
      <c r="K182" s="77">
        <v>0</v>
      </c>
      <c r="L182" s="77">
        <v>2</v>
      </c>
      <c r="M182" s="73">
        <v>122</v>
      </c>
      <c r="N182" s="73">
        <v>0</v>
      </c>
      <c r="O182" s="80">
        <v>122</v>
      </c>
      <c r="P182" s="73">
        <v>3856661.68</v>
      </c>
      <c r="Q182" s="73">
        <v>920812.11</v>
      </c>
      <c r="R182" s="73">
        <v>2585196.2000000002</v>
      </c>
      <c r="S182" s="73">
        <v>350653.37</v>
      </c>
      <c r="T182" s="98">
        <v>0</v>
      </c>
      <c r="U182" s="98">
        <v>0</v>
      </c>
      <c r="V182" s="16">
        <v>0</v>
      </c>
      <c r="W182" s="34"/>
      <c r="X182" s="24"/>
      <c r="Y182" s="34"/>
    </row>
    <row r="183" spans="1:25" s="16" customFormat="1" ht="12.75" hidden="1" customHeight="1" x14ac:dyDescent="0.25">
      <c r="A183" s="78" t="s">
        <v>153</v>
      </c>
      <c r="B183" s="96" t="s">
        <v>402</v>
      </c>
      <c r="C183" s="97" t="s">
        <v>216</v>
      </c>
      <c r="D183" s="76" t="s">
        <v>397</v>
      </c>
      <c r="E183" s="76" t="s">
        <v>296</v>
      </c>
      <c r="F183" s="76" t="s">
        <v>297</v>
      </c>
      <c r="G183" s="77">
        <v>6</v>
      </c>
      <c r="H183" s="77">
        <v>6</v>
      </c>
      <c r="I183" s="73">
        <v>122</v>
      </c>
      <c r="J183" s="77">
        <v>2</v>
      </c>
      <c r="K183" s="77">
        <v>0</v>
      </c>
      <c r="L183" s="77">
        <v>2</v>
      </c>
      <c r="M183" s="73">
        <v>122</v>
      </c>
      <c r="N183" s="73">
        <v>0</v>
      </c>
      <c r="O183" s="80">
        <v>122</v>
      </c>
      <c r="P183" s="73">
        <v>4533406.22</v>
      </c>
      <c r="Q183" s="73">
        <v>1021741.46</v>
      </c>
      <c r="R183" s="73">
        <v>2867564.2</v>
      </c>
      <c r="S183" s="73">
        <v>644100.56000000006</v>
      </c>
      <c r="T183" s="98">
        <v>0</v>
      </c>
      <c r="U183" s="98">
        <v>0</v>
      </c>
      <c r="V183" s="16">
        <v>0</v>
      </c>
      <c r="W183" s="34"/>
      <c r="X183" s="24"/>
      <c r="Y183" s="34"/>
    </row>
    <row r="184" spans="1:25" s="16" customFormat="1" ht="12.75" hidden="1" customHeight="1" x14ac:dyDescent="0.25">
      <c r="A184" s="78" t="s">
        <v>246</v>
      </c>
      <c r="B184" s="96" t="s">
        <v>403</v>
      </c>
      <c r="C184" s="97" t="s">
        <v>217</v>
      </c>
      <c r="D184" s="76" t="s">
        <v>397</v>
      </c>
      <c r="E184" s="76" t="s">
        <v>296</v>
      </c>
      <c r="F184" s="76" t="s">
        <v>297</v>
      </c>
      <c r="G184" s="77">
        <v>1</v>
      </c>
      <c r="H184" s="77">
        <v>1</v>
      </c>
      <c r="I184" s="73">
        <v>61</v>
      </c>
      <c r="J184" s="77">
        <v>1</v>
      </c>
      <c r="K184" s="77">
        <v>0</v>
      </c>
      <c r="L184" s="77">
        <v>1</v>
      </c>
      <c r="M184" s="73">
        <v>61</v>
      </c>
      <c r="N184" s="73">
        <v>0</v>
      </c>
      <c r="O184" s="80">
        <v>61</v>
      </c>
      <c r="P184" s="73">
        <v>2268836.23</v>
      </c>
      <c r="Q184" s="73">
        <v>510976.25</v>
      </c>
      <c r="R184" s="73">
        <v>1434574.82</v>
      </c>
      <c r="S184" s="73">
        <v>323285.15999999997</v>
      </c>
      <c r="T184" s="98">
        <v>0</v>
      </c>
      <c r="U184" s="98">
        <v>0</v>
      </c>
      <c r="V184" s="16">
        <v>0</v>
      </c>
      <c r="W184" s="34"/>
      <c r="X184" s="24"/>
      <c r="Y184" s="34"/>
    </row>
    <row r="185" spans="1:25" s="16" customFormat="1" ht="12.75" hidden="1" customHeight="1" x14ac:dyDescent="0.25">
      <c r="A185" s="78" t="s">
        <v>248</v>
      </c>
      <c r="B185" s="96" t="s">
        <v>404</v>
      </c>
      <c r="C185" s="97" t="s">
        <v>220</v>
      </c>
      <c r="D185" s="76" t="s">
        <v>397</v>
      </c>
      <c r="E185" s="76" t="s">
        <v>296</v>
      </c>
      <c r="F185" s="76" t="s">
        <v>297</v>
      </c>
      <c r="G185" s="77">
        <v>5</v>
      </c>
      <c r="H185" s="77">
        <v>5</v>
      </c>
      <c r="I185" s="73">
        <v>74.400000000000006</v>
      </c>
      <c r="J185" s="77">
        <v>1</v>
      </c>
      <c r="K185" s="77">
        <v>0</v>
      </c>
      <c r="L185" s="77">
        <v>1</v>
      </c>
      <c r="M185" s="73">
        <v>74.400000000000006</v>
      </c>
      <c r="N185" s="73">
        <v>0</v>
      </c>
      <c r="O185" s="80">
        <v>74.400000000000006</v>
      </c>
      <c r="P185" s="73">
        <v>2725556.23</v>
      </c>
      <c r="Q185" s="73">
        <v>621548.18000000005</v>
      </c>
      <c r="R185" s="73">
        <v>1745007.4</v>
      </c>
      <c r="S185" s="73">
        <v>359000.65</v>
      </c>
      <c r="T185" s="98">
        <v>0</v>
      </c>
      <c r="U185" s="98">
        <v>0</v>
      </c>
      <c r="V185" s="16">
        <v>0</v>
      </c>
      <c r="W185" s="34"/>
      <c r="X185" s="24"/>
      <c r="Y185" s="34"/>
    </row>
    <row r="186" spans="1:25" s="16" customFormat="1" ht="12.75" hidden="1" customHeight="1" x14ac:dyDescent="0.25">
      <c r="A186" s="78" t="s">
        <v>232</v>
      </c>
      <c r="B186" s="96" t="s">
        <v>405</v>
      </c>
      <c r="C186" s="97" t="s">
        <v>221</v>
      </c>
      <c r="D186" s="76" t="s">
        <v>397</v>
      </c>
      <c r="E186" s="76" t="s">
        <v>296</v>
      </c>
      <c r="F186" s="76" t="s">
        <v>297</v>
      </c>
      <c r="G186" s="77">
        <v>4</v>
      </c>
      <c r="H186" s="77">
        <v>4</v>
      </c>
      <c r="I186" s="73">
        <v>130.9</v>
      </c>
      <c r="J186" s="77">
        <v>2</v>
      </c>
      <c r="K186" s="77">
        <v>0</v>
      </c>
      <c r="L186" s="77">
        <v>2</v>
      </c>
      <c r="M186" s="73">
        <v>130.9</v>
      </c>
      <c r="N186" s="73">
        <v>0</v>
      </c>
      <c r="O186" s="80">
        <v>130.9</v>
      </c>
      <c r="P186" s="73">
        <v>4382581.68</v>
      </c>
      <c r="Q186" s="73">
        <v>1008968.7</v>
      </c>
      <c r="R186" s="73">
        <v>2832697.33</v>
      </c>
      <c r="S186" s="73">
        <v>540915.65</v>
      </c>
      <c r="T186" s="98">
        <v>0</v>
      </c>
      <c r="U186" s="98">
        <v>0</v>
      </c>
      <c r="V186" s="16">
        <v>0</v>
      </c>
      <c r="W186" s="34"/>
      <c r="X186" s="24"/>
      <c r="Y186" s="34"/>
    </row>
    <row r="187" spans="1:25" s="16" customFormat="1" ht="12.75" hidden="1" customHeight="1" x14ac:dyDescent="0.25">
      <c r="A187" s="78" t="s">
        <v>40</v>
      </c>
      <c r="B187" s="96" t="s">
        <v>406</v>
      </c>
      <c r="C187" s="97" t="s">
        <v>222</v>
      </c>
      <c r="D187" s="76" t="s">
        <v>397</v>
      </c>
      <c r="E187" s="76" t="s">
        <v>296</v>
      </c>
      <c r="F187" s="76" t="s">
        <v>297</v>
      </c>
      <c r="G187" s="77">
        <v>3</v>
      </c>
      <c r="H187" s="77">
        <v>3</v>
      </c>
      <c r="I187" s="73">
        <v>65.45</v>
      </c>
      <c r="J187" s="77">
        <v>1</v>
      </c>
      <c r="K187" s="77">
        <v>0</v>
      </c>
      <c r="L187" s="77">
        <v>1</v>
      </c>
      <c r="M187" s="73">
        <v>65.45</v>
      </c>
      <c r="N187" s="73">
        <v>0</v>
      </c>
      <c r="O187" s="80">
        <v>65.45</v>
      </c>
      <c r="P187" s="73">
        <v>2306581.6800000002</v>
      </c>
      <c r="Q187" s="73">
        <v>540637.79</v>
      </c>
      <c r="R187" s="73">
        <v>1517850.08</v>
      </c>
      <c r="S187" s="73">
        <v>248093.81</v>
      </c>
      <c r="T187" s="98">
        <v>0</v>
      </c>
      <c r="U187" s="98">
        <v>0</v>
      </c>
      <c r="V187" s="16">
        <v>0</v>
      </c>
      <c r="W187" s="34"/>
      <c r="X187" s="24"/>
      <c r="Y187" s="34"/>
    </row>
    <row r="188" spans="1:25" s="16" customFormat="1" ht="12.75" hidden="1" customHeight="1" x14ac:dyDescent="0.25">
      <c r="A188" s="78" t="s">
        <v>41</v>
      </c>
      <c r="B188" s="96" t="s">
        <v>407</v>
      </c>
      <c r="C188" s="97" t="s">
        <v>223</v>
      </c>
      <c r="D188" s="76" t="s">
        <v>397</v>
      </c>
      <c r="E188" s="76" t="s">
        <v>296</v>
      </c>
      <c r="F188" s="76" t="s">
        <v>297</v>
      </c>
      <c r="G188" s="77">
        <v>4</v>
      </c>
      <c r="H188" s="77">
        <v>4</v>
      </c>
      <c r="I188" s="73">
        <v>65.45</v>
      </c>
      <c r="J188" s="77">
        <v>1</v>
      </c>
      <c r="K188" s="77">
        <v>0</v>
      </c>
      <c r="L188" s="77">
        <v>1</v>
      </c>
      <c r="M188" s="73">
        <v>65.45</v>
      </c>
      <c r="N188" s="73">
        <v>0</v>
      </c>
      <c r="O188" s="73">
        <v>65.45</v>
      </c>
      <c r="P188" s="73">
        <v>2422806.23</v>
      </c>
      <c r="Q188" s="73">
        <v>548252.4</v>
      </c>
      <c r="R188" s="73">
        <v>1539228.23</v>
      </c>
      <c r="S188" s="73">
        <v>335325.59999999998</v>
      </c>
      <c r="T188" s="98">
        <v>0</v>
      </c>
      <c r="U188" s="98">
        <v>0</v>
      </c>
      <c r="V188" s="16">
        <v>0</v>
      </c>
      <c r="W188" s="34"/>
      <c r="X188" s="24"/>
      <c r="Y188" s="34"/>
    </row>
    <row r="189" spans="1:25" s="16" customFormat="1" ht="12.75" hidden="1" customHeight="1" x14ac:dyDescent="0.25">
      <c r="A189" s="78" t="s">
        <v>233</v>
      </c>
      <c r="B189" s="96" t="s">
        <v>408</v>
      </c>
      <c r="C189" s="97" t="s">
        <v>224</v>
      </c>
      <c r="D189" s="76" t="s">
        <v>397</v>
      </c>
      <c r="E189" s="76" t="s">
        <v>296</v>
      </c>
      <c r="F189" s="76" t="s">
        <v>297</v>
      </c>
      <c r="G189" s="77">
        <v>4</v>
      </c>
      <c r="H189" s="77">
        <v>4</v>
      </c>
      <c r="I189" s="73">
        <v>65.45</v>
      </c>
      <c r="J189" s="77">
        <v>1</v>
      </c>
      <c r="K189" s="77">
        <v>0</v>
      </c>
      <c r="L189" s="77">
        <v>1</v>
      </c>
      <c r="M189" s="73">
        <v>65.45</v>
      </c>
      <c r="N189" s="73">
        <v>0</v>
      </c>
      <c r="O189" s="73">
        <v>65.45</v>
      </c>
      <c r="P189" s="73">
        <v>2422806.23</v>
      </c>
      <c r="Q189" s="73">
        <v>548252.4</v>
      </c>
      <c r="R189" s="73">
        <v>1539228.23</v>
      </c>
      <c r="S189" s="73">
        <v>335325.59999999998</v>
      </c>
      <c r="T189" s="98">
        <v>0</v>
      </c>
      <c r="U189" s="98">
        <v>0</v>
      </c>
      <c r="V189" s="16">
        <v>0</v>
      </c>
      <c r="W189" s="34"/>
      <c r="X189" s="24"/>
      <c r="Y189" s="34"/>
    </row>
    <row r="190" spans="1:25" s="16" customFormat="1" ht="12.75" hidden="1" customHeight="1" x14ac:dyDescent="0.25">
      <c r="A190" s="78" t="s">
        <v>42</v>
      </c>
      <c r="B190" s="96" t="s">
        <v>409</v>
      </c>
      <c r="C190" s="97" t="s">
        <v>225</v>
      </c>
      <c r="D190" s="76" t="s">
        <v>397</v>
      </c>
      <c r="E190" s="76" t="s">
        <v>296</v>
      </c>
      <c r="F190" s="76" t="s">
        <v>297</v>
      </c>
      <c r="G190" s="77">
        <v>2</v>
      </c>
      <c r="H190" s="77">
        <v>2</v>
      </c>
      <c r="I190" s="73">
        <v>130.9</v>
      </c>
      <c r="J190" s="77">
        <v>2</v>
      </c>
      <c r="K190" s="77">
        <v>0</v>
      </c>
      <c r="L190" s="77">
        <v>2</v>
      </c>
      <c r="M190" s="73">
        <v>130.9</v>
      </c>
      <c r="N190" s="73">
        <v>0</v>
      </c>
      <c r="O190" s="73">
        <v>130.9</v>
      </c>
      <c r="P190" s="73">
        <v>4995630.78</v>
      </c>
      <c r="Q190" s="73">
        <v>1096504.8</v>
      </c>
      <c r="R190" s="73">
        <v>3078456.46</v>
      </c>
      <c r="S190" s="73">
        <v>820669.52</v>
      </c>
      <c r="T190" s="98">
        <v>0</v>
      </c>
      <c r="U190" s="98">
        <v>0</v>
      </c>
      <c r="V190" s="16">
        <v>0</v>
      </c>
      <c r="W190" s="34"/>
      <c r="X190" s="24"/>
      <c r="Y190" s="34"/>
    </row>
    <row r="191" spans="1:25" s="16" customFormat="1" ht="12.75" hidden="1" customHeight="1" x14ac:dyDescent="0.25">
      <c r="A191" s="78" t="s">
        <v>234</v>
      </c>
      <c r="B191" s="96" t="s">
        <v>410</v>
      </c>
      <c r="C191" s="97" t="s">
        <v>226</v>
      </c>
      <c r="D191" s="76" t="s">
        <v>397</v>
      </c>
      <c r="E191" s="76" t="s">
        <v>296</v>
      </c>
      <c r="F191" s="76" t="s">
        <v>297</v>
      </c>
      <c r="G191" s="77">
        <v>2</v>
      </c>
      <c r="H191" s="77">
        <v>2</v>
      </c>
      <c r="I191" s="73">
        <v>130.9</v>
      </c>
      <c r="J191" s="77">
        <v>1</v>
      </c>
      <c r="K191" s="77">
        <v>0</v>
      </c>
      <c r="L191" s="77">
        <v>1</v>
      </c>
      <c r="M191" s="73">
        <v>65.45</v>
      </c>
      <c r="N191" s="73">
        <v>0</v>
      </c>
      <c r="O191" s="73">
        <v>65.45</v>
      </c>
      <c r="P191" s="73">
        <v>2422806.23</v>
      </c>
      <c r="Q191" s="73">
        <v>548252.4</v>
      </c>
      <c r="R191" s="73">
        <v>1539228.23</v>
      </c>
      <c r="S191" s="73">
        <v>335325.59999999998</v>
      </c>
      <c r="T191" s="98">
        <v>0</v>
      </c>
      <c r="U191" s="98">
        <v>0</v>
      </c>
      <c r="V191" s="16">
        <v>0</v>
      </c>
      <c r="W191" s="34"/>
      <c r="X191" s="24"/>
      <c r="Y191" s="34"/>
    </row>
    <row r="192" spans="1:25" s="16" customFormat="1" ht="12.75" hidden="1" customHeight="1" x14ac:dyDescent="0.25">
      <c r="A192" s="78" t="s">
        <v>43</v>
      </c>
      <c r="B192" s="96" t="s">
        <v>411</v>
      </c>
      <c r="C192" s="97" t="s">
        <v>113</v>
      </c>
      <c r="D192" s="76" t="s">
        <v>412</v>
      </c>
      <c r="E192" s="76" t="s">
        <v>296</v>
      </c>
      <c r="F192" s="76" t="s">
        <v>297</v>
      </c>
      <c r="G192" s="77">
        <v>11</v>
      </c>
      <c r="H192" s="77">
        <v>11</v>
      </c>
      <c r="I192" s="73">
        <v>150</v>
      </c>
      <c r="J192" s="77">
        <v>5</v>
      </c>
      <c r="K192" s="77">
        <v>0</v>
      </c>
      <c r="L192" s="77">
        <v>5</v>
      </c>
      <c r="M192" s="73">
        <v>150</v>
      </c>
      <c r="N192" s="73">
        <v>0</v>
      </c>
      <c r="O192" s="73">
        <v>150</v>
      </c>
      <c r="P192" s="73">
        <v>6170777.75</v>
      </c>
      <c r="Q192" s="73">
        <v>1198725.1200000001</v>
      </c>
      <c r="R192" s="73">
        <v>3365441.85</v>
      </c>
      <c r="S192" s="73">
        <v>1606610.78</v>
      </c>
      <c r="T192" s="98">
        <v>0</v>
      </c>
      <c r="U192" s="98">
        <v>0</v>
      </c>
      <c r="V192" s="16">
        <v>0</v>
      </c>
      <c r="W192" s="34"/>
      <c r="X192" s="24"/>
      <c r="Y192" s="34"/>
    </row>
    <row r="193" spans="1:25" s="16" customFormat="1" ht="12.75" hidden="1" customHeight="1" x14ac:dyDescent="0.25">
      <c r="A193" s="78" t="s">
        <v>235</v>
      </c>
      <c r="B193" s="96" t="s">
        <v>413</v>
      </c>
      <c r="C193" s="97" t="s">
        <v>133</v>
      </c>
      <c r="D193" s="76" t="s">
        <v>412</v>
      </c>
      <c r="E193" s="76" t="s">
        <v>296</v>
      </c>
      <c r="F193" s="76" t="s">
        <v>297</v>
      </c>
      <c r="G193" s="77">
        <v>2</v>
      </c>
      <c r="H193" s="77">
        <v>2</v>
      </c>
      <c r="I193" s="73">
        <v>80</v>
      </c>
      <c r="J193" s="77">
        <v>1</v>
      </c>
      <c r="K193" s="77">
        <v>0</v>
      </c>
      <c r="L193" s="77">
        <v>1</v>
      </c>
      <c r="M193" s="73">
        <v>40</v>
      </c>
      <c r="N193" s="73">
        <v>0</v>
      </c>
      <c r="O193" s="73">
        <v>40</v>
      </c>
      <c r="P193" s="73">
        <v>1308029.22</v>
      </c>
      <c r="Q193" s="73">
        <v>298603.59999999998</v>
      </c>
      <c r="R193" s="73">
        <v>838334.84</v>
      </c>
      <c r="S193" s="73">
        <v>171090.78</v>
      </c>
      <c r="T193" s="98">
        <v>0</v>
      </c>
      <c r="U193" s="98">
        <v>0</v>
      </c>
      <c r="V193" s="16">
        <v>0</v>
      </c>
      <c r="W193" s="34"/>
      <c r="X193" s="24"/>
      <c r="Y193" s="34"/>
    </row>
    <row r="194" spans="1:25" s="16" customFormat="1" ht="12.75" hidden="1" customHeight="1" x14ac:dyDescent="0.25">
      <c r="A194" s="78" t="s">
        <v>258</v>
      </c>
      <c r="B194" s="96" t="s">
        <v>414</v>
      </c>
      <c r="C194" s="97" t="s">
        <v>136</v>
      </c>
      <c r="D194" s="76" t="s">
        <v>412</v>
      </c>
      <c r="E194" s="76" t="s">
        <v>296</v>
      </c>
      <c r="F194" s="76" t="s">
        <v>297</v>
      </c>
      <c r="G194" s="77">
        <v>1</v>
      </c>
      <c r="H194" s="77">
        <v>1</v>
      </c>
      <c r="I194" s="73">
        <v>60</v>
      </c>
      <c r="J194" s="77">
        <v>1</v>
      </c>
      <c r="K194" s="77">
        <v>0</v>
      </c>
      <c r="L194" s="77">
        <v>1</v>
      </c>
      <c r="M194" s="73">
        <v>40</v>
      </c>
      <c r="N194" s="73">
        <v>0</v>
      </c>
      <c r="O194" s="73">
        <v>40</v>
      </c>
      <c r="P194" s="73">
        <v>1308029.23</v>
      </c>
      <c r="Q194" s="73">
        <v>298603.59999999998</v>
      </c>
      <c r="R194" s="73">
        <v>838334.85</v>
      </c>
      <c r="S194" s="73">
        <v>171090.78</v>
      </c>
      <c r="T194" s="98">
        <v>0</v>
      </c>
      <c r="U194" s="98">
        <v>0</v>
      </c>
      <c r="V194" s="16">
        <v>0</v>
      </c>
      <c r="W194" s="34"/>
      <c r="X194" s="24"/>
      <c r="Y194" s="34"/>
    </row>
    <row r="195" spans="1:25" s="16" customFormat="1" ht="12.75" hidden="1" customHeight="1" x14ac:dyDescent="0.25">
      <c r="A195" s="78" t="s">
        <v>260</v>
      </c>
      <c r="B195" s="96" t="s">
        <v>415</v>
      </c>
      <c r="C195" s="97" t="s">
        <v>114</v>
      </c>
      <c r="D195" s="76" t="s">
        <v>412</v>
      </c>
      <c r="E195" s="76" t="s">
        <v>296</v>
      </c>
      <c r="F195" s="76" t="s">
        <v>297</v>
      </c>
      <c r="G195" s="77">
        <v>8</v>
      </c>
      <c r="H195" s="77">
        <v>8</v>
      </c>
      <c r="I195" s="73">
        <v>180</v>
      </c>
      <c r="J195" s="77">
        <v>4</v>
      </c>
      <c r="K195" s="77">
        <v>0</v>
      </c>
      <c r="L195" s="77">
        <v>4</v>
      </c>
      <c r="M195" s="73">
        <v>150</v>
      </c>
      <c r="N195" s="73">
        <v>0</v>
      </c>
      <c r="O195" s="73">
        <v>150</v>
      </c>
      <c r="P195" s="73">
        <v>5862523.0700000003</v>
      </c>
      <c r="Q195" s="73">
        <v>1198725.1000000001</v>
      </c>
      <c r="R195" s="73">
        <v>3365441.77</v>
      </c>
      <c r="S195" s="73">
        <v>1298356.2</v>
      </c>
      <c r="T195" s="98">
        <v>0</v>
      </c>
      <c r="U195" s="98">
        <v>0</v>
      </c>
      <c r="V195" s="16">
        <v>0</v>
      </c>
      <c r="W195" s="34"/>
      <c r="X195" s="24"/>
      <c r="Y195" s="34"/>
    </row>
    <row r="196" spans="1:25" s="16" customFormat="1" ht="12.75" hidden="1" customHeight="1" x14ac:dyDescent="0.25">
      <c r="A196" s="78" t="s">
        <v>156</v>
      </c>
      <c r="B196" s="96" t="s">
        <v>417</v>
      </c>
      <c r="C196" s="97" t="s">
        <v>115</v>
      </c>
      <c r="D196" s="76" t="s">
        <v>412</v>
      </c>
      <c r="E196" s="76" t="s">
        <v>296</v>
      </c>
      <c r="F196" s="76" t="s">
        <v>297</v>
      </c>
      <c r="G196" s="77">
        <v>8</v>
      </c>
      <c r="H196" s="77">
        <v>8</v>
      </c>
      <c r="I196" s="73">
        <v>144</v>
      </c>
      <c r="J196" s="77">
        <v>3</v>
      </c>
      <c r="K196" s="77">
        <v>0</v>
      </c>
      <c r="L196" s="77">
        <v>3</v>
      </c>
      <c r="M196" s="73">
        <v>144</v>
      </c>
      <c r="N196" s="73">
        <v>0</v>
      </c>
      <c r="O196" s="73">
        <v>144</v>
      </c>
      <c r="P196" s="73">
        <v>5393221.5999999996</v>
      </c>
      <c r="Q196" s="73">
        <v>1154290.93</v>
      </c>
      <c r="R196" s="73">
        <v>3240692.04</v>
      </c>
      <c r="S196" s="73">
        <v>998238.63</v>
      </c>
      <c r="T196" s="98">
        <v>0</v>
      </c>
      <c r="U196" s="98">
        <v>0</v>
      </c>
      <c r="V196" s="16">
        <v>0</v>
      </c>
      <c r="W196" s="34"/>
      <c r="X196" s="24"/>
      <c r="Y196" s="34"/>
    </row>
    <row r="197" spans="1:25" s="16" customFormat="1" ht="12.75" hidden="1" customHeight="1" x14ac:dyDescent="0.25">
      <c r="A197" s="78" t="s">
        <v>157</v>
      </c>
      <c r="B197" s="96" t="s">
        <v>418</v>
      </c>
      <c r="C197" s="97" t="s">
        <v>215</v>
      </c>
      <c r="D197" s="76" t="s">
        <v>412</v>
      </c>
      <c r="E197" s="76" t="s">
        <v>296</v>
      </c>
      <c r="F197" s="76" t="s">
        <v>297</v>
      </c>
      <c r="G197" s="77">
        <v>10</v>
      </c>
      <c r="H197" s="77">
        <v>10</v>
      </c>
      <c r="I197" s="73">
        <v>90</v>
      </c>
      <c r="J197" s="77">
        <v>3</v>
      </c>
      <c r="K197" s="77">
        <v>0</v>
      </c>
      <c r="L197" s="77">
        <v>3</v>
      </c>
      <c r="M197" s="73">
        <v>90</v>
      </c>
      <c r="N197" s="73">
        <v>0</v>
      </c>
      <c r="O197" s="73">
        <v>90</v>
      </c>
      <c r="P197" s="73">
        <v>3559363.22</v>
      </c>
      <c r="Q197" s="73">
        <v>715383.5</v>
      </c>
      <c r="R197" s="73">
        <v>2008451.72</v>
      </c>
      <c r="S197" s="73">
        <v>835528</v>
      </c>
      <c r="T197" s="98">
        <v>0</v>
      </c>
      <c r="U197" s="98">
        <v>0</v>
      </c>
      <c r="V197" s="16">
        <v>0</v>
      </c>
      <c r="W197" s="34"/>
      <c r="X197" s="24"/>
      <c r="Y197" s="34"/>
    </row>
    <row r="198" spans="1:25" s="16" customFormat="1" ht="12.75" hidden="1" customHeight="1" x14ac:dyDescent="0.25">
      <c r="A198" s="78" t="s">
        <v>158</v>
      </c>
      <c r="B198" s="96" t="s">
        <v>419</v>
      </c>
      <c r="C198" s="97" t="s">
        <v>228</v>
      </c>
      <c r="D198" s="76" t="s">
        <v>412</v>
      </c>
      <c r="E198" s="76" t="s">
        <v>296</v>
      </c>
      <c r="F198" s="76" t="s">
        <v>297</v>
      </c>
      <c r="G198" s="77">
        <v>1</v>
      </c>
      <c r="H198" s="77">
        <v>1</v>
      </c>
      <c r="I198" s="73">
        <v>80.2</v>
      </c>
      <c r="J198" s="77">
        <v>1</v>
      </c>
      <c r="K198" s="77">
        <v>0</v>
      </c>
      <c r="L198" s="77">
        <v>1</v>
      </c>
      <c r="M198" s="73">
        <v>40</v>
      </c>
      <c r="N198" s="73">
        <v>0</v>
      </c>
      <c r="O198" s="73">
        <v>40</v>
      </c>
      <c r="P198" s="73">
        <v>1233389.5</v>
      </c>
      <c r="Q198" s="73">
        <v>298603.59999999998</v>
      </c>
      <c r="R198" s="73">
        <v>838334.84</v>
      </c>
      <c r="S198" s="73">
        <v>96451.06</v>
      </c>
      <c r="T198" s="98">
        <v>0</v>
      </c>
      <c r="U198" s="98">
        <v>0</v>
      </c>
      <c r="V198" s="16">
        <v>0</v>
      </c>
      <c r="W198" s="34"/>
      <c r="X198" s="24"/>
      <c r="Y198" s="34"/>
    </row>
    <row r="199" spans="1:25" s="16" customFormat="1" ht="12.75" hidden="1" customHeight="1" x14ac:dyDescent="0.25">
      <c r="A199" s="78" t="s">
        <v>160</v>
      </c>
      <c r="B199" s="96" t="s">
        <v>420</v>
      </c>
      <c r="C199" s="97" t="s">
        <v>209</v>
      </c>
      <c r="D199" s="76" t="s">
        <v>412</v>
      </c>
      <c r="E199" s="76" t="s">
        <v>296</v>
      </c>
      <c r="F199" s="76" t="s">
        <v>297</v>
      </c>
      <c r="G199" s="77">
        <v>12</v>
      </c>
      <c r="H199" s="77">
        <v>12</v>
      </c>
      <c r="I199" s="73">
        <v>180</v>
      </c>
      <c r="J199" s="77">
        <v>5</v>
      </c>
      <c r="K199" s="77">
        <v>0</v>
      </c>
      <c r="L199" s="77">
        <v>5</v>
      </c>
      <c r="M199" s="73">
        <v>180</v>
      </c>
      <c r="N199" s="73">
        <v>0</v>
      </c>
      <c r="O199" s="73">
        <v>180</v>
      </c>
      <c r="P199" s="73">
        <v>6383067.5099999998</v>
      </c>
      <c r="Q199" s="73">
        <v>1444932.22</v>
      </c>
      <c r="R199" s="73">
        <v>4056672.56</v>
      </c>
      <c r="S199" s="73">
        <v>881462.73</v>
      </c>
      <c r="T199" s="98">
        <v>0</v>
      </c>
      <c r="U199" s="98">
        <v>0</v>
      </c>
      <c r="V199" s="16">
        <v>0</v>
      </c>
      <c r="W199" s="34"/>
      <c r="X199" s="24"/>
      <c r="Y199" s="34"/>
    </row>
    <row r="200" spans="1:25" s="16" customFormat="1" ht="12.75" hidden="1" customHeight="1" x14ac:dyDescent="0.25">
      <c r="A200" s="78" t="s">
        <v>161</v>
      </c>
      <c r="B200" s="96" t="s">
        <v>421</v>
      </c>
      <c r="C200" s="97" t="s">
        <v>208</v>
      </c>
      <c r="D200" s="76" t="s">
        <v>412</v>
      </c>
      <c r="E200" s="76" t="s">
        <v>296</v>
      </c>
      <c r="F200" s="76" t="s">
        <v>297</v>
      </c>
      <c r="G200" s="77">
        <v>12</v>
      </c>
      <c r="H200" s="77">
        <v>12</v>
      </c>
      <c r="I200" s="73">
        <v>156.69999999999999</v>
      </c>
      <c r="J200" s="77">
        <v>4</v>
      </c>
      <c r="K200" s="77">
        <v>0</v>
      </c>
      <c r="L200" s="77">
        <v>4</v>
      </c>
      <c r="M200" s="73">
        <v>156.69999999999999</v>
      </c>
      <c r="N200" s="73">
        <v>0</v>
      </c>
      <c r="O200" s="73">
        <v>156.69999999999999</v>
      </c>
      <c r="P200" s="73">
        <v>5549877.0199999996</v>
      </c>
      <c r="Q200" s="73">
        <v>1237409.1499999999</v>
      </c>
      <c r="R200" s="73">
        <v>3474047.93</v>
      </c>
      <c r="S200" s="73">
        <v>838419.94</v>
      </c>
      <c r="T200" s="98">
        <v>0</v>
      </c>
      <c r="U200" s="98">
        <v>0</v>
      </c>
      <c r="V200" s="16">
        <v>0</v>
      </c>
      <c r="W200" s="34"/>
      <c r="X200" s="24"/>
      <c r="Y200" s="34"/>
    </row>
    <row r="201" spans="1:25" s="16" customFormat="1" ht="12.75" hidden="1" customHeight="1" x14ac:dyDescent="0.25">
      <c r="A201" s="78" t="s">
        <v>268</v>
      </c>
      <c r="B201" s="96" t="s">
        <v>422</v>
      </c>
      <c r="C201" s="97" t="s">
        <v>207</v>
      </c>
      <c r="D201" s="76" t="s">
        <v>412</v>
      </c>
      <c r="E201" s="76" t="s">
        <v>296</v>
      </c>
      <c r="F201" s="76" t="s">
        <v>297</v>
      </c>
      <c r="G201" s="77">
        <v>11</v>
      </c>
      <c r="H201" s="77">
        <v>11</v>
      </c>
      <c r="I201" s="73">
        <v>180</v>
      </c>
      <c r="J201" s="77">
        <v>5</v>
      </c>
      <c r="K201" s="77">
        <v>0</v>
      </c>
      <c r="L201" s="77">
        <v>5</v>
      </c>
      <c r="M201" s="73">
        <v>180</v>
      </c>
      <c r="N201" s="73">
        <v>0</v>
      </c>
      <c r="O201" s="73">
        <v>180</v>
      </c>
      <c r="P201" s="73">
        <v>6034965.46</v>
      </c>
      <c r="Q201" s="73">
        <v>1398299.41</v>
      </c>
      <c r="R201" s="73">
        <v>3925750.15</v>
      </c>
      <c r="S201" s="73">
        <v>710915.9</v>
      </c>
      <c r="T201" s="98">
        <v>0</v>
      </c>
      <c r="U201" s="98">
        <v>0</v>
      </c>
      <c r="V201" s="16">
        <v>0</v>
      </c>
      <c r="W201" s="34"/>
      <c r="X201" s="24"/>
      <c r="Y201" s="34"/>
    </row>
    <row r="202" spans="1:25" s="16" customFormat="1" ht="12.75" hidden="1" customHeight="1" x14ac:dyDescent="0.25">
      <c r="A202" s="78" t="s">
        <v>269</v>
      </c>
      <c r="B202" s="96" t="s">
        <v>423</v>
      </c>
      <c r="C202" s="97" t="s">
        <v>109</v>
      </c>
      <c r="D202" s="76" t="s">
        <v>412</v>
      </c>
      <c r="E202" s="76" t="s">
        <v>296</v>
      </c>
      <c r="F202" s="76" t="s">
        <v>297</v>
      </c>
      <c r="G202" s="77">
        <v>3</v>
      </c>
      <c r="H202" s="77">
        <v>3</v>
      </c>
      <c r="I202" s="73">
        <v>130.6</v>
      </c>
      <c r="J202" s="77">
        <v>3</v>
      </c>
      <c r="K202" s="77">
        <v>1</v>
      </c>
      <c r="L202" s="77">
        <v>2</v>
      </c>
      <c r="M202" s="73">
        <v>100.6</v>
      </c>
      <c r="N202" s="73">
        <v>40.6</v>
      </c>
      <c r="O202" s="73">
        <v>60</v>
      </c>
      <c r="P202" s="73">
        <v>4293363.12</v>
      </c>
      <c r="Q202" s="73">
        <v>939959.37</v>
      </c>
      <c r="R202" s="73">
        <v>2638952.44</v>
      </c>
      <c r="S202" s="73">
        <v>714451.31</v>
      </c>
      <c r="T202" s="98">
        <v>0</v>
      </c>
      <c r="U202" s="98">
        <v>0</v>
      </c>
      <c r="V202" s="16">
        <v>0</v>
      </c>
      <c r="W202" s="34"/>
      <c r="X202" s="24"/>
      <c r="Y202" s="34"/>
    </row>
    <row r="203" spans="1:25" s="16" customFormat="1" ht="12.75" hidden="1" customHeight="1" x14ac:dyDescent="0.25">
      <c r="A203" s="78" t="s">
        <v>334</v>
      </c>
      <c r="B203" s="96" t="s">
        <v>424</v>
      </c>
      <c r="C203" s="97" t="s">
        <v>110</v>
      </c>
      <c r="D203" s="76" t="s">
        <v>412</v>
      </c>
      <c r="E203" s="76" t="s">
        <v>296</v>
      </c>
      <c r="F203" s="76" t="s">
        <v>297</v>
      </c>
      <c r="G203" s="77">
        <v>2</v>
      </c>
      <c r="H203" s="77">
        <v>2</v>
      </c>
      <c r="I203" s="73">
        <v>30</v>
      </c>
      <c r="J203" s="77">
        <v>1</v>
      </c>
      <c r="K203" s="77">
        <v>0</v>
      </c>
      <c r="L203" s="77">
        <v>1</v>
      </c>
      <c r="M203" s="73">
        <v>30</v>
      </c>
      <c r="N203" s="73">
        <v>0</v>
      </c>
      <c r="O203" s="73">
        <v>30</v>
      </c>
      <c r="P203" s="73">
        <v>1196236.22</v>
      </c>
      <c r="Q203" s="73">
        <v>251299.8</v>
      </c>
      <c r="R203" s="73">
        <v>705528.6</v>
      </c>
      <c r="S203" s="73">
        <v>239407.82</v>
      </c>
      <c r="T203" s="98">
        <v>0</v>
      </c>
      <c r="U203" s="98">
        <v>0</v>
      </c>
      <c r="V203" s="16">
        <v>0</v>
      </c>
      <c r="W203" s="34"/>
      <c r="X203" s="24"/>
      <c r="Y203" s="34"/>
    </row>
    <row r="204" spans="1:25" s="16" customFormat="1" ht="12.75" hidden="1" customHeight="1" x14ac:dyDescent="0.25">
      <c r="A204" s="78" t="s">
        <v>47</v>
      </c>
      <c r="B204" s="96" t="s">
        <v>425</v>
      </c>
      <c r="C204" s="97" t="s">
        <v>111</v>
      </c>
      <c r="D204" s="76" t="s">
        <v>412</v>
      </c>
      <c r="E204" s="76" t="s">
        <v>296</v>
      </c>
      <c r="F204" s="76" t="s">
        <v>297</v>
      </c>
      <c r="G204" s="77">
        <v>11</v>
      </c>
      <c r="H204" s="77">
        <v>11</v>
      </c>
      <c r="I204" s="73">
        <v>180</v>
      </c>
      <c r="J204" s="77">
        <v>5</v>
      </c>
      <c r="K204" s="77">
        <v>0</v>
      </c>
      <c r="L204" s="77">
        <v>5</v>
      </c>
      <c r="M204" s="73">
        <v>180</v>
      </c>
      <c r="N204" s="73">
        <v>0</v>
      </c>
      <c r="O204" s="73">
        <v>180</v>
      </c>
      <c r="P204" s="73">
        <v>6332040.3700000001</v>
      </c>
      <c r="Q204" s="73">
        <v>1445531.42</v>
      </c>
      <c r="R204" s="73">
        <v>4058354.84</v>
      </c>
      <c r="S204" s="73">
        <v>828154.11</v>
      </c>
      <c r="T204" s="98">
        <v>0</v>
      </c>
      <c r="U204" s="98">
        <v>0</v>
      </c>
      <c r="V204" s="16">
        <v>0</v>
      </c>
      <c r="W204" s="34"/>
      <c r="X204" s="24"/>
      <c r="Y204" s="34"/>
    </row>
    <row r="205" spans="1:25" s="16" customFormat="1" ht="12.75" hidden="1" customHeight="1" x14ac:dyDescent="0.25">
      <c r="A205" s="78" t="s">
        <v>338</v>
      </c>
      <c r="B205" s="96" t="s">
        <v>426</v>
      </c>
      <c r="C205" s="97" t="s">
        <v>112</v>
      </c>
      <c r="D205" s="76" t="s">
        <v>412</v>
      </c>
      <c r="E205" s="76" t="s">
        <v>296</v>
      </c>
      <c r="F205" s="76" t="s">
        <v>297</v>
      </c>
      <c r="G205" s="77">
        <v>11</v>
      </c>
      <c r="H205" s="77">
        <v>11</v>
      </c>
      <c r="I205" s="73">
        <v>162</v>
      </c>
      <c r="J205" s="77">
        <v>4</v>
      </c>
      <c r="K205" s="77">
        <v>0</v>
      </c>
      <c r="L205" s="77">
        <v>4</v>
      </c>
      <c r="M205" s="73">
        <v>162</v>
      </c>
      <c r="N205" s="73">
        <v>0</v>
      </c>
      <c r="O205" s="73">
        <v>162</v>
      </c>
      <c r="P205" s="73">
        <v>5775044.7000000002</v>
      </c>
      <c r="Q205" s="73">
        <v>1305293.3799999999</v>
      </c>
      <c r="R205" s="73">
        <v>3664634.1</v>
      </c>
      <c r="S205" s="73">
        <v>805117.22</v>
      </c>
      <c r="T205" s="98">
        <v>0</v>
      </c>
      <c r="U205" s="98">
        <v>0</v>
      </c>
      <c r="V205" s="16">
        <v>0</v>
      </c>
      <c r="W205" s="34"/>
      <c r="X205" s="24"/>
      <c r="Y205" s="34"/>
    </row>
    <row r="206" spans="1:25" s="16" customFormat="1" ht="12.75" hidden="1" customHeight="1" x14ac:dyDescent="0.25">
      <c r="A206" s="78" t="s">
        <v>340</v>
      </c>
      <c r="B206" s="96" t="s">
        <v>427</v>
      </c>
      <c r="C206" s="97" t="s">
        <v>210</v>
      </c>
      <c r="D206" s="76" t="s">
        <v>412</v>
      </c>
      <c r="E206" s="76" t="s">
        <v>296</v>
      </c>
      <c r="F206" s="76" t="s">
        <v>297</v>
      </c>
      <c r="G206" s="77">
        <v>1</v>
      </c>
      <c r="H206" s="77">
        <v>1</v>
      </c>
      <c r="I206" s="73">
        <v>40.299999999999997</v>
      </c>
      <c r="J206" s="77">
        <v>1</v>
      </c>
      <c r="K206" s="77">
        <v>0</v>
      </c>
      <c r="L206" s="77">
        <v>1</v>
      </c>
      <c r="M206" s="73">
        <v>40.299999999999997</v>
      </c>
      <c r="N206" s="73">
        <v>0</v>
      </c>
      <c r="O206" s="73">
        <v>40.299999999999997</v>
      </c>
      <c r="P206" s="73">
        <v>1296220.04</v>
      </c>
      <c r="Q206" s="73">
        <v>312522.38</v>
      </c>
      <c r="R206" s="73">
        <v>877412.1</v>
      </c>
      <c r="S206" s="73">
        <v>106285.56</v>
      </c>
      <c r="T206" s="98">
        <v>0</v>
      </c>
      <c r="U206" s="98">
        <v>0</v>
      </c>
      <c r="V206" s="16">
        <v>0</v>
      </c>
      <c r="W206" s="34"/>
      <c r="X206" s="24"/>
      <c r="Y206" s="34"/>
    </row>
    <row r="207" spans="1:25" s="16" customFormat="1" ht="12.75" hidden="1" customHeight="1" x14ac:dyDescent="0.25">
      <c r="A207" s="78" t="s">
        <v>343</v>
      </c>
      <c r="B207" s="96" t="s">
        <v>428</v>
      </c>
      <c r="C207" s="97" t="s">
        <v>227</v>
      </c>
      <c r="D207" s="76" t="s">
        <v>412</v>
      </c>
      <c r="E207" s="76" t="s">
        <v>296</v>
      </c>
      <c r="F207" s="76" t="s">
        <v>297</v>
      </c>
      <c r="G207" s="77">
        <v>7</v>
      </c>
      <c r="H207" s="77">
        <v>7</v>
      </c>
      <c r="I207" s="73">
        <v>60</v>
      </c>
      <c r="J207" s="77">
        <v>2</v>
      </c>
      <c r="K207" s="77">
        <v>0</v>
      </c>
      <c r="L207" s="77">
        <v>2</v>
      </c>
      <c r="M207" s="73">
        <v>60</v>
      </c>
      <c r="N207" s="73">
        <v>0</v>
      </c>
      <c r="O207" s="73">
        <v>60</v>
      </c>
      <c r="P207" s="73">
        <v>2380301.6800000002</v>
      </c>
      <c r="Q207" s="73">
        <v>464083.7</v>
      </c>
      <c r="R207" s="73">
        <v>1302923.1200000001</v>
      </c>
      <c r="S207" s="73">
        <v>613294.86</v>
      </c>
      <c r="T207" s="98">
        <v>0</v>
      </c>
      <c r="U207" s="98">
        <v>0</v>
      </c>
      <c r="V207" s="16">
        <v>0</v>
      </c>
      <c r="W207" s="34"/>
      <c r="X207" s="24"/>
      <c r="Y207" s="34"/>
    </row>
    <row r="208" spans="1:25" s="16" customFormat="1" ht="12.75" hidden="1" customHeight="1" x14ac:dyDescent="0.25">
      <c r="A208" s="99" t="s">
        <v>164</v>
      </c>
      <c r="B208" s="96" t="s">
        <v>429</v>
      </c>
      <c r="C208" s="100" t="s">
        <v>211</v>
      </c>
      <c r="D208" s="76" t="s">
        <v>412</v>
      </c>
      <c r="E208" s="76" t="s">
        <v>296</v>
      </c>
      <c r="F208" s="76" t="s">
        <v>297</v>
      </c>
      <c r="G208" s="77">
        <v>9</v>
      </c>
      <c r="H208" s="77">
        <v>9</v>
      </c>
      <c r="I208" s="73">
        <v>93.4</v>
      </c>
      <c r="J208" s="77">
        <v>3</v>
      </c>
      <c r="K208" s="77">
        <v>0</v>
      </c>
      <c r="L208" s="77">
        <v>3</v>
      </c>
      <c r="M208" s="73">
        <v>93.4</v>
      </c>
      <c r="N208" s="73">
        <v>0</v>
      </c>
      <c r="O208" s="80">
        <v>93.4</v>
      </c>
      <c r="P208" s="73">
        <v>3299146.4</v>
      </c>
      <c r="Q208" s="73">
        <v>742002.53</v>
      </c>
      <c r="R208" s="73">
        <v>2083185.16</v>
      </c>
      <c r="S208" s="73">
        <v>473958.71</v>
      </c>
      <c r="T208" s="98">
        <v>0</v>
      </c>
      <c r="U208" s="98">
        <v>0</v>
      </c>
      <c r="V208" s="16">
        <v>0</v>
      </c>
      <c r="W208" s="34"/>
      <c r="X208" s="24"/>
      <c r="Y208" s="34"/>
    </row>
    <row r="209" spans="1:26" s="16" customFormat="1" ht="12.75" hidden="1" customHeight="1" x14ac:dyDescent="0.25">
      <c r="A209" s="99" t="s">
        <v>169</v>
      </c>
      <c r="B209" s="101" t="s">
        <v>430</v>
      </c>
      <c r="C209" s="100" t="s">
        <v>212</v>
      </c>
      <c r="D209" s="76" t="s">
        <v>412</v>
      </c>
      <c r="E209" s="76" t="s">
        <v>296</v>
      </c>
      <c r="F209" s="76" t="s">
        <v>297</v>
      </c>
      <c r="G209" s="77">
        <v>6</v>
      </c>
      <c r="H209" s="77">
        <v>6</v>
      </c>
      <c r="I209" s="73">
        <v>192</v>
      </c>
      <c r="J209" s="77">
        <v>4</v>
      </c>
      <c r="K209" s="77">
        <v>0</v>
      </c>
      <c r="L209" s="77">
        <v>4</v>
      </c>
      <c r="M209" s="73">
        <v>192</v>
      </c>
      <c r="N209" s="73">
        <v>0</v>
      </c>
      <c r="O209" s="80">
        <v>192</v>
      </c>
      <c r="P209" s="73">
        <v>6842145.3099999996</v>
      </c>
      <c r="Q209" s="102">
        <v>1547712.59</v>
      </c>
      <c r="R209" s="102">
        <v>4345230.26</v>
      </c>
      <c r="S209" s="102">
        <v>949202.46</v>
      </c>
      <c r="T209" s="98">
        <v>0</v>
      </c>
      <c r="U209" s="98">
        <v>0</v>
      </c>
      <c r="V209" s="16">
        <v>0</v>
      </c>
      <c r="W209" s="34"/>
      <c r="X209" s="24"/>
      <c r="Y209" s="34"/>
    </row>
    <row r="210" spans="1:26" s="16" customFormat="1" ht="12.75" hidden="1" customHeight="1" x14ac:dyDescent="0.25">
      <c r="A210" s="99" t="s">
        <v>166</v>
      </c>
      <c r="B210" s="101" t="s">
        <v>431</v>
      </c>
      <c r="C210" s="100" t="s">
        <v>213</v>
      </c>
      <c r="D210" s="76" t="s">
        <v>412</v>
      </c>
      <c r="E210" s="76" t="s">
        <v>296</v>
      </c>
      <c r="F210" s="76" t="s">
        <v>297</v>
      </c>
      <c r="G210" s="77">
        <v>8</v>
      </c>
      <c r="H210" s="77">
        <v>8</v>
      </c>
      <c r="I210" s="73">
        <v>120</v>
      </c>
      <c r="J210" s="77">
        <v>3</v>
      </c>
      <c r="K210" s="77">
        <v>0</v>
      </c>
      <c r="L210" s="77">
        <v>3</v>
      </c>
      <c r="M210" s="73">
        <v>120</v>
      </c>
      <c r="N210" s="73">
        <v>0</v>
      </c>
      <c r="O210" s="102">
        <v>120</v>
      </c>
      <c r="P210" s="73">
        <v>4353908.25</v>
      </c>
      <c r="Q210" s="102">
        <v>980328.72</v>
      </c>
      <c r="R210" s="102">
        <v>2752290.08</v>
      </c>
      <c r="S210" s="102">
        <v>621289.44999999995</v>
      </c>
      <c r="T210" s="98">
        <v>0</v>
      </c>
      <c r="U210" s="98">
        <v>0</v>
      </c>
      <c r="V210" s="16">
        <v>0</v>
      </c>
      <c r="W210" s="34"/>
      <c r="X210" s="24"/>
      <c r="Y210" s="34"/>
    </row>
    <row r="211" spans="1:26" s="16" customFormat="1" ht="12.75" hidden="1" customHeight="1" x14ac:dyDescent="0.25">
      <c r="A211" s="99" t="s">
        <v>45</v>
      </c>
      <c r="B211" s="101" t="s">
        <v>432</v>
      </c>
      <c r="C211" s="100" t="s">
        <v>214</v>
      </c>
      <c r="D211" s="76" t="s">
        <v>412</v>
      </c>
      <c r="E211" s="76" t="s">
        <v>296</v>
      </c>
      <c r="F211" s="76" t="s">
        <v>297</v>
      </c>
      <c r="G211" s="77">
        <v>15</v>
      </c>
      <c r="H211" s="77">
        <v>15</v>
      </c>
      <c r="I211" s="73">
        <v>160</v>
      </c>
      <c r="J211" s="77">
        <v>4</v>
      </c>
      <c r="K211" s="77">
        <v>0</v>
      </c>
      <c r="L211" s="77">
        <v>4</v>
      </c>
      <c r="M211" s="73">
        <v>160</v>
      </c>
      <c r="N211" s="73">
        <v>0</v>
      </c>
      <c r="O211" s="80">
        <v>160</v>
      </c>
      <c r="P211" s="73">
        <v>6284613.8399999999</v>
      </c>
      <c r="Q211" s="102">
        <v>1340265.6000000001</v>
      </c>
      <c r="R211" s="102">
        <v>3762819.2</v>
      </c>
      <c r="S211" s="102">
        <v>1181529.04</v>
      </c>
      <c r="T211" s="73">
        <v>0</v>
      </c>
      <c r="U211" s="73">
        <v>0</v>
      </c>
      <c r="V211" s="16">
        <v>0</v>
      </c>
      <c r="W211" s="34"/>
      <c r="X211" s="24"/>
      <c r="Y211" s="34"/>
    </row>
    <row r="212" spans="1:26" s="62" customFormat="1" ht="27" hidden="1" customHeight="1" x14ac:dyDescent="0.25">
      <c r="A212" s="252" t="s">
        <v>100</v>
      </c>
      <c r="B212" s="253"/>
      <c r="C212" s="228" t="s">
        <v>31</v>
      </c>
      <c r="D212" s="229" t="s">
        <v>31</v>
      </c>
      <c r="E212" s="228" t="s">
        <v>31</v>
      </c>
      <c r="F212" s="228" t="s">
        <v>31</v>
      </c>
      <c r="G212" s="230">
        <f>SUM(G213:G222)</f>
        <v>37</v>
      </c>
      <c r="H212" s="230">
        <f t="shared" ref="H212:U212" si="13">SUM(H213:H222)</f>
        <v>37</v>
      </c>
      <c r="I212" s="231">
        <f t="shared" si="13"/>
        <v>1371.8000000000002</v>
      </c>
      <c r="J212" s="230">
        <f t="shared" si="13"/>
        <v>15</v>
      </c>
      <c r="K212" s="230">
        <f t="shared" si="13"/>
        <v>3</v>
      </c>
      <c r="L212" s="230">
        <f t="shared" si="13"/>
        <v>12</v>
      </c>
      <c r="M212" s="231">
        <f t="shared" si="13"/>
        <v>671.9</v>
      </c>
      <c r="N212" s="231">
        <f t="shared" si="13"/>
        <v>166.6</v>
      </c>
      <c r="O212" s="231">
        <f t="shared" si="13"/>
        <v>505.29999999999995</v>
      </c>
      <c r="P212" s="231">
        <f t="shared" si="13"/>
        <v>23247740</v>
      </c>
      <c r="Q212" s="231">
        <f t="shared" si="13"/>
        <v>10926422.329999998</v>
      </c>
      <c r="R212" s="231">
        <f t="shared" si="13"/>
        <v>10502995.689999999</v>
      </c>
      <c r="S212" s="231">
        <f t="shared" si="13"/>
        <v>1818321.98</v>
      </c>
      <c r="T212" s="231">
        <f t="shared" si="13"/>
        <v>0</v>
      </c>
      <c r="U212" s="231">
        <f t="shared" si="13"/>
        <v>0</v>
      </c>
      <c r="W212" s="63"/>
      <c r="X212" s="65"/>
      <c r="Y212" s="65"/>
      <c r="Z212" s="66"/>
    </row>
    <row r="213" spans="1:26" s="16" customFormat="1" ht="12.75" hidden="1" customHeight="1" x14ac:dyDescent="0.2">
      <c r="A213" s="78" t="s">
        <v>231</v>
      </c>
      <c r="B213" s="169" t="s">
        <v>433</v>
      </c>
      <c r="C213" s="170" t="s">
        <v>338</v>
      </c>
      <c r="D213" s="171" t="s">
        <v>434</v>
      </c>
      <c r="E213" s="75" t="s">
        <v>296</v>
      </c>
      <c r="F213" s="75" t="s">
        <v>297</v>
      </c>
      <c r="G213" s="172">
        <v>7</v>
      </c>
      <c r="H213" s="172">
        <v>7</v>
      </c>
      <c r="I213" s="173">
        <v>108</v>
      </c>
      <c r="J213" s="172">
        <v>2</v>
      </c>
      <c r="K213" s="172">
        <v>0</v>
      </c>
      <c r="L213" s="172">
        <v>2</v>
      </c>
      <c r="M213" s="173">
        <v>108</v>
      </c>
      <c r="N213" s="173">
        <v>0</v>
      </c>
      <c r="O213" s="173">
        <v>108</v>
      </c>
      <c r="P213" s="173">
        <v>3736800</v>
      </c>
      <c r="Q213" s="173">
        <v>1756293.51</v>
      </c>
      <c r="R213" s="173">
        <v>1688232.68</v>
      </c>
      <c r="S213" s="173">
        <v>292273.81</v>
      </c>
      <c r="T213" s="73">
        <v>0</v>
      </c>
      <c r="U213" s="73">
        <v>0</v>
      </c>
      <c r="V213" s="16">
        <v>0</v>
      </c>
      <c r="W213" s="24"/>
      <c r="X213" s="24"/>
      <c r="Y213" s="24"/>
    </row>
    <row r="214" spans="1:26" s="16" customFormat="1" ht="12.75" hidden="1" customHeight="1" x14ac:dyDescent="0.2">
      <c r="A214" s="78" t="s">
        <v>150</v>
      </c>
      <c r="B214" s="169" t="s">
        <v>435</v>
      </c>
      <c r="C214" s="170" t="s">
        <v>361</v>
      </c>
      <c r="D214" s="171" t="s">
        <v>436</v>
      </c>
      <c r="E214" s="75" t="s">
        <v>296</v>
      </c>
      <c r="F214" s="75" t="s">
        <v>297</v>
      </c>
      <c r="G214" s="172">
        <v>5</v>
      </c>
      <c r="H214" s="172">
        <v>5</v>
      </c>
      <c r="I214" s="173">
        <v>151.19999999999999</v>
      </c>
      <c r="J214" s="172">
        <v>2</v>
      </c>
      <c r="K214" s="172">
        <v>1</v>
      </c>
      <c r="L214" s="172">
        <v>1</v>
      </c>
      <c r="M214" s="173">
        <v>151.19999999999999</v>
      </c>
      <c r="N214" s="173">
        <v>75.5</v>
      </c>
      <c r="O214" s="173">
        <v>75.7</v>
      </c>
      <c r="P214" s="173">
        <v>5231520</v>
      </c>
      <c r="Q214" s="173">
        <v>2458810.92</v>
      </c>
      <c r="R214" s="173">
        <v>2363525.75</v>
      </c>
      <c r="S214" s="173">
        <v>409183.33</v>
      </c>
      <c r="T214" s="73">
        <v>0</v>
      </c>
      <c r="U214" s="73">
        <v>0</v>
      </c>
      <c r="V214" s="16">
        <v>0</v>
      </c>
      <c r="W214" s="24"/>
      <c r="X214" s="24"/>
      <c r="Y214" s="24"/>
    </row>
    <row r="215" spans="1:26" s="16" customFormat="1" ht="12.75" hidden="1" customHeight="1" x14ac:dyDescent="0.2">
      <c r="A215" s="78" t="s">
        <v>151</v>
      </c>
      <c r="B215" s="169" t="s">
        <v>437</v>
      </c>
      <c r="C215" s="170" t="s">
        <v>272</v>
      </c>
      <c r="D215" s="171" t="s">
        <v>390</v>
      </c>
      <c r="E215" s="75" t="s">
        <v>296</v>
      </c>
      <c r="F215" s="75" t="s">
        <v>297</v>
      </c>
      <c r="G215" s="172">
        <v>5</v>
      </c>
      <c r="H215" s="172">
        <v>5</v>
      </c>
      <c r="I215" s="173">
        <v>146.4</v>
      </c>
      <c r="J215" s="172">
        <v>3</v>
      </c>
      <c r="K215" s="172">
        <v>1</v>
      </c>
      <c r="L215" s="172">
        <v>2</v>
      </c>
      <c r="M215" s="173">
        <v>133.19999999999999</v>
      </c>
      <c r="N215" s="173">
        <v>36.6</v>
      </c>
      <c r="O215" s="173">
        <v>96.6</v>
      </c>
      <c r="P215" s="173">
        <v>4608720</v>
      </c>
      <c r="Q215" s="173">
        <v>2166095.34</v>
      </c>
      <c r="R215" s="173">
        <v>2082153.63</v>
      </c>
      <c r="S215" s="173">
        <v>360471.03</v>
      </c>
      <c r="T215" s="73">
        <v>0</v>
      </c>
      <c r="U215" s="73">
        <v>0</v>
      </c>
      <c r="V215" s="16">
        <v>0</v>
      </c>
      <c r="W215" s="24"/>
      <c r="X215" s="24"/>
      <c r="Y215" s="24"/>
    </row>
    <row r="216" spans="1:26" s="16" customFormat="1" ht="12.75" hidden="1" customHeight="1" x14ac:dyDescent="0.2">
      <c r="A216" s="78" t="s">
        <v>152</v>
      </c>
      <c r="B216" s="169" t="s">
        <v>438</v>
      </c>
      <c r="C216" s="170" t="s">
        <v>164</v>
      </c>
      <c r="D216" s="171" t="s">
        <v>439</v>
      </c>
      <c r="E216" s="75" t="s">
        <v>296</v>
      </c>
      <c r="F216" s="75" t="s">
        <v>297</v>
      </c>
      <c r="G216" s="172">
        <v>4</v>
      </c>
      <c r="H216" s="172">
        <v>4</v>
      </c>
      <c r="I216" s="173">
        <v>50.2</v>
      </c>
      <c r="J216" s="172">
        <v>1</v>
      </c>
      <c r="K216" s="172">
        <v>0</v>
      </c>
      <c r="L216" s="172">
        <v>1</v>
      </c>
      <c r="M216" s="173">
        <v>42</v>
      </c>
      <c r="N216" s="173">
        <v>0</v>
      </c>
      <c r="O216" s="173">
        <v>42</v>
      </c>
      <c r="P216" s="173">
        <v>1453200</v>
      </c>
      <c r="Q216" s="173">
        <v>683003.03</v>
      </c>
      <c r="R216" s="173">
        <v>656534.93000000005</v>
      </c>
      <c r="S216" s="173">
        <v>113662.04</v>
      </c>
      <c r="T216" s="73">
        <v>0</v>
      </c>
      <c r="U216" s="73">
        <v>0</v>
      </c>
      <c r="V216" s="16">
        <v>0</v>
      </c>
      <c r="W216" s="24"/>
      <c r="X216" s="24"/>
      <c r="Y216" s="24"/>
    </row>
    <row r="217" spans="1:26" s="16" customFormat="1" ht="12.75" hidden="1" customHeight="1" x14ac:dyDescent="0.2">
      <c r="A217" s="78" t="s">
        <v>229</v>
      </c>
      <c r="B217" s="169" t="s">
        <v>440</v>
      </c>
      <c r="C217" s="170" t="s">
        <v>171</v>
      </c>
      <c r="D217" s="171" t="s">
        <v>441</v>
      </c>
      <c r="E217" s="75" t="s">
        <v>296</v>
      </c>
      <c r="F217" s="75" t="s">
        <v>297</v>
      </c>
      <c r="G217" s="172">
        <v>3</v>
      </c>
      <c r="H217" s="172">
        <v>3</v>
      </c>
      <c r="I217" s="173">
        <v>126.4</v>
      </c>
      <c r="J217" s="172">
        <v>1</v>
      </c>
      <c r="K217" s="172">
        <v>0</v>
      </c>
      <c r="L217" s="172">
        <v>1</v>
      </c>
      <c r="M217" s="173">
        <v>30</v>
      </c>
      <c r="N217" s="173">
        <v>0</v>
      </c>
      <c r="O217" s="173">
        <v>30</v>
      </c>
      <c r="P217" s="173">
        <v>1038000</v>
      </c>
      <c r="Q217" s="173">
        <v>487859.31</v>
      </c>
      <c r="R217" s="173">
        <v>468953.52</v>
      </c>
      <c r="S217" s="173">
        <v>81187.17</v>
      </c>
      <c r="T217" s="73">
        <v>0</v>
      </c>
      <c r="U217" s="73">
        <v>0</v>
      </c>
      <c r="V217" s="16">
        <v>0</v>
      </c>
      <c r="W217" s="24"/>
      <c r="X217" s="24"/>
      <c r="Y217" s="24"/>
    </row>
    <row r="218" spans="1:26" s="16" customFormat="1" ht="12.75" hidden="1" customHeight="1" x14ac:dyDescent="0.2">
      <c r="A218" s="78" t="s">
        <v>241</v>
      </c>
      <c r="B218" s="169" t="s">
        <v>442</v>
      </c>
      <c r="C218" s="170" t="s">
        <v>343</v>
      </c>
      <c r="D218" s="171" t="s">
        <v>443</v>
      </c>
      <c r="E218" s="75" t="s">
        <v>296</v>
      </c>
      <c r="F218" s="75" t="s">
        <v>297</v>
      </c>
      <c r="G218" s="172">
        <v>3</v>
      </c>
      <c r="H218" s="172">
        <v>3</v>
      </c>
      <c r="I218" s="173">
        <v>132.1</v>
      </c>
      <c r="J218" s="172">
        <v>1</v>
      </c>
      <c r="K218" s="172">
        <v>0</v>
      </c>
      <c r="L218" s="172">
        <v>1</v>
      </c>
      <c r="M218" s="173">
        <v>43.7</v>
      </c>
      <c r="N218" s="173">
        <v>0</v>
      </c>
      <c r="O218" s="173">
        <v>43.7</v>
      </c>
      <c r="P218" s="173">
        <v>1512020</v>
      </c>
      <c r="Q218" s="173">
        <v>710648.39</v>
      </c>
      <c r="R218" s="173">
        <v>683108.96</v>
      </c>
      <c r="S218" s="173">
        <v>118262.65</v>
      </c>
      <c r="T218" s="73">
        <v>0</v>
      </c>
      <c r="U218" s="73">
        <v>0</v>
      </c>
      <c r="V218" s="16">
        <v>0</v>
      </c>
      <c r="W218" s="24"/>
      <c r="X218" s="24"/>
      <c r="Y218" s="24"/>
    </row>
    <row r="219" spans="1:26" s="16" customFormat="1" ht="12.75" hidden="1" customHeight="1" x14ac:dyDescent="0.2">
      <c r="A219" s="78" t="s">
        <v>39</v>
      </c>
      <c r="B219" s="169" t="s">
        <v>444</v>
      </c>
      <c r="C219" s="170" t="s">
        <v>340</v>
      </c>
      <c r="D219" s="171" t="s">
        <v>443</v>
      </c>
      <c r="E219" s="75" t="s">
        <v>296</v>
      </c>
      <c r="F219" s="75" t="s">
        <v>297</v>
      </c>
      <c r="G219" s="172">
        <v>2</v>
      </c>
      <c r="H219" s="172">
        <v>2</v>
      </c>
      <c r="I219" s="173">
        <v>114</v>
      </c>
      <c r="J219" s="172">
        <v>2</v>
      </c>
      <c r="K219" s="172">
        <v>0</v>
      </c>
      <c r="L219" s="172">
        <v>2</v>
      </c>
      <c r="M219" s="173">
        <v>56.3</v>
      </c>
      <c r="N219" s="173">
        <v>0</v>
      </c>
      <c r="O219" s="173">
        <v>56.3</v>
      </c>
      <c r="P219" s="173">
        <v>1947980</v>
      </c>
      <c r="Q219" s="173">
        <v>915549.3</v>
      </c>
      <c r="R219" s="173">
        <v>880069.44</v>
      </c>
      <c r="S219" s="173">
        <v>152361.26</v>
      </c>
      <c r="T219" s="73">
        <v>0</v>
      </c>
      <c r="U219" s="73">
        <v>0</v>
      </c>
      <c r="V219" s="16">
        <v>0</v>
      </c>
      <c r="W219" s="24"/>
      <c r="X219" s="24"/>
      <c r="Y219" s="24"/>
    </row>
    <row r="220" spans="1:26" s="16" customFormat="1" ht="12.75" hidden="1" customHeight="1" x14ac:dyDescent="0.2">
      <c r="A220" s="78" t="s">
        <v>153</v>
      </c>
      <c r="B220" s="169" t="s">
        <v>445</v>
      </c>
      <c r="C220" s="170" t="s">
        <v>56</v>
      </c>
      <c r="D220" s="171" t="s">
        <v>446</v>
      </c>
      <c r="E220" s="75" t="s">
        <v>296</v>
      </c>
      <c r="F220" s="75" t="s">
        <v>297</v>
      </c>
      <c r="G220" s="172">
        <v>1</v>
      </c>
      <c r="H220" s="172">
        <v>1</v>
      </c>
      <c r="I220" s="173">
        <v>107.5</v>
      </c>
      <c r="J220" s="172">
        <v>1</v>
      </c>
      <c r="K220" s="172">
        <v>1</v>
      </c>
      <c r="L220" s="172">
        <v>0</v>
      </c>
      <c r="M220" s="173">
        <v>54.5</v>
      </c>
      <c r="N220" s="173">
        <v>54.5</v>
      </c>
      <c r="O220" s="173">
        <v>0</v>
      </c>
      <c r="P220" s="173">
        <v>1885700</v>
      </c>
      <c r="Q220" s="173">
        <v>886277.75</v>
      </c>
      <c r="R220" s="173">
        <v>851932.23</v>
      </c>
      <c r="S220" s="173">
        <v>147490.01999999999</v>
      </c>
      <c r="T220" s="73">
        <v>0</v>
      </c>
      <c r="U220" s="73">
        <v>0</v>
      </c>
      <c r="V220" s="16">
        <v>0</v>
      </c>
      <c r="W220" s="24"/>
      <c r="X220" s="24"/>
      <c r="Y220" s="24"/>
    </row>
    <row r="221" spans="1:26" s="16" customFormat="1" ht="12.75" hidden="1" customHeight="1" x14ac:dyDescent="0.2">
      <c r="A221" s="78" t="s">
        <v>246</v>
      </c>
      <c r="B221" s="169" t="s">
        <v>447</v>
      </c>
      <c r="C221" s="170" t="s">
        <v>40</v>
      </c>
      <c r="D221" s="171" t="s">
        <v>448</v>
      </c>
      <c r="E221" s="75" t="s">
        <v>296</v>
      </c>
      <c r="F221" s="75" t="s">
        <v>297</v>
      </c>
      <c r="G221" s="172">
        <v>1</v>
      </c>
      <c r="H221" s="172">
        <v>1</v>
      </c>
      <c r="I221" s="173">
        <v>100</v>
      </c>
      <c r="J221" s="172">
        <v>1</v>
      </c>
      <c r="K221" s="172">
        <v>0</v>
      </c>
      <c r="L221" s="172">
        <v>1</v>
      </c>
      <c r="M221" s="173">
        <v>40</v>
      </c>
      <c r="N221" s="173">
        <v>0</v>
      </c>
      <c r="O221" s="173">
        <v>40</v>
      </c>
      <c r="P221" s="173">
        <v>1384000</v>
      </c>
      <c r="Q221" s="173">
        <v>650479.07999999996</v>
      </c>
      <c r="R221" s="173">
        <v>625271.36</v>
      </c>
      <c r="S221" s="173">
        <v>108249.56</v>
      </c>
      <c r="T221" s="73">
        <v>0</v>
      </c>
      <c r="U221" s="73">
        <v>0</v>
      </c>
      <c r="V221" s="16">
        <v>0</v>
      </c>
      <c r="W221" s="24"/>
      <c r="X221" s="24"/>
      <c r="Y221" s="24"/>
    </row>
    <row r="222" spans="1:26" s="16" customFormat="1" ht="12.75" hidden="1" customHeight="1" x14ac:dyDescent="0.2">
      <c r="A222" s="78" t="s">
        <v>248</v>
      </c>
      <c r="B222" s="174" t="s">
        <v>449</v>
      </c>
      <c r="C222" s="170" t="s">
        <v>168</v>
      </c>
      <c r="D222" s="171" t="s">
        <v>441</v>
      </c>
      <c r="E222" s="75" t="s">
        <v>296</v>
      </c>
      <c r="F222" s="75" t="s">
        <v>297</v>
      </c>
      <c r="G222" s="172">
        <v>6</v>
      </c>
      <c r="H222" s="172">
        <v>6</v>
      </c>
      <c r="I222" s="173">
        <v>336</v>
      </c>
      <c r="J222" s="172">
        <v>1</v>
      </c>
      <c r="K222" s="172">
        <v>0</v>
      </c>
      <c r="L222" s="172">
        <v>1</v>
      </c>
      <c r="M222" s="173">
        <v>13</v>
      </c>
      <c r="N222" s="173">
        <v>0</v>
      </c>
      <c r="O222" s="173">
        <v>13</v>
      </c>
      <c r="P222" s="173">
        <v>449800</v>
      </c>
      <c r="Q222" s="173">
        <v>211405.7</v>
      </c>
      <c r="R222" s="173">
        <v>203213.19</v>
      </c>
      <c r="S222" s="173">
        <v>35181.11</v>
      </c>
      <c r="T222" s="73">
        <v>0</v>
      </c>
      <c r="U222" s="73">
        <v>0</v>
      </c>
      <c r="V222" s="16">
        <v>0</v>
      </c>
      <c r="W222" s="24"/>
      <c r="X222" s="24"/>
      <c r="Y222" s="24"/>
    </row>
    <row r="223" spans="1:26" s="62" customFormat="1" ht="27" hidden="1" customHeight="1" x14ac:dyDescent="0.25">
      <c r="A223" s="252" t="s">
        <v>101</v>
      </c>
      <c r="B223" s="253"/>
      <c r="C223" s="229" t="s">
        <v>31</v>
      </c>
      <c r="D223" s="229" t="s">
        <v>31</v>
      </c>
      <c r="E223" s="229" t="s">
        <v>31</v>
      </c>
      <c r="F223" s="229" t="s">
        <v>31</v>
      </c>
      <c r="G223" s="232">
        <f>G224+G225</f>
        <v>36</v>
      </c>
      <c r="H223" s="232">
        <f t="shared" ref="H223:U223" si="14">H224+H225</f>
        <v>36</v>
      </c>
      <c r="I223" s="231">
        <f t="shared" si="14"/>
        <v>604.70000000000005</v>
      </c>
      <c r="J223" s="232">
        <f t="shared" si="14"/>
        <v>16</v>
      </c>
      <c r="K223" s="232">
        <f t="shared" si="14"/>
        <v>5</v>
      </c>
      <c r="L223" s="232">
        <f t="shared" si="14"/>
        <v>11</v>
      </c>
      <c r="M223" s="231">
        <f t="shared" si="14"/>
        <v>604.70000000000005</v>
      </c>
      <c r="N223" s="231">
        <f t="shared" si="14"/>
        <v>280.7</v>
      </c>
      <c r="O223" s="231">
        <f t="shared" si="14"/>
        <v>324</v>
      </c>
      <c r="P223" s="231">
        <f>P224+P225</f>
        <v>20365669.719999999</v>
      </c>
      <c r="Q223" s="231">
        <f t="shared" si="14"/>
        <v>5642845.3200000003</v>
      </c>
      <c r="R223" s="231">
        <f t="shared" si="14"/>
        <v>13086358.33</v>
      </c>
      <c r="S223" s="231">
        <f t="shared" si="14"/>
        <v>1636466.07</v>
      </c>
      <c r="T223" s="231">
        <f t="shared" si="14"/>
        <v>0</v>
      </c>
      <c r="U223" s="231">
        <f t="shared" si="14"/>
        <v>0</v>
      </c>
      <c r="W223" s="63"/>
      <c r="X223" s="65"/>
      <c r="Y223" s="65"/>
      <c r="Z223" s="66"/>
    </row>
    <row r="224" spans="1:26" s="16" customFormat="1" ht="12.75" hidden="1" customHeight="1" x14ac:dyDescent="0.25">
      <c r="A224" s="175" t="s">
        <v>231</v>
      </c>
      <c r="B224" s="176" t="s">
        <v>463</v>
      </c>
      <c r="C224" s="177" t="s">
        <v>153</v>
      </c>
      <c r="D224" s="178" t="s">
        <v>122</v>
      </c>
      <c r="E224" s="177" t="s">
        <v>296</v>
      </c>
      <c r="F224" s="177" t="s">
        <v>297</v>
      </c>
      <c r="G224" s="179">
        <v>6</v>
      </c>
      <c r="H224" s="179">
        <v>6</v>
      </c>
      <c r="I224" s="103">
        <v>84</v>
      </c>
      <c r="J224" s="179">
        <v>4</v>
      </c>
      <c r="K224" s="179">
        <v>0</v>
      </c>
      <c r="L224" s="179">
        <v>4</v>
      </c>
      <c r="M224" s="103">
        <v>84</v>
      </c>
      <c r="N224" s="103">
        <v>0</v>
      </c>
      <c r="O224" s="103">
        <v>84</v>
      </c>
      <c r="P224" s="103">
        <v>2906400</v>
      </c>
      <c r="Q224" s="103">
        <v>783858.12</v>
      </c>
      <c r="R224" s="103">
        <v>1895217.34</v>
      </c>
      <c r="S224" s="103">
        <v>227324.54</v>
      </c>
      <c r="T224" s="98">
        <v>0</v>
      </c>
      <c r="U224" s="98">
        <v>0</v>
      </c>
      <c r="V224" s="16">
        <v>0</v>
      </c>
      <c r="W224" s="24"/>
      <c r="X224" s="24"/>
      <c r="Y224" s="24"/>
    </row>
    <row r="225" spans="1:26" s="16" customFormat="1" ht="12.75" hidden="1" customHeight="1" x14ac:dyDescent="0.25">
      <c r="A225" s="175" t="s">
        <v>150</v>
      </c>
      <c r="B225" s="176" t="s">
        <v>464</v>
      </c>
      <c r="C225" s="177" t="s">
        <v>385</v>
      </c>
      <c r="D225" s="178" t="s">
        <v>121</v>
      </c>
      <c r="E225" s="177" t="s">
        <v>296</v>
      </c>
      <c r="F225" s="177" t="s">
        <v>297</v>
      </c>
      <c r="G225" s="179">
        <v>30</v>
      </c>
      <c r="H225" s="179">
        <v>30</v>
      </c>
      <c r="I225" s="103">
        <v>520.70000000000005</v>
      </c>
      <c r="J225" s="179">
        <v>12</v>
      </c>
      <c r="K225" s="179">
        <v>5</v>
      </c>
      <c r="L225" s="179">
        <v>7</v>
      </c>
      <c r="M225" s="103">
        <v>520.70000000000005</v>
      </c>
      <c r="N225" s="103">
        <v>280.7</v>
      </c>
      <c r="O225" s="103">
        <v>240</v>
      </c>
      <c r="P225" s="103">
        <v>17459269.719999999</v>
      </c>
      <c r="Q225" s="180">
        <v>4858987.2</v>
      </c>
      <c r="R225" s="180">
        <v>11191140.99</v>
      </c>
      <c r="S225" s="180">
        <v>1409141.53</v>
      </c>
      <c r="T225" s="98">
        <v>0</v>
      </c>
      <c r="U225" s="98">
        <v>0</v>
      </c>
      <c r="V225" s="16">
        <v>0</v>
      </c>
      <c r="W225" s="104"/>
      <c r="X225" s="24"/>
      <c r="Y225" s="24"/>
    </row>
    <row r="226" spans="1:26" s="62" customFormat="1" ht="27" hidden="1" customHeight="1" x14ac:dyDescent="0.25">
      <c r="A226" s="252" t="s">
        <v>102</v>
      </c>
      <c r="B226" s="253"/>
      <c r="C226" s="229" t="s">
        <v>31</v>
      </c>
      <c r="D226" s="229" t="s">
        <v>31</v>
      </c>
      <c r="E226" s="229" t="s">
        <v>31</v>
      </c>
      <c r="F226" s="229" t="s">
        <v>31</v>
      </c>
      <c r="G226" s="232">
        <f>SUM(G227:G233)</f>
        <v>125</v>
      </c>
      <c r="H226" s="232">
        <f t="shared" ref="H226:U226" si="15">SUM(H227:H233)</f>
        <v>125</v>
      </c>
      <c r="I226" s="231">
        <f t="shared" si="15"/>
        <v>1659.7</v>
      </c>
      <c r="J226" s="232">
        <f t="shared" si="15"/>
        <v>41</v>
      </c>
      <c r="K226" s="232">
        <f t="shared" si="15"/>
        <v>13</v>
      </c>
      <c r="L226" s="232">
        <f t="shared" si="15"/>
        <v>28</v>
      </c>
      <c r="M226" s="231">
        <f t="shared" si="15"/>
        <v>1659.7</v>
      </c>
      <c r="N226" s="231">
        <f t="shared" si="15"/>
        <v>604.70000000000005</v>
      </c>
      <c r="O226" s="231">
        <f t="shared" si="15"/>
        <v>1055</v>
      </c>
      <c r="P226" s="231">
        <f t="shared" si="15"/>
        <v>57419400.590000004</v>
      </c>
      <c r="Q226" s="231">
        <f t="shared" si="15"/>
        <v>18677450.550000001</v>
      </c>
      <c r="R226" s="231">
        <f t="shared" si="15"/>
        <v>34101509.390000001</v>
      </c>
      <c r="S226" s="231">
        <f t="shared" si="15"/>
        <v>4640440.6500000013</v>
      </c>
      <c r="T226" s="231">
        <f t="shared" si="15"/>
        <v>0</v>
      </c>
      <c r="U226" s="231">
        <f t="shared" si="15"/>
        <v>0</v>
      </c>
      <c r="W226" s="63"/>
      <c r="X226" s="65"/>
      <c r="Y226" s="65"/>
      <c r="Z226" s="66"/>
    </row>
    <row r="227" spans="1:26" s="16" customFormat="1" ht="12.75" hidden="1" customHeight="1" x14ac:dyDescent="0.25">
      <c r="A227" s="181" t="s">
        <v>231</v>
      </c>
      <c r="B227" s="182" t="s">
        <v>450</v>
      </c>
      <c r="C227" s="183" t="s">
        <v>260</v>
      </c>
      <c r="D227" s="76" t="s">
        <v>451</v>
      </c>
      <c r="E227" s="75" t="s">
        <v>296</v>
      </c>
      <c r="F227" s="75" t="s">
        <v>297</v>
      </c>
      <c r="G227" s="77">
        <v>17</v>
      </c>
      <c r="H227" s="77">
        <v>17</v>
      </c>
      <c r="I227" s="73">
        <v>180.9</v>
      </c>
      <c r="J227" s="77">
        <v>4</v>
      </c>
      <c r="K227" s="77">
        <v>0</v>
      </c>
      <c r="L227" s="77">
        <v>4</v>
      </c>
      <c r="M227" s="73">
        <v>180.9</v>
      </c>
      <c r="N227" s="73">
        <v>0</v>
      </c>
      <c r="O227" s="80">
        <v>180.9</v>
      </c>
      <c r="P227" s="184">
        <v>6259140</v>
      </c>
      <c r="Q227" s="80">
        <v>2041742.97</v>
      </c>
      <c r="R227" s="73">
        <v>3727838.39</v>
      </c>
      <c r="S227" s="98">
        <v>489558.64</v>
      </c>
      <c r="T227" s="98">
        <v>0</v>
      </c>
      <c r="U227" s="98">
        <v>0</v>
      </c>
      <c r="V227" s="16">
        <v>0</v>
      </c>
      <c r="W227" s="34"/>
      <c r="X227" s="105"/>
      <c r="Y227" s="24"/>
    </row>
    <row r="228" spans="1:26" s="16" customFormat="1" ht="12.75" hidden="1" customHeight="1" x14ac:dyDescent="0.25">
      <c r="A228" s="181" t="s">
        <v>150</v>
      </c>
      <c r="B228" s="182" t="s">
        <v>181</v>
      </c>
      <c r="C228" s="183" t="s">
        <v>151</v>
      </c>
      <c r="D228" s="76" t="s">
        <v>452</v>
      </c>
      <c r="E228" s="75" t="s">
        <v>296</v>
      </c>
      <c r="F228" s="75" t="s">
        <v>297</v>
      </c>
      <c r="G228" s="77">
        <v>34</v>
      </c>
      <c r="H228" s="77">
        <v>34</v>
      </c>
      <c r="I228" s="73">
        <v>500.2</v>
      </c>
      <c r="J228" s="77">
        <v>12</v>
      </c>
      <c r="K228" s="77">
        <v>6</v>
      </c>
      <c r="L228" s="77">
        <v>6</v>
      </c>
      <c r="M228" s="73">
        <v>500.2</v>
      </c>
      <c r="N228" s="73">
        <v>248.9</v>
      </c>
      <c r="O228" s="80">
        <v>251.3</v>
      </c>
      <c r="P228" s="184">
        <v>17222103.25</v>
      </c>
      <c r="Q228" s="106">
        <v>5617881.7400000002</v>
      </c>
      <c r="R228" s="185">
        <v>10257194.699999999</v>
      </c>
      <c r="S228" s="186">
        <v>1347026.81</v>
      </c>
      <c r="T228" s="98">
        <v>0</v>
      </c>
      <c r="U228" s="98">
        <v>0</v>
      </c>
      <c r="V228" s="16">
        <v>0</v>
      </c>
      <c r="W228" s="34"/>
      <c r="X228" s="105"/>
      <c r="Y228" s="24"/>
    </row>
    <row r="229" spans="1:26" s="16" customFormat="1" ht="12.75" hidden="1" customHeight="1" x14ac:dyDescent="0.25">
      <c r="A229" s="181" t="s">
        <v>151</v>
      </c>
      <c r="B229" s="182" t="s">
        <v>180</v>
      </c>
      <c r="C229" s="183" t="s">
        <v>153</v>
      </c>
      <c r="D229" s="76" t="s">
        <v>453</v>
      </c>
      <c r="E229" s="75" t="s">
        <v>296</v>
      </c>
      <c r="F229" s="75" t="s">
        <v>297</v>
      </c>
      <c r="G229" s="77">
        <v>36</v>
      </c>
      <c r="H229" s="77">
        <v>36</v>
      </c>
      <c r="I229" s="73">
        <v>492.2</v>
      </c>
      <c r="J229" s="77">
        <v>12</v>
      </c>
      <c r="K229" s="77">
        <v>7</v>
      </c>
      <c r="L229" s="77">
        <v>5</v>
      </c>
      <c r="M229" s="73">
        <v>492.2</v>
      </c>
      <c r="N229" s="73">
        <v>355.8</v>
      </c>
      <c r="O229" s="80">
        <v>136.4</v>
      </c>
      <c r="P229" s="184">
        <v>17108717.34</v>
      </c>
      <c r="Q229" s="80">
        <v>5528031.5700000003</v>
      </c>
      <c r="R229" s="73">
        <v>10093145.210000001</v>
      </c>
      <c r="S229" s="98">
        <v>1487540.56</v>
      </c>
      <c r="T229" s="98">
        <v>0</v>
      </c>
      <c r="U229" s="98">
        <v>0</v>
      </c>
      <c r="V229" s="16">
        <v>0</v>
      </c>
      <c r="W229" s="34"/>
      <c r="X229" s="105"/>
      <c r="Y229" s="24"/>
    </row>
    <row r="230" spans="1:26" s="16" customFormat="1" ht="12.75" hidden="1" customHeight="1" x14ac:dyDescent="0.25">
      <c r="A230" s="181" t="s">
        <v>152</v>
      </c>
      <c r="B230" s="182" t="s">
        <v>454</v>
      </c>
      <c r="C230" s="183" t="s">
        <v>455</v>
      </c>
      <c r="D230" s="76" t="s">
        <v>456</v>
      </c>
      <c r="E230" s="75" t="s">
        <v>296</v>
      </c>
      <c r="F230" s="75" t="s">
        <v>297</v>
      </c>
      <c r="G230" s="77">
        <v>10</v>
      </c>
      <c r="H230" s="77">
        <v>10</v>
      </c>
      <c r="I230" s="73">
        <v>123.8</v>
      </c>
      <c r="J230" s="77">
        <v>4</v>
      </c>
      <c r="K230" s="77">
        <v>0</v>
      </c>
      <c r="L230" s="77">
        <v>4</v>
      </c>
      <c r="M230" s="73">
        <v>123.8</v>
      </c>
      <c r="N230" s="73">
        <v>0</v>
      </c>
      <c r="O230" s="80">
        <v>123.8</v>
      </c>
      <c r="P230" s="184">
        <v>4283480</v>
      </c>
      <c r="Q230" s="106">
        <v>1397279.05</v>
      </c>
      <c r="R230" s="185">
        <v>2551168.56</v>
      </c>
      <c r="S230" s="186">
        <v>335032.39</v>
      </c>
      <c r="T230" s="98">
        <v>0</v>
      </c>
      <c r="U230" s="98">
        <v>0</v>
      </c>
      <c r="V230" s="16">
        <v>0</v>
      </c>
      <c r="W230" s="34"/>
      <c r="X230" s="105"/>
      <c r="Y230" s="24"/>
    </row>
    <row r="231" spans="1:26" s="16" customFormat="1" ht="12.75" hidden="1" customHeight="1" x14ac:dyDescent="0.25">
      <c r="A231" s="181" t="s">
        <v>229</v>
      </c>
      <c r="B231" s="182" t="s">
        <v>457</v>
      </c>
      <c r="C231" s="183" t="s">
        <v>458</v>
      </c>
      <c r="D231" s="76" t="s">
        <v>456</v>
      </c>
      <c r="E231" s="75" t="s">
        <v>296</v>
      </c>
      <c r="F231" s="75" t="s">
        <v>297</v>
      </c>
      <c r="G231" s="77">
        <v>6</v>
      </c>
      <c r="H231" s="77">
        <v>6</v>
      </c>
      <c r="I231" s="73">
        <v>102.8</v>
      </c>
      <c r="J231" s="77">
        <v>3</v>
      </c>
      <c r="K231" s="77">
        <v>0</v>
      </c>
      <c r="L231" s="77">
        <v>3</v>
      </c>
      <c r="M231" s="73">
        <v>102.8</v>
      </c>
      <c r="N231" s="73">
        <v>0</v>
      </c>
      <c r="O231" s="80">
        <v>102.8</v>
      </c>
      <c r="P231" s="184">
        <v>3556880</v>
      </c>
      <c r="Q231" s="80">
        <v>1160260.79</v>
      </c>
      <c r="R231" s="73">
        <v>2118417.84</v>
      </c>
      <c r="S231" s="98">
        <v>278201.37</v>
      </c>
      <c r="T231" s="98">
        <v>0</v>
      </c>
      <c r="U231" s="98">
        <v>0</v>
      </c>
      <c r="V231" s="16">
        <v>0</v>
      </c>
      <c r="W231" s="34"/>
      <c r="X231" s="105"/>
      <c r="Y231" s="24"/>
    </row>
    <row r="232" spans="1:26" s="16" customFormat="1" ht="12.75" hidden="1" customHeight="1" x14ac:dyDescent="0.25">
      <c r="A232" s="181" t="s">
        <v>241</v>
      </c>
      <c r="B232" s="182" t="s">
        <v>459</v>
      </c>
      <c r="C232" s="183" t="s">
        <v>460</v>
      </c>
      <c r="D232" s="76" t="s">
        <v>456</v>
      </c>
      <c r="E232" s="75" t="s">
        <v>296</v>
      </c>
      <c r="F232" s="75" t="s">
        <v>297</v>
      </c>
      <c r="G232" s="77">
        <v>8</v>
      </c>
      <c r="H232" s="77">
        <v>8</v>
      </c>
      <c r="I232" s="73">
        <v>118.4</v>
      </c>
      <c r="J232" s="77">
        <v>3</v>
      </c>
      <c r="K232" s="77">
        <v>0</v>
      </c>
      <c r="L232" s="77">
        <v>3</v>
      </c>
      <c r="M232" s="73">
        <v>118.4</v>
      </c>
      <c r="N232" s="73">
        <v>0</v>
      </c>
      <c r="O232" s="80">
        <v>118.4</v>
      </c>
      <c r="P232" s="184">
        <v>4096640</v>
      </c>
      <c r="Q232" s="80">
        <v>1336331.5</v>
      </c>
      <c r="R232" s="73">
        <v>2439889.81</v>
      </c>
      <c r="S232" s="98">
        <v>320418.69</v>
      </c>
      <c r="T232" s="98">
        <v>0</v>
      </c>
      <c r="U232" s="98">
        <v>0</v>
      </c>
      <c r="V232" s="16">
        <v>0</v>
      </c>
      <c r="W232" s="34"/>
      <c r="X232" s="105"/>
      <c r="Y232" s="24"/>
    </row>
    <row r="233" spans="1:26" s="16" customFormat="1" ht="12.75" hidden="1" customHeight="1" x14ac:dyDescent="0.25">
      <c r="A233" s="181" t="s">
        <v>39</v>
      </c>
      <c r="B233" s="182" t="s">
        <v>182</v>
      </c>
      <c r="C233" s="183" t="s">
        <v>461</v>
      </c>
      <c r="D233" s="76" t="s">
        <v>462</v>
      </c>
      <c r="E233" s="75" t="s">
        <v>296</v>
      </c>
      <c r="F233" s="75" t="s">
        <v>297</v>
      </c>
      <c r="G233" s="77">
        <v>14</v>
      </c>
      <c r="H233" s="77">
        <v>14</v>
      </c>
      <c r="I233" s="73">
        <v>141.4</v>
      </c>
      <c r="J233" s="77">
        <v>3</v>
      </c>
      <c r="K233" s="77">
        <v>0</v>
      </c>
      <c r="L233" s="77">
        <v>3</v>
      </c>
      <c r="M233" s="73">
        <v>141.4</v>
      </c>
      <c r="N233" s="73">
        <v>0</v>
      </c>
      <c r="O233" s="80">
        <v>141.4</v>
      </c>
      <c r="P233" s="184">
        <v>4892440</v>
      </c>
      <c r="Q233" s="187">
        <v>1595922.93</v>
      </c>
      <c r="R233" s="188">
        <v>2913854.88</v>
      </c>
      <c r="S233" s="189">
        <v>382662.19</v>
      </c>
      <c r="T233" s="98">
        <v>0</v>
      </c>
      <c r="U233" s="98">
        <v>0</v>
      </c>
      <c r="V233" s="16">
        <v>0</v>
      </c>
      <c r="W233" s="34"/>
      <c r="X233" s="105"/>
      <c r="Y233" s="24"/>
    </row>
    <row r="234" spans="1:26" s="62" customFormat="1" ht="27" hidden="1" customHeight="1" x14ac:dyDescent="0.25">
      <c r="A234" s="252" t="s">
        <v>103</v>
      </c>
      <c r="B234" s="253"/>
      <c r="C234" s="229" t="s">
        <v>31</v>
      </c>
      <c r="D234" s="229" t="s">
        <v>31</v>
      </c>
      <c r="E234" s="229" t="s">
        <v>31</v>
      </c>
      <c r="F234" s="229" t="s">
        <v>31</v>
      </c>
      <c r="G234" s="232">
        <f t="shared" ref="G234:U234" si="16">SUM(G235:G249)</f>
        <v>104</v>
      </c>
      <c r="H234" s="232">
        <f t="shared" si="16"/>
        <v>98</v>
      </c>
      <c r="I234" s="231">
        <f t="shared" si="16"/>
        <v>4639.8999999999996</v>
      </c>
      <c r="J234" s="232">
        <f t="shared" si="16"/>
        <v>50</v>
      </c>
      <c r="K234" s="232">
        <f t="shared" si="16"/>
        <v>4</v>
      </c>
      <c r="L234" s="232">
        <f t="shared" si="16"/>
        <v>46</v>
      </c>
      <c r="M234" s="231">
        <f t="shared" si="16"/>
        <v>2000.3200000000002</v>
      </c>
      <c r="N234" s="231">
        <f t="shared" si="16"/>
        <v>193.3</v>
      </c>
      <c r="O234" s="231">
        <f t="shared" si="16"/>
        <v>1807.0200000000004</v>
      </c>
      <c r="P234" s="231">
        <f>SUM(P235:P249)</f>
        <v>93651957.550000012</v>
      </c>
      <c r="Q234" s="231">
        <f t="shared" si="16"/>
        <v>24867790.559999995</v>
      </c>
      <c r="R234" s="231">
        <f t="shared" si="16"/>
        <v>60769315.440000005</v>
      </c>
      <c r="S234" s="231">
        <f t="shared" si="16"/>
        <v>8014851.5500000007</v>
      </c>
      <c r="T234" s="231">
        <f t="shared" si="16"/>
        <v>0</v>
      </c>
      <c r="U234" s="231">
        <f t="shared" si="16"/>
        <v>0</v>
      </c>
      <c r="W234" s="63"/>
      <c r="X234" s="64"/>
      <c r="Y234" s="65"/>
      <c r="Z234" s="66"/>
    </row>
    <row r="235" spans="1:26" s="16" customFormat="1" ht="12.75" hidden="1" customHeight="1" x14ac:dyDescent="0.25">
      <c r="A235" s="181" t="s">
        <v>231</v>
      </c>
      <c r="B235" s="95" t="s">
        <v>465</v>
      </c>
      <c r="C235" s="75" t="s">
        <v>270</v>
      </c>
      <c r="D235" s="76" t="s">
        <v>466</v>
      </c>
      <c r="E235" s="75" t="s">
        <v>296</v>
      </c>
      <c r="F235" s="75" t="s">
        <v>300</v>
      </c>
      <c r="G235" s="77">
        <v>12</v>
      </c>
      <c r="H235" s="77">
        <v>7</v>
      </c>
      <c r="I235" s="73">
        <v>512.4</v>
      </c>
      <c r="J235" s="77">
        <v>2</v>
      </c>
      <c r="K235" s="77">
        <v>0</v>
      </c>
      <c r="L235" s="77">
        <v>2</v>
      </c>
      <c r="M235" s="73">
        <v>82.5</v>
      </c>
      <c r="N235" s="73">
        <v>0</v>
      </c>
      <c r="O235" s="80">
        <v>82.5</v>
      </c>
      <c r="P235" s="73">
        <v>4483892.37</v>
      </c>
      <c r="Q235" s="73">
        <v>1183230.95</v>
      </c>
      <c r="R235" s="73">
        <v>2903962.86</v>
      </c>
      <c r="S235" s="73">
        <v>396698.56</v>
      </c>
      <c r="T235" s="98">
        <v>0</v>
      </c>
      <c r="U235" s="98">
        <v>0</v>
      </c>
      <c r="V235" s="16">
        <v>0</v>
      </c>
      <c r="W235" s="24"/>
      <c r="X235" s="24"/>
      <c r="Y235" s="34"/>
    </row>
    <row r="236" spans="1:26" s="16" customFormat="1" ht="12.75" hidden="1" customHeight="1" x14ac:dyDescent="0.25">
      <c r="A236" s="181">
        <v>2</v>
      </c>
      <c r="B236" s="95" t="s">
        <v>467</v>
      </c>
      <c r="C236" s="75" t="s">
        <v>160</v>
      </c>
      <c r="D236" s="76" t="s">
        <v>468</v>
      </c>
      <c r="E236" s="75" t="s">
        <v>296</v>
      </c>
      <c r="F236" s="75" t="s">
        <v>300</v>
      </c>
      <c r="G236" s="77">
        <v>16</v>
      </c>
      <c r="H236" s="77">
        <v>16</v>
      </c>
      <c r="I236" s="73">
        <v>498.5</v>
      </c>
      <c r="J236" s="77">
        <v>4</v>
      </c>
      <c r="K236" s="77">
        <v>1</v>
      </c>
      <c r="L236" s="77">
        <v>3</v>
      </c>
      <c r="M236" s="73">
        <v>179.8</v>
      </c>
      <c r="N236" s="73">
        <v>49.7</v>
      </c>
      <c r="O236" s="80">
        <v>130.1</v>
      </c>
      <c r="P236" s="73">
        <v>7850472.3700000001</v>
      </c>
      <c r="Q236" s="73">
        <v>2091322.62</v>
      </c>
      <c r="R236" s="73">
        <v>5099134.1900000004</v>
      </c>
      <c r="S236" s="73">
        <v>660015.56000000006</v>
      </c>
      <c r="T236" s="98">
        <v>0</v>
      </c>
      <c r="U236" s="98">
        <v>0</v>
      </c>
      <c r="V236" s="16">
        <v>0</v>
      </c>
      <c r="W236" s="24"/>
      <c r="X236" s="24"/>
      <c r="Y236" s="34"/>
    </row>
    <row r="237" spans="1:26" s="16" customFormat="1" ht="12.75" hidden="1" customHeight="1" x14ac:dyDescent="0.25">
      <c r="A237" s="181">
        <v>3</v>
      </c>
      <c r="B237" s="95" t="s">
        <v>469</v>
      </c>
      <c r="C237" s="75" t="s">
        <v>186</v>
      </c>
      <c r="D237" s="76" t="s">
        <v>470</v>
      </c>
      <c r="E237" s="75" t="s">
        <v>296</v>
      </c>
      <c r="F237" s="75" t="s">
        <v>300</v>
      </c>
      <c r="G237" s="77">
        <v>1</v>
      </c>
      <c r="H237" s="77">
        <v>1</v>
      </c>
      <c r="I237" s="73">
        <v>176.5</v>
      </c>
      <c r="J237" s="77">
        <v>1</v>
      </c>
      <c r="K237" s="77">
        <v>0</v>
      </c>
      <c r="L237" s="77">
        <v>1</v>
      </c>
      <c r="M237" s="73">
        <v>33.1</v>
      </c>
      <c r="N237" s="73">
        <v>0</v>
      </c>
      <c r="O237" s="80">
        <v>33.1</v>
      </c>
      <c r="P237" s="73">
        <v>2774652.37</v>
      </c>
      <c r="Q237" s="73">
        <v>722185.46</v>
      </c>
      <c r="R237" s="73">
        <v>1789456.56</v>
      </c>
      <c r="S237" s="73">
        <v>263010.34999999998</v>
      </c>
      <c r="T237" s="98">
        <v>0</v>
      </c>
      <c r="U237" s="98">
        <v>0</v>
      </c>
      <c r="V237" s="16">
        <v>0</v>
      </c>
      <c r="W237" s="24"/>
      <c r="X237" s="24"/>
      <c r="Y237" s="34"/>
    </row>
    <row r="238" spans="1:26" s="16" customFormat="1" ht="12.75" hidden="1" customHeight="1" x14ac:dyDescent="0.25">
      <c r="A238" s="181">
        <v>4</v>
      </c>
      <c r="B238" s="95" t="s">
        <v>471</v>
      </c>
      <c r="C238" s="75" t="s">
        <v>187</v>
      </c>
      <c r="D238" s="76" t="s">
        <v>470</v>
      </c>
      <c r="E238" s="75" t="s">
        <v>296</v>
      </c>
      <c r="F238" s="75" t="s">
        <v>300</v>
      </c>
      <c r="G238" s="77">
        <v>6</v>
      </c>
      <c r="H238" s="77">
        <v>6</v>
      </c>
      <c r="I238" s="73">
        <v>332.8</v>
      </c>
      <c r="J238" s="77">
        <v>2</v>
      </c>
      <c r="K238" s="77">
        <v>0</v>
      </c>
      <c r="L238" s="77">
        <v>2</v>
      </c>
      <c r="M238" s="73">
        <v>70.400000000000006</v>
      </c>
      <c r="N238" s="73">
        <v>0</v>
      </c>
      <c r="O238" s="80">
        <v>70.400000000000006</v>
      </c>
      <c r="P238" s="73">
        <v>4065232.37</v>
      </c>
      <c r="Q238" s="73">
        <v>1070302.79</v>
      </c>
      <c r="R238" s="73">
        <v>2630976.5099999998</v>
      </c>
      <c r="S238" s="73">
        <v>363953.07</v>
      </c>
      <c r="T238" s="98">
        <v>0</v>
      </c>
      <c r="U238" s="98">
        <v>0</v>
      </c>
      <c r="V238" s="16">
        <v>0</v>
      </c>
      <c r="W238" s="24"/>
      <c r="X238" s="24"/>
      <c r="Y238" s="34"/>
    </row>
    <row r="239" spans="1:26" s="16" customFormat="1" ht="12.75" hidden="1" customHeight="1" x14ac:dyDescent="0.25">
      <c r="A239" s="181">
        <v>5</v>
      </c>
      <c r="B239" s="95" t="s">
        <v>472</v>
      </c>
      <c r="C239" s="75" t="s">
        <v>473</v>
      </c>
      <c r="D239" s="76" t="s">
        <v>474</v>
      </c>
      <c r="E239" s="75" t="s">
        <v>296</v>
      </c>
      <c r="F239" s="75" t="s">
        <v>300</v>
      </c>
      <c r="G239" s="77">
        <v>19</v>
      </c>
      <c r="H239" s="77">
        <v>19</v>
      </c>
      <c r="I239" s="73">
        <v>511.4</v>
      </c>
      <c r="J239" s="77">
        <v>11</v>
      </c>
      <c r="K239" s="77">
        <v>3</v>
      </c>
      <c r="L239" s="77">
        <v>8</v>
      </c>
      <c r="M239" s="73">
        <v>481.3</v>
      </c>
      <c r="N239" s="73">
        <v>143.6</v>
      </c>
      <c r="O239" s="80">
        <v>337.7</v>
      </c>
      <c r="P239" s="73">
        <v>18282372.370000001</v>
      </c>
      <c r="Q239" s="73">
        <v>4905193.32</v>
      </c>
      <c r="R239" s="73">
        <v>11901232.380000001</v>
      </c>
      <c r="S239" s="73">
        <v>1475946.67</v>
      </c>
      <c r="T239" s="98">
        <v>0</v>
      </c>
      <c r="U239" s="98">
        <v>0</v>
      </c>
      <c r="V239" s="16">
        <v>0</v>
      </c>
      <c r="W239" s="24"/>
      <c r="X239" s="24"/>
      <c r="Y239" s="34"/>
    </row>
    <row r="240" spans="1:26" s="16" customFormat="1" ht="12.75" hidden="1" customHeight="1" x14ac:dyDescent="0.25">
      <c r="A240" s="181">
        <v>6</v>
      </c>
      <c r="B240" s="95" t="s">
        <v>475</v>
      </c>
      <c r="C240" s="75" t="s">
        <v>340</v>
      </c>
      <c r="D240" s="76" t="s">
        <v>476</v>
      </c>
      <c r="E240" s="75" t="s">
        <v>296</v>
      </c>
      <c r="F240" s="75" t="s">
        <v>300</v>
      </c>
      <c r="G240" s="77">
        <v>6</v>
      </c>
      <c r="H240" s="77">
        <v>6</v>
      </c>
      <c r="I240" s="73">
        <v>148.69999999999999</v>
      </c>
      <c r="J240" s="77">
        <v>3</v>
      </c>
      <c r="K240" s="77">
        <v>0</v>
      </c>
      <c r="L240" s="77">
        <v>3</v>
      </c>
      <c r="M240" s="73">
        <v>111.52</v>
      </c>
      <c r="N240" s="73">
        <v>0</v>
      </c>
      <c r="O240" s="80">
        <v>111.52</v>
      </c>
      <c r="P240" s="73">
        <v>5487984.3700000001</v>
      </c>
      <c r="Q240" s="73">
        <v>1454071.84</v>
      </c>
      <c r="R240" s="73">
        <v>3558678.92</v>
      </c>
      <c r="S240" s="73">
        <v>475233.61</v>
      </c>
      <c r="T240" s="98">
        <v>0</v>
      </c>
      <c r="U240" s="98">
        <v>0</v>
      </c>
      <c r="V240" s="16">
        <v>0</v>
      </c>
      <c r="W240" s="24"/>
      <c r="X240" s="24"/>
      <c r="Y240" s="34"/>
    </row>
    <row r="241" spans="1:48" s="16" customFormat="1" ht="12.75" hidden="1" customHeight="1" x14ac:dyDescent="0.25">
      <c r="A241" s="181">
        <v>7</v>
      </c>
      <c r="B241" s="95" t="s">
        <v>477</v>
      </c>
      <c r="C241" s="75" t="s">
        <v>279</v>
      </c>
      <c r="D241" s="76" t="s">
        <v>478</v>
      </c>
      <c r="E241" s="75" t="s">
        <v>296</v>
      </c>
      <c r="F241" s="75" t="s">
        <v>300</v>
      </c>
      <c r="G241" s="77">
        <v>6</v>
      </c>
      <c r="H241" s="77">
        <v>6</v>
      </c>
      <c r="I241" s="73">
        <v>150.80000000000001</v>
      </c>
      <c r="J241" s="77">
        <v>3</v>
      </c>
      <c r="K241" s="77">
        <v>0</v>
      </c>
      <c r="L241" s="77">
        <v>3</v>
      </c>
      <c r="M241" s="73">
        <v>113.1</v>
      </c>
      <c r="N241" s="73">
        <v>0</v>
      </c>
      <c r="O241" s="80">
        <v>113.1</v>
      </c>
      <c r="P241" s="73">
        <v>5542652.3700000001</v>
      </c>
      <c r="Q241" s="73">
        <v>1468817.83</v>
      </c>
      <c r="R241" s="73">
        <v>3594325.07</v>
      </c>
      <c r="S241" s="73">
        <v>479509.47</v>
      </c>
      <c r="T241" s="98">
        <v>0</v>
      </c>
      <c r="U241" s="98">
        <v>0</v>
      </c>
      <c r="V241" s="16">
        <v>0</v>
      </c>
      <c r="W241" s="24"/>
      <c r="X241" s="24"/>
      <c r="Y241" s="34"/>
    </row>
    <row r="242" spans="1:48" s="16" customFormat="1" ht="12.75" hidden="1" customHeight="1" x14ac:dyDescent="0.25">
      <c r="A242" s="181">
        <v>8</v>
      </c>
      <c r="B242" s="79" t="s">
        <v>479</v>
      </c>
      <c r="C242" s="78" t="s">
        <v>268</v>
      </c>
      <c r="D242" s="76" t="s">
        <v>480</v>
      </c>
      <c r="E242" s="75" t="s">
        <v>296</v>
      </c>
      <c r="F242" s="75" t="s">
        <v>300</v>
      </c>
      <c r="G242" s="77">
        <v>10</v>
      </c>
      <c r="H242" s="77">
        <v>10</v>
      </c>
      <c r="I242" s="73">
        <v>320.60000000000002</v>
      </c>
      <c r="J242" s="77">
        <v>5</v>
      </c>
      <c r="K242" s="77">
        <v>0</v>
      </c>
      <c r="L242" s="77">
        <v>5</v>
      </c>
      <c r="M242" s="73">
        <v>198</v>
      </c>
      <c r="N242" s="73">
        <v>0</v>
      </c>
      <c r="O242" s="80">
        <v>198</v>
      </c>
      <c r="P242" s="73">
        <v>8480192.3699999992</v>
      </c>
      <c r="Q242" s="73">
        <v>2261181.4300000002</v>
      </c>
      <c r="R242" s="73">
        <v>5509741.7800000003</v>
      </c>
      <c r="S242" s="73">
        <v>709269.16</v>
      </c>
      <c r="T242" s="98">
        <v>0</v>
      </c>
      <c r="U242" s="98">
        <v>0</v>
      </c>
      <c r="V242" s="16">
        <v>0</v>
      </c>
      <c r="W242" s="24"/>
      <c r="X242" s="24"/>
      <c r="Y242" s="34"/>
    </row>
    <row r="243" spans="1:48" s="16" customFormat="1" ht="12.75" hidden="1" customHeight="1" x14ac:dyDescent="0.25">
      <c r="A243" s="181">
        <v>9</v>
      </c>
      <c r="B243" s="79" t="s">
        <v>481</v>
      </c>
      <c r="C243" s="78" t="s">
        <v>38</v>
      </c>
      <c r="D243" s="76" t="s">
        <v>482</v>
      </c>
      <c r="E243" s="75" t="s">
        <v>296</v>
      </c>
      <c r="F243" s="75" t="s">
        <v>300</v>
      </c>
      <c r="G243" s="77">
        <v>8</v>
      </c>
      <c r="H243" s="77">
        <v>8</v>
      </c>
      <c r="I243" s="73">
        <v>495.4</v>
      </c>
      <c r="J243" s="77">
        <v>5</v>
      </c>
      <c r="K243" s="77">
        <v>0</v>
      </c>
      <c r="L243" s="77">
        <v>5</v>
      </c>
      <c r="M243" s="73">
        <v>208.3</v>
      </c>
      <c r="N243" s="73">
        <v>0</v>
      </c>
      <c r="O243" s="80">
        <v>208.3</v>
      </c>
      <c r="P243" s="73">
        <v>8836572.3699999992</v>
      </c>
      <c r="Q243" s="73">
        <v>2357310.35</v>
      </c>
      <c r="R243" s="73">
        <v>5742118.5999999996</v>
      </c>
      <c r="S243" s="73">
        <v>737143.42</v>
      </c>
      <c r="T243" s="98">
        <v>0</v>
      </c>
      <c r="U243" s="98">
        <v>0</v>
      </c>
      <c r="V243" s="16">
        <v>0</v>
      </c>
      <c r="W243" s="24"/>
      <c r="X243" s="24"/>
      <c r="Y243" s="34"/>
    </row>
    <row r="244" spans="1:48" s="16" customFormat="1" ht="12.75" hidden="1" customHeight="1" x14ac:dyDescent="0.25">
      <c r="A244" s="181">
        <v>10</v>
      </c>
      <c r="B244" s="95" t="s">
        <v>483</v>
      </c>
      <c r="C244" s="75" t="s">
        <v>484</v>
      </c>
      <c r="D244" s="76" t="s">
        <v>485</v>
      </c>
      <c r="E244" s="75" t="s">
        <v>296</v>
      </c>
      <c r="F244" s="75" t="s">
        <v>300</v>
      </c>
      <c r="G244" s="77">
        <v>1</v>
      </c>
      <c r="H244" s="77">
        <v>1</v>
      </c>
      <c r="I244" s="73">
        <v>174.2</v>
      </c>
      <c r="J244" s="77">
        <v>1</v>
      </c>
      <c r="K244" s="77">
        <v>0</v>
      </c>
      <c r="L244" s="77">
        <v>1</v>
      </c>
      <c r="M244" s="73">
        <v>30.4</v>
      </c>
      <c r="N244" s="73">
        <v>0</v>
      </c>
      <c r="O244" s="80">
        <v>30.4</v>
      </c>
      <c r="P244" s="73">
        <v>2681232.37</v>
      </c>
      <c r="Q244" s="73">
        <v>696986.61</v>
      </c>
      <c r="R244" s="73">
        <v>1728542.25</v>
      </c>
      <c r="S244" s="73">
        <v>255703.51</v>
      </c>
      <c r="T244" s="98">
        <v>0</v>
      </c>
      <c r="U244" s="98">
        <v>0</v>
      </c>
      <c r="V244" s="16">
        <v>0</v>
      </c>
      <c r="W244" s="24"/>
      <c r="X244" s="24"/>
      <c r="Y244" s="34"/>
    </row>
    <row r="245" spans="1:48" s="16" customFormat="1" ht="12.75" hidden="1" customHeight="1" x14ac:dyDescent="0.25">
      <c r="A245" s="181">
        <v>11</v>
      </c>
      <c r="B245" s="95" t="s">
        <v>486</v>
      </c>
      <c r="C245" s="75" t="s">
        <v>154</v>
      </c>
      <c r="D245" s="76" t="s">
        <v>487</v>
      </c>
      <c r="E245" s="75" t="s">
        <v>296</v>
      </c>
      <c r="F245" s="75" t="s">
        <v>300</v>
      </c>
      <c r="G245" s="77">
        <v>1</v>
      </c>
      <c r="H245" s="77">
        <v>1</v>
      </c>
      <c r="I245" s="73">
        <v>229</v>
      </c>
      <c r="J245" s="77">
        <v>1</v>
      </c>
      <c r="K245" s="77">
        <v>0</v>
      </c>
      <c r="L245" s="77">
        <v>1</v>
      </c>
      <c r="M245" s="73">
        <v>28.2</v>
      </c>
      <c r="N245" s="73">
        <v>0</v>
      </c>
      <c r="O245" s="80">
        <v>28.2</v>
      </c>
      <c r="P245" s="73">
        <v>2605112.37</v>
      </c>
      <c r="Q245" s="73">
        <v>676454.22</v>
      </c>
      <c r="R245" s="73">
        <v>1678908.37</v>
      </c>
      <c r="S245" s="73">
        <v>249749.78</v>
      </c>
      <c r="T245" s="98">
        <v>0</v>
      </c>
      <c r="U245" s="98">
        <v>0</v>
      </c>
      <c r="V245" s="16">
        <v>0</v>
      </c>
      <c r="W245" s="24"/>
      <c r="X245" s="24"/>
      <c r="Y245" s="34"/>
    </row>
    <row r="246" spans="1:48" s="16" customFormat="1" ht="12.75" hidden="1" customHeight="1" x14ac:dyDescent="0.25">
      <c r="A246" s="181">
        <v>12</v>
      </c>
      <c r="B246" s="95" t="s">
        <v>488</v>
      </c>
      <c r="C246" s="75" t="s">
        <v>234</v>
      </c>
      <c r="D246" s="76" t="s">
        <v>489</v>
      </c>
      <c r="E246" s="75" t="s">
        <v>296</v>
      </c>
      <c r="F246" s="75" t="s">
        <v>300</v>
      </c>
      <c r="G246" s="77">
        <v>2</v>
      </c>
      <c r="H246" s="77">
        <v>2</v>
      </c>
      <c r="I246" s="73">
        <v>242.6</v>
      </c>
      <c r="J246" s="77">
        <v>2</v>
      </c>
      <c r="K246" s="77">
        <v>0</v>
      </c>
      <c r="L246" s="77">
        <v>2</v>
      </c>
      <c r="M246" s="73">
        <v>60.4</v>
      </c>
      <c r="N246" s="73">
        <v>0</v>
      </c>
      <c r="O246" s="80">
        <v>60.4</v>
      </c>
      <c r="P246" s="73">
        <v>3719232.37</v>
      </c>
      <c r="Q246" s="73">
        <v>976973.75</v>
      </c>
      <c r="R246" s="73">
        <v>2405367.94</v>
      </c>
      <c r="S246" s="73">
        <v>336890.68</v>
      </c>
      <c r="T246" s="98">
        <v>0</v>
      </c>
      <c r="U246" s="98">
        <v>0</v>
      </c>
      <c r="V246" s="16">
        <v>0</v>
      </c>
      <c r="W246" s="24"/>
      <c r="X246" s="24"/>
      <c r="Y246" s="34"/>
    </row>
    <row r="247" spans="1:48" s="16" customFormat="1" ht="12.75" hidden="1" customHeight="1" x14ac:dyDescent="0.25">
      <c r="A247" s="181">
        <v>13</v>
      </c>
      <c r="B247" s="95" t="s">
        <v>490</v>
      </c>
      <c r="C247" s="75" t="s">
        <v>151</v>
      </c>
      <c r="D247" s="76" t="s">
        <v>491</v>
      </c>
      <c r="E247" s="75" t="s">
        <v>296</v>
      </c>
      <c r="F247" s="75" t="s">
        <v>300</v>
      </c>
      <c r="G247" s="77">
        <v>3</v>
      </c>
      <c r="H247" s="77">
        <v>2</v>
      </c>
      <c r="I247" s="73">
        <v>244.2</v>
      </c>
      <c r="J247" s="77">
        <v>2</v>
      </c>
      <c r="K247" s="77">
        <v>0</v>
      </c>
      <c r="L247" s="77">
        <v>2</v>
      </c>
      <c r="M247" s="73">
        <v>59.2</v>
      </c>
      <c r="N247" s="73">
        <v>0</v>
      </c>
      <c r="O247" s="80">
        <v>59.2</v>
      </c>
      <c r="P247" s="73">
        <v>3677712.37</v>
      </c>
      <c r="Q247" s="73">
        <v>965774.27</v>
      </c>
      <c r="R247" s="73">
        <v>2378294.91</v>
      </c>
      <c r="S247" s="73">
        <v>333643.19</v>
      </c>
      <c r="T247" s="98">
        <v>0</v>
      </c>
      <c r="U247" s="98">
        <v>0</v>
      </c>
      <c r="V247" s="16">
        <v>0</v>
      </c>
      <c r="W247" s="24"/>
      <c r="X247" s="24"/>
      <c r="Y247" s="34"/>
    </row>
    <row r="248" spans="1:48" s="16" customFormat="1" ht="12.75" hidden="1" customHeight="1" x14ac:dyDescent="0.25">
      <c r="A248" s="181">
        <v>14</v>
      </c>
      <c r="B248" s="95" t="s">
        <v>492</v>
      </c>
      <c r="C248" s="75" t="s">
        <v>493</v>
      </c>
      <c r="D248" s="76" t="s">
        <v>494</v>
      </c>
      <c r="E248" s="75" t="s">
        <v>296</v>
      </c>
      <c r="F248" s="75" t="s">
        <v>300</v>
      </c>
      <c r="G248" s="77">
        <v>12</v>
      </c>
      <c r="H248" s="77">
        <v>12</v>
      </c>
      <c r="I248" s="73">
        <v>500.8</v>
      </c>
      <c r="J248" s="77">
        <v>7</v>
      </c>
      <c r="K248" s="77">
        <v>0</v>
      </c>
      <c r="L248" s="77">
        <v>7</v>
      </c>
      <c r="M248" s="73">
        <v>323.10000000000002</v>
      </c>
      <c r="N248" s="73">
        <v>0</v>
      </c>
      <c r="O248" s="80">
        <v>323.10000000000002</v>
      </c>
      <c r="P248" s="73">
        <v>12808652.369999999</v>
      </c>
      <c r="Q248" s="73">
        <v>3428727.81</v>
      </c>
      <c r="R248" s="73">
        <v>8332104.9000000004</v>
      </c>
      <c r="S248" s="73">
        <v>1047819.66</v>
      </c>
      <c r="T248" s="98">
        <v>0</v>
      </c>
      <c r="U248" s="98">
        <v>0</v>
      </c>
      <c r="V248" s="16">
        <v>0</v>
      </c>
      <c r="W248" s="24"/>
      <c r="X248" s="24"/>
      <c r="Y248" s="34"/>
    </row>
    <row r="249" spans="1:48" s="16" customFormat="1" ht="12.75" hidden="1" customHeight="1" x14ac:dyDescent="0.25">
      <c r="A249" s="181">
        <v>15</v>
      </c>
      <c r="B249" s="95" t="s">
        <v>495</v>
      </c>
      <c r="C249" s="75" t="s">
        <v>496</v>
      </c>
      <c r="D249" s="76" t="s">
        <v>497</v>
      </c>
      <c r="E249" s="75" t="s">
        <v>296</v>
      </c>
      <c r="F249" s="75" t="s">
        <v>300</v>
      </c>
      <c r="G249" s="77">
        <v>1</v>
      </c>
      <c r="H249" s="77">
        <v>1</v>
      </c>
      <c r="I249" s="73">
        <v>102</v>
      </c>
      <c r="J249" s="77">
        <v>1</v>
      </c>
      <c r="K249" s="77">
        <v>0</v>
      </c>
      <c r="L249" s="77">
        <v>1</v>
      </c>
      <c r="M249" s="73">
        <v>21</v>
      </c>
      <c r="N249" s="73">
        <v>0</v>
      </c>
      <c r="O249" s="80">
        <v>21</v>
      </c>
      <c r="P249" s="73">
        <v>2355992.37</v>
      </c>
      <c r="Q249" s="73">
        <v>609257.31000000006</v>
      </c>
      <c r="R249" s="73">
        <v>1516470.2</v>
      </c>
      <c r="S249" s="73">
        <v>230264.86</v>
      </c>
      <c r="T249" s="98">
        <v>0</v>
      </c>
      <c r="U249" s="98">
        <v>0</v>
      </c>
      <c r="V249" s="16">
        <v>0</v>
      </c>
      <c r="W249" s="24"/>
      <c r="X249" s="24"/>
      <c r="Y249" s="34"/>
    </row>
    <row r="250" spans="1:48" s="62" customFormat="1" ht="27" hidden="1" customHeight="1" x14ac:dyDescent="0.25">
      <c r="A250" s="252" t="s">
        <v>104</v>
      </c>
      <c r="B250" s="253"/>
      <c r="C250" s="229" t="s">
        <v>31</v>
      </c>
      <c r="D250" s="229" t="s">
        <v>31</v>
      </c>
      <c r="E250" s="229" t="s">
        <v>31</v>
      </c>
      <c r="F250" s="229" t="s">
        <v>31</v>
      </c>
      <c r="G250" s="232">
        <f>SUM(G251:G264)</f>
        <v>79</v>
      </c>
      <c r="H250" s="232">
        <f t="shared" ref="H250:U250" si="17">SUM(H251:H264)</f>
        <v>79</v>
      </c>
      <c r="I250" s="245">
        <f t="shared" si="17"/>
        <v>3092.5999999999995</v>
      </c>
      <c r="J250" s="232">
        <f t="shared" si="17"/>
        <v>35</v>
      </c>
      <c r="K250" s="232">
        <f t="shared" si="17"/>
        <v>2</v>
      </c>
      <c r="L250" s="232">
        <f t="shared" si="17"/>
        <v>33</v>
      </c>
      <c r="M250" s="245">
        <f t="shared" si="17"/>
        <v>1882.47</v>
      </c>
      <c r="N250" s="245">
        <f t="shared" si="17"/>
        <v>68</v>
      </c>
      <c r="O250" s="245">
        <f t="shared" si="17"/>
        <v>1814.4699999999998</v>
      </c>
      <c r="P250" s="245">
        <f t="shared" si="17"/>
        <v>64106954.459999986</v>
      </c>
      <c r="Q250" s="245">
        <f t="shared" si="17"/>
        <v>17289645.619999997</v>
      </c>
      <c r="R250" s="245">
        <f t="shared" si="17"/>
        <v>41803183.399999999</v>
      </c>
      <c r="S250" s="245">
        <f t="shared" si="17"/>
        <v>5014125.4400000004</v>
      </c>
      <c r="T250" s="245">
        <f t="shared" si="17"/>
        <v>0</v>
      </c>
      <c r="U250" s="245">
        <f t="shared" si="17"/>
        <v>0</v>
      </c>
      <c r="W250" s="63"/>
      <c r="X250" s="65"/>
      <c r="Y250" s="65"/>
      <c r="Z250" s="66"/>
    </row>
    <row r="251" spans="1:48" s="16" customFormat="1" ht="12.75" hidden="1" customHeight="1" x14ac:dyDescent="0.25">
      <c r="A251" s="61" t="s">
        <v>231</v>
      </c>
      <c r="B251" s="190" t="s">
        <v>498</v>
      </c>
      <c r="C251" s="75" t="s">
        <v>248</v>
      </c>
      <c r="D251" s="191" t="s">
        <v>499</v>
      </c>
      <c r="E251" s="75" t="s">
        <v>296</v>
      </c>
      <c r="F251" s="75" t="s">
        <v>416</v>
      </c>
      <c r="G251" s="192">
        <v>12</v>
      </c>
      <c r="H251" s="192">
        <v>12</v>
      </c>
      <c r="I251" s="193">
        <v>340.1</v>
      </c>
      <c r="J251" s="192">
        <v>5</v>
      </c>
      <c r="K251" s="192">
        <v>0</v>
      </c>
      <c r="L251" s="192">
        <v>5</v>
      </c>
      <c r="M251" s="193">
        <v>340.05</v>
      </c>
      <c r="N251" s="193">
        <v>0</v>
      </c>
      <c r="O251" s="193">
        <v>340.05</v>
      </c>
      <c r="P251" s="103">
        <v>11580301.34</v>
      </c>
      <c r="Q251" s="103">
        <v>3123207.27</v>
      </c>
      <c r="R251" s="103">
        <v>7551340.7999999998</v>
      </c>
      <c r="S251" s="103">
        <v>905753.27</v>
      </c>
      <c r="T251" s="73">
        <v>0</v>
      </c>
      <c r="U251" s="73">
        <v>0</v>
      </c>
      <c r="V251" s="16">
        <v>0</v>
      </c>
      <c r="W251" s="24"/>
      <c r="X251" s="24"/>
      <c r="Y251" s="24"/>
    </row>
    <row r="252" spans="1:48" s="16" customFormat="1" ht="12.75" hidden="1" customHeight="1" x14ac:dyDescent="0.25">
      <c r="A252" s="61" t="s">
        <v>150</v>
      </c>
      <c r="B252" s="190" t="s">
        <v>500</v>
      </c>
      <c r="C252" s="75" t="s">
        <v>232</v>
      </c>
      <c r="D252" s="191" t="s">
        <v>499</v>
      </c>
      <c r="E252" s="75" t="s">
        <v>296</v>
      </c>
      <c r="F252" s="75" t="s">
        <v>416</v>
      </c>
      <c r="G252" s="192">
        <v>6</v>
      </c>
      <c r="H252" s="192">
        <v>6</v>
      </c>
      <c r="I252" s="193">
        <v>175.2</v>
      </c>
      <c r="J252" s="192">
        <v>2</v>
      </c>
      <c r="K252" s="192">
        <v>0</v>
      </c>
      <c r="L252" s="192">
        <v>2</v>
      </c>
      <c r="M252" s="193">
        <v>130.80000000000001</v>
      </c>
      <c r="N252" s="193">
        <v>0</v>
      </c>
      <c r="O252" s="193">
        <v>130.80000000000001</v>
      </c>
      <c r="P252" s="103">
        <v>4454355</v>
      </c>
      <c r="Q252" s="103">
        <v>1201339.54</v>
      </c>
      <c r="R252" s="103">
        <v>2904618.08</v>
      </c>
      <c r="S252" s="103">
        <v>348397.38</v>
      </c>
      <c r="T252" s="73">
        <v>0</v>
      </c>
      <c r="U252" s="73">
        <v>0</v>
      </c>
      <c r="V252" s="16">
        <v>0</v>
      </c>
      <c r="W252" s="24"/>
      <c r="X252" s="24"/>
      <c r="Y252" s="24"/>
      <c r="AE252" s="107"/>
      <c r="AF252" s="108"/>
      <c r="AG252" s="109"/>
      <c r="AH252" s="32"/>
      <c r="AI252" s="32"/>
      <c r="AJ252" s="110"/>
      <c r="AK252" s="110"/>
      <c r="AL252" s="111"/>
      <c r="AM252" s="110"/>
      <c r="AN252" s="110"/>
      <c r="AO252" s="110"/>
      <c r="AP252" s="111"/>
      <c r="AQ252" s="111"/>
      <c r="AR252" s="111"/>
      <c r="AS252" s="112"/>
      <c r="AT252" s="112"/>
      <c r="AU252" s="112"/>
      <c r="AV252" s="112"/>
    </row>
    <row r="253" spans="1:48" s="16" customFormat="1" ht="12.75" hidden="1" customHeight="1" x14ac:dyDescent="0.25">
      <c r="A253" s="61" t="s">
        <v>151</v>
      </c>
      <c r="B253" s="190" t="s">
        <v>501</v>
      </c>
      <c r="C253" s="75" t="s">
        <v>40</v>
      </c>
      <c r="D253" s="191" t="s">
        <v>499</v>
      </c>
      <c r="E253" s="75" t="s">
        <v>296</v>
      </c>
      <c r="F253" s="75" t="s">
        <v>300</v>
      </c>
      <c r="G253" s="192">
        <v>1</v>
      </c>
      <c r="H253" s="192">
        <v>1</v>
      </c>
      <c r="I253" s="193">
        <v>195.2</v>
      </c>
      <c r="J253" s="192">
        <v>1</v>
      </c>
      <c r="K253" s="192">
        <v>0</v>
      </c>
      <c r="L253" s="192">
        <v>1</v>
      </c>
      <c r="M253" s="193">
        <v>62.35</v>
      </c>
      <c r="N253" s="193">
        <v>0</v>
      </c>
      <c r="O253" s="193">
        <v>62.35</v>
      </c>
      <c r="P253" s="103">
        <v>2123310.65</v>
      </c>
      <c r="Q253" s="103">
        <v>572656.88</v>
      </c>
      <c r="R253" s="103">
        <v>1384579.03</v>
      </c>
      <c r="S253" s="103">
        <v>166074.74</v>
      </c>
      <c r="T253" s="73">
        <v>0</v>
      </c>
      <c r="U253" s="73">
        <v>0</v>
      </c>
      <c r="V253" s="16">
        <v>0</v>
      </c>
      <c r="W253" s="24"/>
      <c r="X253" s="24"/>
      <c r="Y253" s="24"/>
      <c r="AE253" s="107"/>
      <c r="AF253" s="108"/>
      <c r="AG253" s="109"/>
      <c r="AH253" s="32"/>
      <c r="AI253" s="32"/>
      <c r="AJ253" s="110"/>
      <c r="AK253" s="110"/>
      <c r="AL253" s="111"/>
      <c r="AM253" s="110"/>
      <c r="AN253" s="110"/>
      <c r="AO253" s="110"/>
      <c r="AP253" s="111"/>
      <c r="AQ253" s="111"/>
      <c r="AR253" s="111"/>
      <c r="AS253" s="112"/>
      <c r="AT253" s="112"/>
      <c r="AU253" s="112"/>
      <c r="AV253" s="112"/>
    </row>
    <row r="254" spans="1:48" s="16" customFormat="1" ht="12.75" hidden="1" customHeight="1" x14ac:dyDescent="0.25">
      <c r="A254" s="61" t="s">
        <v>152</v>
      </c>
      <c r="B254" s="190" t="s">
        <v>502</v>
      </c>
      <c r="C254" s="75" t="s">
        <v>234</v>
      </c>
      <c r="D254" s="191" t="s">
        <v>499</v>
      </c>
      <c r="E254" s="75" t="s">
        <v>296</v>
      </c>
      <c r="F254" s="75" t="s">
        <v>416</v>
      </c>
      <c r="G254" s="192">
        <v>4</v>
      </c>
      <c r="H254" s="192">
        <v>4</v>
      </c>
      <c r="I254" s="193">
        <v>249.4</v>
      </c>
      <c r="J254" s="192">
        <v>3</v>
      </c>
      <c r="K254" s="192">
        <v>0</v>
      </c>
      <c r="L254" s="192">
        <v>3</v>
      </c>
      <c r="M254" s="193">
        <v>108.27</v>
      </c>
      <c r="N254" s="193">
        <v>0</v>
      </c>
      <c r="O254" s="193">
        <v>108.27</v>
      </c>
      <c r="P254" s="103">
        <v>3687102.56</v>
      </c>
      <c r="Q254" s="103">
        <v>994411.56</v>
      </c>
      <c r="R254" s="103">
        <v>2404304.27</v>
      </c>
      <c r="S254" s="103">
        <v>288386.73</v>
      </c>
      <c r="T254" s="73">
        <v>0</v>
      </c>
      <c r="U254" s="73">
        <v>0</v>
      </c>
      <c r="V254" s="16">
        <v>0</v>
      </c>
      <c r="W254" s="24"/>
      <c r="X254" s="24"/>
      <c r="Y254" s="24"/>
      <c r="AE254" s="107"/>
      <c r="AF254" s="108"/>
      <c r="AG254" s="109"/>
      <c r="AH254" s="32"/>
      <c r="AI254" s="32"/>
      <c r="AJ254" s="110"/>
      <c r="AK254" s="110"/>
      <c r="AL254" s="111"/>
      <c r="AM254" s="110"/>
      <c r="AN254" s="110"/>
      <c r="AO254" s="110"/>
      <c r="AP254" s="111"/>
      <c r="AQ254" s="111"/>
      <c r="AR254" s="111"/>
      <c r="AS254" s="112"/>
      <c r="AT254" s="112"/>
      <c r="AU254" s="112"/>
      <c r="AV254" s="112"/>
    </row>
    <row r="255" spans="1:48" s="16" customFormat="1" ht="12.75" hidden="1" customHeight="1" x14ac:dyDescent="0.25">
      <c r="A255" s="61" t="s">
        <v>229</v>
      </c>
      <c r="B255" s="190" t="s">
        <v>503</v>
      </c>
      <c r="C255" s="75" t="s">
        <v>235</v>
      </c>
      <c r="D255" s="191" t="s">
        <v>499</v>
      </c>
      <c r="E255" s="75" t="s">
        <v>296</v>
      </c>
      <c r="F255" s="75" t="s">
        <v>300</v>
      </c>
      <c r="G255" s="192">
        <v>3</v>
      </c>
      <c r="H255" s="192">
        <v>3</v>
      </c>
      <c r="I255" s="193">
        <v>195.8</v>
      </c>
      <c r="J255" s="192">
        <v>1</v>
      </c>
      <c r="K255" s="192">
        <v>0</v>
      </c>
      <c r="L255" s="192">
        <v>1</v>
      </c>
      <c r="M255" s="193">
        <v>87.6</v>
      </c>
      <c r="N255" s="193">
        <v>0</v>
      </c>
      <c r="O255" s="193">
        <v>87.6</v>
      </c>
      <c r="P255" s="103">
        <v>2983191.88</v>
      </c>
      <c r="Q255" s="103">
        <v>804566.85</v>
      </c>
      <c r="R255" s="103">
        <v>1945294.68</v>
      </c>
      <c r="S255" s="103">
        <v>233330.35</v>
      </c>
      <c r="T255" s="73">
        <v>0</v>
      </c>
      <c r="U255" s="73">
        <v>0</v>
      </c>
      <c r="V255" s="16">
        <v>0</v>
      </c>
      <c r="W255" s="24"/>
      <c r="X255" s="24"/>
      <c r="Y255" s="24"/>
      <c r="AE255" s="107"/>
      <c r="AF255" s="108"/>
      <c r="AG255" s="109"/>
      <c r="AH255" s="32"/>
      <c r="AI255" s="32"/>
      <c r="AJ255" s="110"/>
      <c r="AK255" s="110"/>
      <c r="AL255" s="111"/>
      <c r="AM255" s="110"/>
      <c r="AN255" s="110"/>
      <c r="AO255" s="110"/>
      <c r="AP255" s="111"/>
      <c r="AQ255" s="111"/>
      <c r="AR255" s="111"/>
      <c r="AS255" s="112"/>
      <c r="AT255" s="112"/>
      <c r="AU255" s="112"/>
      <c r="AV255" s="112"/>
    </row>
    <row r="256" spans="1:48" s="16" customFormat="1" ht="12.75" hidden="1" customHeight="1" x14ac:dyDescent="0.25">
      <c r="A256" s="61" t="s">
        <v>241</v>
      </c>
      <c r="B256" s="190" t="s">
        <v>504</v>
      </c>
      <c r="C256" s="75" t="s">
        <v>41</v>
      </c>
      <c r="D256" s="191" t="s">
        <v>499</v>
      </c>
      <c r="E256" s="75" t="s">
        <v>296</v>
      </c>
      <c r="F256" s="75" t="s">
        <v>416</v>
      </c>
      <c r="G256" s="192">
        <v>8</v>
      </c>
      <c r="H256" s="192">
        <v>8</v>
      </c>
      <c r="I256" s="193">
        <v>248.1</v>
      </c>
      <c r="J256" s="192">
        <v>3</v>
      </c>
      <c r="K256" s="192">
        <v>0</v>
      </c>
      <c r="L256" s="192">
        <v>3</v>
      </c>
      <c r="M256" s="193">
        <v>127.45</v>
      </c>
      <c r="N256" s="193">
        <v>0</v>
      </c>
      <c r="O256" s="193">
        <v>127.45</v>
      </c>
      <c r="P256" s="103">
        <v>4340271.74</v>
      </c>
      <c r="Q256" s="103">
        <v>1170571.29</v>
      </c>
      <c r="R256" s="103">
        <v>2830226.1</v>
      </c>
      <c r="S256" s="103">
        <v>339474.35</v>
      </c>
      <c r="T256" s="73">
        <v>0</v>
      </c>
      <c r="U256" s="73">
        <v>0</v>
      </c>
      <c r="V256" s="16">
        <v>0</v>
      </c>
      <c r="W256" s="24"/>
      <c r="X256" s="24"/>
      <c r="Y256" s="24"/>
      <c r="AE256" s="107"/>
      <c r="AF256" s="108"/>
      <c r="AG256" s="109"/>
      <c r="AH256" s="32"/>
      <c r="AI256" s="32"/>
      <c r="AJ256" s="110"/>
      <c r="AK256" s="110"/>
      <c r="AL256" s="111"/>
      <c r="AM256" s="110"/>
      <c r="AN256" s="110"/>
      <c r="AO256" s="110"/>
      <c r="AP256" s="111"/>
      <c r="AQ256" s="111"/>
      <c r="AR256" s="111"/>
      <c r="AS256" s="112"/>
      <c r="AT256" s="112"/>
      <c r="AU256" s="112"/>
      <c r="AV256" s="112"/>
    </row>
    <row r="257" spans="1:48" s="16" customFormat="1" ht="12.75" hidden="1" customHeight="1" x14ac:dyDescent="0.25">
      <c r="A257" s="61" t="s">
        <v>39</v>
      </c>
      <c r="B257" s="190" t="s">
        <v>505</v>
      </c>
      <c r="C257" s="75" t="s">
        <v>233</v>
      </c>
      <c r="D257" s="191" t="s">
        <v>499</v>
      </c>
      <c r="E257" s="75" t="s">
        <v>296</v>
      </c>
      <c r="F257" s="75" t="s">
        <v>416</v>
      </c>
      <c r="G257" s="192">
        <v>4</v>
      </c>
      <c r="H257" s="192">
        <v>4</v>
      </c>
      <c r="I257" s="193">
        <v>196.2</v>
      </c>
      <c r="J257" s="192">
        <v>3</v>
      </c>
      <c r="K257" s="192">
        <v>2</v>
      </c>
      <c r="L257" s="192">
        <v>1</v>
      </c>
      <c r="M257" s="193">
        <v>103.8</v>
      </c>
      <c r="N257" s="193">
        <v>68</v>
      </c>
      <c r="O257" s="193">
        <v>35.799999999999997</v>
      </c>
      <c r="P257" s="103">
        <v>3534878.04</v>
      </c>
      <c r="Q257" s="103">
        <v>953356.61</v>
      </c>
      <c r="R257" s="103">
        <v>2305040.94</v>
      </c>
      <c r="S257" s="103">
        <v>276480.49</v>
      </c>
      <c r="T257" s="73">
        <v>0</v>
      </c>
      <c r="U257" s="73">
        <v>0</v>
      </c>
      <c r="V257" s="16">
        <v>0</v>
      </c>
      <c r="W257" s="24"/>
      <c r="X257" s="24"/>
      <c r="Y257" s="24"/>
      <c r="AE257" s="107"/>
      <c r="AF257" s="108"/>
      <c r="AG257" s="109"/>
      <c r="AH257" s="32"/>
      <c r="AI257" s="32"/>
      <c r="AJ257" s="110"/>
      <c r="AK257" s="110"/>
      <c r="AL257" s="111"/>
      <c r="AM257" s="110"/>
      <c r="AN257" s="110"/>
      <c r="AO257" s="110"/>
      <c r="AP257" s="111"/>
      <c r="AQ257" s="111"/>
      <c r="AR257" s="111"/>
      <c r="AS257" s="112"/>
      <c r="AT257" s="112"/>
      <c r="AU257" s="112"/>
      <c r="AV257" s="112"/>
    </row>
    <row r="258" spans="1:48" s="16" customFormat="1" ht="12.75" hidden="1" customHeight="1" x14ac:dyDescent="0.25">
      <c r="A258" s="61" t="s">
        <v>153</v>
      </c>
      <c r="B258" s="190" t="s">
        <v>506</v>
      </c>
      <c r="C258" s="75" t="s">
        <v>42</v>
      </c>
      <c r="D258" s="191" t="s">
        <v>499</v>
      </c>
      <c r="E258" s="75" t="s">
        <v>296</v>
      </c>
      <c r="F258" s="75" t="s">
        <v>297</v>
      </c>
      <c r="G258" s="192">
        <v>4</v>
      </c>
      <c r="H258" s="192">
        <v>4</v>
      </c>
      <c r="I258" s="193">
        <v>254.1</v>
      </c>
      <c r="J258" s="192">
        <v>2</v>
      </c>
      <c r="K258" s="192">
        <v>0</v>
      </c>
      <c r="L258" s="192">
        <v>2</v>
      </c>
      <c r="M258" s="193">
        <v>68</v>
      </c>
      <c r="N258" s="193">
        <v>0</v>
      </c>
      <c r="O258" s="193">
        <v>68</v>
      </c>
      <c r="P258" s="103">
        <v>2315719.7200000002</v>
      </c>
      <c r="Q258" s="103">
        <v>624549.61</v>
      </c>
      <c r="R258" s="103">
        <v>1510046.09</v>
      </c>
      <c r="S258" s="103">
        <v>181124.02</v>
      </c>
      <c r="T258" s="73">
        <v>0</v>
      </c>
      <c r="U258" s="73">
        <v>0</v>
      </c>
      <c r="V258" s="16">
        <v>0</v>
      </c>
      <c r="W258" s="24"/>
      <c r="X258" s="24"/>
      <c r="Y258" s="24"/>
      <c r="AE258" s="107"/>
      <c r="AF258" s="108"/>
      <c r="AG258" s="109"/>
      <c r="AH258" s="32"/>
      <c r="AI258" s="32"/>
      <c r="AJ258" s="110"/>
      <c r="AK258" s="110"/>
      <c r="AL258" s="111"/>
      <c r="AM258" s="110"/>
      <c r="AN258" s="110"/>
      <c r="AO258" s="110"/>
      <c r="AP258" s="111"/>
      <c r="AQ258" s="111"/>
      <c r="AR258" s="111"/>
      <c r="AS258" s="112"/>
      <c r="AT258" s="112"/>
      <c r="AU258" s="112"/>
      <c r="AV258" s="112"/>
    </row>
    <row r="259" spans="1:48" s="16" customFormat="1" ht="12.75" hidden="1" customHeight="1" x14ac:dyDescent="0.25">
      <c r="A259" s="61" t="s">
        <v>246</v>
      </c>
      <c r="B259" s="190" t="s">
        <v>507</v>
      </c>
      <c r="C259" s="75" t="s">
        <v>150</v>
      </c>
      <c r="D259" s="191" t="s">
        <v>499</v>
      </c>
      <c r="E259" s="75" t="s">
        <v>296</v>
      </c>
      <c r="F259" s="75" t="s">
        <v>297</v>
      </c>
      <c r="G259" s="192">
        <v>7</v>
      </c>
      <c r="H259" s="192">
        <v>7</v>
      </c>
      <c r="I259" s="193">
        <v>322.2</v>
      </c>
      <c r="J259" s="192">
        <v>4</v>
      </c>
      <c r="K259" s="192">
        <v>0</v>
      </c>
      <c r="L259" s="192">
        <v>4</v>
      </c>
      <c r="M259" s="193">
        <v>213.48</v>
      </c>
      <c r="N259" s="193">
        <v>0</v>
      </c>
      <c r="O259" s="193">
        <v>213.48</v>
      </c>
      <c r="P259" s="103">
        <v>7269997.7400000002</v>
      </c>
      <c r="Q259" s="103">
        <v>1960718.39</v>
      </c>
      <c r="R259" s="103">
        <v>4740656.4800000004</v>
      </c>
      <c r="S259" s="103">
        <v>568622.87</v>
      </c>
      <c r="T259" s="73">
        <v>0</v>
      </c>
      <c r="U259" s="73">
        <v>0</v>
      </c>
      <c r="V259" s="16">
        <v>0</v>
      </c>
      <c r="W259" s="24"/>
      <c r="X259" s="24"/>
      <c r="Y259" s="24"/>
      <c r="AE259" s="107"/>
      <c r="AF259" s="108"/>
      <c r="AG259" s="109"/>
      <c r="AH259" s="32"/>
      <c r="AI259" s="32"/>
      <c r="AJ259" s="110"/>
      <c r="AK259" s="110"/>
      <c r="AL259" s="111"/>
      <c r="AM259" s="110"/>
      <c r="AN259" s="110"/>
      <c r="AO259" s="110"/>
      <c r="AP259" s="111"/>
      <c r="AQ259" s="111"/>
      <c r="AR259" s="111"/>
      <c r="AS259" s="112"/>
      <c r="AT259" s="112"/>
      <c r="AU259" s="112"/>
      <c r="AV259" s="112"/>
    </row>
    <row r="260" spans="1:48" s="16" customFormat="1" ht="12.75" hidden="1" customHeight="1" x14ac:dyDescent="0.25">
      <c r="A260" s="61" t="s">
        <v>248</v>
      </c>
      <c r="B260" s="190" t="s">
        <v>508</v>
      </c>
      <c r="C260" s="75" t="s">
        <v>39</v>
      </c>
      <c r="D260" s="191" t="s">
        <v>499</v>
      </c>
      <c r="E260" s="75" t="s">
        <v>296</v>
      </c>
      <c r="F260" s="75" t="s">
        <v>416</v>
      </c>
      <c r="G260" s="192">
        <v>7</v>
      </c>
      <c r="H260" s="192">
        <v>7</v>
      </c>
      <c r="I260" s="193">
        <v>194.6</v>
      </c>
      <c r="J260" s="192">
        <v>2</v>
      </c>
      <c r="K260" s="192">
        <v>0</v>
      </c>
      <c r="L260" s="192">
        <v>2</v>
      </c>
      <c r="M260" s="193">
        <v>194.6</v>
      </c>
      <c r="N260" s="193">
        <v>0</v>
      </c>
      <c r="O260" s="193">
        <v>194.6</v>
      </c>
      <c r="P260" s="103">
        <v>6627044.9699999997</v>
      </c>
      <c r="Q260" s="103">
        <v>1787314.03</v>
      </c>
      <c r="R260" s="103">
        <v>4321396.62</v>
      </c>
      <c r="S260" s="103">
        <v>518334.32</v>
      </c>
      <c r="T260" s="73">
        <v>0</v>
      </c>
      <c r="U260" s="73">
        <v>0</v>
      </c>
      <c r="V260" s="16">
        <v>0</v>
      </c>
      <c r="W260" s="24"/>
      <c r="X260" s="24"/>
      <c r="Y260" s="24"/>
      <c r="AE260" s="107"/>
      <c r="AF260" s="108"/>
      <c r="AG260" s="109"/>
      <c r="AH260" s="32"/>
      <c r="AI260" s="32"/>
      <c r="AJ260" s="110"/>
      <c r="AK260" s="110"/>
      <c r="AL260" s="111"/>
      <c r="AM260" s="110"/>
      <c r="AN260" s="110"/>
      <c r="AO260" s="110"/>
      <c r="AP260" s="111"/>
      <c r="AQ260" s="111"/>
      <c r="AR260" s="111"/>
      <c r="AS260" s="112"/>
      <c r="AT260" s="112"/>
      <c r="AU260" s="112"/>
      <c r="AV260" s="112"/>
    </row>
    <row r="261" spans="1:48" s="16" customFormat="1" ht="12.75" hidden="1" customHeight="1" x14ac:dyDescent="0.25">
      <c r="A261" s="61" t="s">
        <v>232</v>
      </c>
      <c r="B261" s="190" t="s">
        <v>509</v>
      </c>
      <c r="C261" s="75" t="s">
        <v>231</v>
      </c>
      <c r="D261" s="191" t="s">
        <v>499</v>
      </c>
      <c r="E261" s="75" t="s">
        <v>296</v>
      </c>
      <c r="F261" s="75" t="s">
        <v>416</v>
      </c>
      <c r="G261" s="192">
        <v>1</v>
      </c>
      <c r="H261" s="192">
        <v>1</v>
      </c>
      <c r="I261" s="193">
        <v>61.7</v>
      </c>
      <c r="J261" s="192">
        <v>1</v>
      </c>
      <c r="K261" s="192">
        <v>0</v>
      </c>
      <c r="L261" s="192">
        <v>1</v>
      </c>
      <c r="M261" s="193">
        <v>35.799999999999997</v>
      </c>
      <c r="N261" s="193">
        <v>0</v>
      </c>
      <c r="O261" s="193">
        <v>35.799999999999997</v>
      </c>
      <c r="P261" s="103">
        <v>1219158.32</v>
      </c>
      <c r="Q261" s="103">
        <v>328807</v>
      </c>
      <c r="R261" s="103">
        <v>794994.85</v>
      </c>
      <c r="S261" s="103">
        <v>95356.47</v>
      </c>
      <c r="T261" s="73">
        <v>0</v>
      </c>
      <c r="U261" s="73">
        <v>0</v>
      </c>
      <c r="V261" s="16">
        <v>0</v>
      </c>
      <c r="W261" s="24"/>
      <c r="X261" s="24"/>
      <c r="Y261" s="24"/>
      <c r="AE261" s="107"/>
      <c r="AF261" s="108"/>
      <c r="AG261" s="109"/>
      <c r="AH261" s="32"/>
      <c r="AI261" s="32"/>
      <c r="AJ261" s="110"/>
      <c r="AK261" s="110"/>
      <c r="AL261" s="111"/>
      <c r="AM261" s="110"/>
      <c r="AN261" s="110"/>
      <c r="AO261" s="110"/>
      <c r="AP261" s="111"/>
      <c r="AQ261" s="111"/>
      <c r="AR261" s="111"/>
      <c r="AS261" s="112"/>
      <c r="AT261" s="112"/>
      <c r="AU261" s="112"/>
      <c r="AV261" s="112"/>
    </row>
    <row r="262" spans="1:48" s="16" customFormat="1" ht="12.75" hidden="1" customHeight="1" x14ac:dyDescent="0.25">
      <c r="A262" s="61" t="s">
        <v>40</v>
      </c>
      <c r="B262" s="176" t="s">
        <v>510</v>
      </c>
      <c r="C262" s="75" t="s">
        <v>231</v>
      </c>
      <c r="D262" s="178" t="s">
        <v>511</v>
      </c>
      <c r="E262" s="75" t="s">
        <v>296</v>
      </c>
      <c r="F262" s="75" t="s">
        <v>416</v>
      </c>
      <c r="G262" s="179">
        <v>12</v>
      </c>
      <c r="H262" s="179">
        <v>12</v>
      </c>
      <c r="I262" s="103">
        <v>170</v>
      </c>
      <c r="J262" s="179">
        <v>4</v>
      </c>
      <c r="K262" s="179">
        <v>0</v>
      </c>
      <c r="L262" s="179">
        <v>4</v>
      </c>
      <c r="M262" s="103">
        <v>167.72</v>
      </c>
      <c r="N262" s="103">
        <v>0</v>
      </c>
      <c r="O262" s="103">
        <v>167.72</v>
      </c>
      <c r="P262" s="103">
        <v>5711654.5800000001</v>
      </c>
      <c r="Q262" s="103">
        <v>1540433.24</v>
      </c>
      <c r="R262" s="103">
        <v>3724484.28</v>
      </c>
      <c r="S262" s="103">
        <v>446737.06</v>
      </c>
      <c r="T262" s="73">
        <v>0</v>
      </c>
      <c r="U262" s="73">
        <v>0</v>
      </c>
      <c r="V262" s="16">
        <v>0</v>
      </c>
      <c r="W262" s="24"/>
      <c r="X262" s="24"/>
      <c r="Y262" s="24"/>
      <c r="AE262" s="107"/>
      <c r="AF262" s="108"/>
      <c r="AG262" s="109"/>
      <c r="AH262" s="32"/>
      <c r="AI262" s="32"/>
      <c r="AJ262" s="110"/>
      <c r="AK262" s="110"/>
      <c r="AL262" s="111"/>
      <c r="AM262" s="110"/>
      <c r="AN262" s="110"/>
      <c r="AO262" s="110"/>
      <c r="AP262" s="111"/>
      <c r="AQ262" s="111"/>
      <c r="AR262" s="111"/>
      <c r="AS262" s="112"/>
      <c r="AT262" s="112"/>
      <c r="AU262" s="112"/>
      <c r="AV262" s="112"/>
    </row>
    <row r="263" spans="1:48" s="16" customFormat="1" ht="12.75" hidden="1" customHeight="1" x14ac:dyDescent="0.25">
      <c r="A263" s="61" t="s">
        <v>41</v>
      </c>
      <c r="B263" s="176" t="s">
        <v>512</v>
      </c>
      <c r="C263" s="75" t="s">
        <v>152</v>
      </c>
      <c r="D263" s="178" t="s">
        <v>499</v>
      </c>
      <c r="E263" s="75" t="s">
        <v>296</v>
      </c>
      <c r="F263" s="75" t="s">
        <v>300</v>
      </c>
      <c r="G263" s="179">
        <v>8</v>
      </c>
      <c r="H263" s="179">
        <v>8</v>
      </c>
      <c r="I263" s="103">
        <v>235.7</v>
      </c>
      <c r="J263" s="179">
        <v>2</v>
      </c>
      <c r="K263" s="179">
        <v>0</v>
      </c>
      <c r="L263" s="179">
        <v>2</v>
      </c>
      <c r="M263" s="103">
        <v>118.5</v>
      </c>
      <c r="N263" s="103">
        <v>0</v>
      </c>
      <c r="O263" s="103">
        <v>118.5</v>
      </c>
      <c r="P263" s="103">
        <v>4035482.16</v>
      </c>
      <c r="Q263" s="103">
        <v>1088369.54</v>
      </c>
      <c r="R263" s="103">
        <v>2631477.38</v>
      </c>
      <c r="S263" s="103">
        <v>315635.24</v>
      </c>
      <c r="T263" s="73">
        <v>0</v>
      </c>
      <c r="U263" s="73">
        <v>0</v>
      </c>
      <c r="V263" s="16">
        <v>0</v>
      </c>
      <c r="W263" s="24"/>
      <c r="X263" s="24"/>
      <c r="Y263" s="24"/>
      <c r="AE263" s="107"/>
      <c r="AF263" s="108"/>
      <c r="AG263" s="109"/>
      <c r="AH263" s="32"/>
      <c r="AI263" s="32"/>
      <c r="AJ263" s="110"/>
      <c r="AK263" s="110"/>
      <c r="AL263" s="111"/>
      <c r="AM263" s="110"/>
      <c r="AN263" s="110"/>
      <c r="AO263" s="110"/>
      <c r="AP263" s="111"/>
      <c r="AQ263" s="111"/>
      <c r="AR263" s="111"/>
      <c r="AS263" s="112"/>
      <c r="AT263" s="112"/>
      <c r="AU263" s="112"/>
      <c r="AV263" s="112"/>
    </row>
    <row r="264" spans="1:48" s="16" customFormat="1" ht="12.75" hidden="1" customHeight="1" x14ac:dyDescent="0.25">
      <c r="A264" s="61" t="s">
        <v>233</v>
      </c>
      <c r="B264" s="176" t="s">
        <v>513</v>
      </c>
      <c r="C264" s="75" t="s">
        <v>229</v>
      </c>
      <c r="D264" s="178" t="s">
        <v>499</v>
      </c>
      <c r="E264" s="75" t="s">
        <v>296</v>
      </c>
      <c r="F264" s="75" t="s">
        <v>416</v>
      </c>
      <c r="G264" s="179">
        <v>2</v>
      </c>
      <c r="H264" s="179">
        <v>2</v>
      </c>
      <c r="I264" s="103">
        <v>254.3</v>
      </c>
      <c r="J264" s="179">
        <v>2</v>
      </c>
      <c r="K264" s="179">
        <v>0</v>
      </c>
      <c r="L264" s="179">
        <v>2</v>
      </c>
      <c r="M264" s="103">
        <v>124.05</v>
      </c>
      <c r="N264" s="103">
        <v>0</v>
      </c>
      <c r="O264" s="103">
        <v>124.05</v>
      </c>
      <c r="P264" s="103">
        <v>4224485.76</v>
      </c>
      <c r="Q264" s="103">
        <v>1139343.81</v>
      </c>
      <c r="R264" s="103">
        <v>2754723.8</v>
      </c>
      <c r="S264" s="103">
        <v>330418.15000000002</v>
      </c>
      <c r="T264" s="73">
        <v>0</v>
      </c>
      <c r="U264" s="73">
        <v>0</v>
      </c>
      <c r="V264" s="16">
        <v>0</v>
      </c>
      <c r="W264" s="24"/>
      <c r="X264" s="24"/>
      <c r="Y264" s="24"/>
      <c r="AE264" s="107"/>
      <c r="AF264" s="108"/>
      <c r="AG264" s="109"/>
      <c r="AH264" s="32"/>
      <c r="AI264" s="32"/>
      <c r="AJ264" s="110"/>
      <c r="AK264" s="110"/>
      <c r="AL264" s="111"/>
      <c r="AM264" s="110"/>
      <c r="AN264" s="110"/>
      <c r="AO264" s="110"/>
      <c r="AP264" s="111"/>
      <c r="AQ264" s="111"/>
      <c r="AR264" s="111"/>
      <c r="AS264" s="112"/>
      <c r="AT264" s="112"/>
      <c r="AU264" s="112"/>
      <c r="AV264" s="112"/>
    </row>
    <row r="265" spans="1:48" s="62" customFormat="1" ht="27" hidden="1" customHeight="1" x14ac:dyDescent="0.25">
      <c r="A265" s="252" t="s">
        <v>105</v>
      </c>
      <c r="B265" s="261"/>
      <c r="C265" s="229" t="s">
        <v>31</v>
      </c>
      <c r="D265" s="229" t="s">
        <v>31</v>
      </c>
      <c r="E265" s="228" t="s">
        <v>31</v>
      </c>
      <c r="F265" s="228" t="s">
        <v>31</v>
      </c>
      <c r="G265" s="230">
        <f>SUM(G266:G292)</f>
        <v>317</v>
      </c>
      <c r="H265" s="230">
        <f t="shared" ref="H265:U265" si="18">SUM(H266:H292)</f>
        <v>317</v>
      </c>
      <c r="I265" s="231">
        <f t="shared" si="18"/>
        <v>7675.3</v>
      </c>
      <c r="J265" s="230">
        <f t="shared" si="18"/>
        <v>152</v>
      </c>
      <c r="K265" s="230">
        <f t="shared" si="18"/>
        <v>12</v>
      </c>
      <c r="L265" s="230">
        <f t="shared" si="18"/>
        <v>140</v>
      </c>
      <c r="M265" s="231">
        <f t="shared" si="18"/>
        <v>5676.93</v>
      </c>
      <c r="N265" s="231">
        <f t="shared" si="18"/>
        <v>489.9</v>
      </c>
      <c r="O265" s="231">
        <f t="shared" si="18"/>
        <v>5187.03</v>
      </c>
      <c r="P265" s="231">
        <f>SUM(P266:P292)</f>
        <v>196421778</v>
      </c>
      <c r="Q265" s="231">
        <f t="shared" si="18"/>
        <v>52974953.530000001</v>
      </c>
      <c r="R265" s="231">
        <f t="shared" si="18"/>
        <v>128077316.37000002</v>
      </c>
      <c r="S265" s="231">
        <f t="shared" si="18"/>
        <v>15369508.100000001</v>
      </c>
      <c r="T265" s="231">
        <f t="shared" si="18"/>
        <v>0</v>
      </c>
      <c r="U265" s="231">
        <f t="shared" si="18"/>
        <v>0</v>
      </c>
      <c r="W265" s="63"/>
      <c r="X265" s="65"/>
      <c r="Y265" s="65"/>
      <c r="Z265" s="66"/>
      <c r="AE265" s="107"/>
      <c r="AF265" s="108"/>
      <c r="AG265" s="109"/>
      <c r="AH265" s="32"/>
      <c r="AI265" s="32"/>
      <c r="AJ265" s="110"/>
      <c r="AK265" s="110"/>
      <c r="AL265" s="111"/>
      <c r="AM265" s="110"/>
      <c r="AN265" s="110"/>
      <c r="AO265" s="110"/>
      <c r="AP265" s="111"/>
      <c r="AQ265" s="111"/>
      <c r="AR265" s="111"/>
      <c r="AS265" s="112"/>
      <c r="AT265" s="112"/>
      <c r="AU265" s="112"/>
      <c r="AV265" s="113"/>
    </row>
    <row r="266" spans="1:48" s="16" customFormat="1" ht="12.75" hidden="1" customHeight="1" x14ac:dyDescent="0.25">
      <c r="A266" s="181" t="s">
        <v>231</v>
      </c>
      <c r="B266" s="95" t="s">
        <v>514</v>
      </c>
      <c r="C266" s="172" t="s">
        <v>229</v>
      </c>
      <c r="D266" s="171" t="s">
        <v>515</v>
      </c>
      <c r="E266" s="75" t="s">
        <v>296</v>
      </c>
      <c r="F266" s="75" t="s">
        <v>297</v>
      </c>
      <c r="G266" s="172">
        <v>4</v>
      </c>
      <c r="H266" s="172">
        <v>4</v>
      </c>
      <c r="I266" s="173">
        <v>211.3</v>
      </c>
      <c r="J266" s="172">
        <v>4</v>
      </c>
      <c r="K266" s="172">
        <v>0</v>
      </c>
      <c r="L266" s="172">
        <v>4</v>
      </c>
      <c r="M266" s="173">
        <v>211.3</v>
      </c>
      <c r="N266" s="173">
        <v>0</v>
      </c>
      <c r="O266" s="173">
        <v>211.3</v>
      </c>
      <c r="P266" s="73">
        <v>7310980</v>
      </c>
      <c r="Q266" s="194">
        <v>1971771.3</v>
      </c>
      <c r="R266" s="195">
        <v>4767343.8499999996</v>
      </c>
      <c r="S266" s="194">
        <v>571864.85</v>
      </c>
      <c r="T266" s="73">
        <v>0</v>
      </c>
      <c r="U266" s="73">
        <v>0</v>
      </c>
      <c r="V266" s="16">
        <v>0</v>
      </c>
      <c r="W266" s="105"/>
      <c r="X266" s="105"/>
      <c r="Y266" s="34"/>
      <c r="Z266" s="19"/>
      <c r="AE266" s="114"/>
      <c r="AF266" s="115"/>
      <c r="AG266" s="116"/>
      <c r="AH266" s="32"/>
      <c r="AI266" s="32"/>
      <c r="AJ266" s="117"/>
      <c r="AK266" s="117"/>
      <c r="AL266" s="34"/>
      <c r="AM266" s="117"/>
      <c r="AN266" s="117"/>
      <c r="AO266" s="117"/>
      <c r="AP266" s="34"/>
      <c r="AQ266" s="34"/>
      <c r="AR266" s="34"/>
      <c r="AS266" s="112"/>
      <c r="AT266" s="118"/>
      <c r="AU266" s="118"/>
      <c r="AV266" s="119"/>
    </row>
    <row r="267" spans="1:48" s="16" customFormat="1" ht="12.75" hidden="1" customHeight="1" x14ac:dyDescent="0.25">
      <c r="A267" s="181" t="s">
        <v>150</v>
      </c>
      <c r="B267" s="95" t="s">
        <v>516</v>
      </c>
      <c r="C267" s="172" t="s">
        <v>150</v>
      </c>
      <c r="D267" s="171" t="s">
        <v>485</v>
      </c>
      <c r="E267" s="75" t="s">
        <v>296</v>
      </c>
      <c r="F267" s="75" t="s">
        <v>297</v>
      </c>
      <c r="G267" s="172">
        <v>9</v>
      </c>
      <c r="H267" s="172">
        <v>9</v>
      </c>
      <c r="I267" s="173">
        <v>208.3</v>
      </c>
      <c r="J267" s="172">
        <v>3</v>
      </c>
      <c r="K267" s="172">
        <v>0</v>
      </c>
      <c r="L267" s="172">
        <v>3</v>
      </c>
      <c r="M267" s="173">
        <v>163.30000000000001</v>
      </c>
      <c r="N267" s="196">
        <v>0</v>
      </c>
      <c r="O267" s="173">
        <v>163.30000000000001</v>
      </c>
      <c r="P267" s="73">
        <v>5650180</v>
      </c>
      <c r="Q267" s="120">
        <v>1523853.55</v>
      </c>
      <c r="R267" s="173">
        <v>3684369.38</v>
      </c>
      <c r="S267" s="120">
        <v>441957.07</v>
      </c>
      <c r="T267" s="73">
        <v>0</v>
      </c>
      <c r="U267" s="73">
        <v>0</v>
      </c>
      <c r="V267" s="16">
        <v>0</v>
      </c>
      <c r="W267" s="105"/>
      <c r="X267" s="105"/>
      <c r="Y267" s="34"/>
      <c r="Z267" s="19"/>
      <c r="AE267" s="24"/>
      <c r="AF267" s="24"/>
      <c r="AG267" s="24"/>
      <c r="AH267" s="24"/>
      <c r="AI267" s="24"/>
      <c r="AJ267" s="24"/>
      <c r="AK267" s="24"/>
      <c r="AL267" s="24"/>
      <c r="AM267" s="24"/>
      <c r="AN267" s="24"/>
      <c r="AO267" s="24"/>
      <c r="AP267" s="24"/>
      <c r="AQ267" s="24"/>
      <c r="AR267" s="24"/>
      <c r="AS267" s="24"/>
      <c r="AT267" s="24"/>
      <c r="AU267" s="24"/>
      <c r="AV267" s="24"/>
    </row>
    <row r="268" spans="1:48" s="16" customFormat="1" ht="12.75" hidden="1" customHeight="1" x14ac:dyDescent="0.25">
      <c r="A268" s="181" t="s">
        <v>151</v>
      </c>
      <c r="B268" s="95" t="s">
        <v>517</v>
      </c>
      <c r="C268" s="172" t="s">
        <v>43</v>
      </c>
      <c r="D268" s="171" t="s">
        <v>518</v>
      </c>
      <c r="E268" s="75" t="s">
        <v>296</v>
      </c>
      <c r="F268" s="75" t="s">
        <v>297</v>
      </c>
      <c r="G268" s="172">
        <v>2</v>
      </c>
      <c r="H268" s="172">
        <v>2</v>
      </c>
      <c r="I268" s="173">
        <v>202.3</v>
      </c>
      <c r="J268" s="172">
        <v>2</v>
      </c>
      <c r="K268" s="172">
        <v>0</v>
      </c>
      <c r="L268" s="172">
        <v>2</v>
      </c>
      <c r="M268" s="173">
        <v>86.7</v>
      </c>
      <c r="N268" s="173">
        <v>0</v>
      </c>
      <c r="O268" s="173">
        <v>86.7</v>
      </c>
      <c r="P268" s="73">
        <v>2999820</v>
      </c>
      <c r="Q268" s="120">
        <v>809051.45</v>
      </c>
      <c r="R268" s="173">
        <v>1956122.63</v>
      </c>
      <c r="S268" s="120">
        <v>234645.92</v>
      </c>
      <c r="T268" s="73">
        <v>0</v>
      </c>
      <c r="U268" s="73">
        <v>0</v>
      </c>
      <c r="V268" s="16">
        <v>0</v>
      </c>
      <c r="W268" s="105"/>
      <c r="X268" s="105"/>
      <c r="Y268" s="34"/>
      <c r="Z268" s="19"/>
    </row>
    <row r="269" spans="1:48" s="16" customFormat="1" ht="12.75" hidden="1" customHeight="1" x14ac:dyDescent="0.25">
      <c r="A269" s="181" t="s">
        <v>152</v>
      </c>
      <c r="B269" s="95" t="s">
        <v>519</v>
      </c>
      <c r="C269" s="172" t="s">
        <v>29</v>
      </c>
      <c r="D269" s="171" t="s">
        <v>520</v>
      </c>
      <c r="E269" s="75" t="s">
        <v>296</v>
      </c>
      <c r="F269" s="75" t="s">
        <v>297</v>
      </c>
      <c r="G269" s="172">
        <v>23</v>
      </c>
      <c r="H269" s="172">
        <v>23</v>
      </c>
      <c r="I269" s="173">
        <v>516.79999999999995</v>
      </c>
      <c r="J269" s="172">
        <v>10</v>
      </c>
      <c r="K269" s="172">
        <v>0</v>
      </c>
      <c r="L269" s="172">
        <v>10</v>
      </c>
      <c r="M269" s="173">
        <v>355.23</v>
      </c>
      <c r="N269" s="173">
        <v>0</v>
      </c>
      <c r="O269" s="173">
        <v>355.23</v>
      </c>
      <c r="P269" s="73">
        <v>12290958</v>
      </c>
      <c r="Q269" s="197">
        <v>3314847.08</v>
      </c>
      <c r="R269" s="198">
        <v>8008817.6699999999</v>
      </c>
      <c r="S269" s="197">
        <v>967293.25</v>
      </c>
      <c r="T269" s="73">
        <v>0</v>
      </c>
      <c r="U269" s="73">
        <v>0</v>
      </c>
      <c r="V269" s="16">
        <v>0</v>
      </c>
      <c r="W269" s="105"/>
      <c r="X269" s="105"/>
      <c r="Y269" s="34"/>
      <c r="Z269" s="19"/>
    </row>
    <row r="270" spans="1:48" s="16" customFormat="1" ht="12.75" hidden="1" customHeight="1" x14ac:dyDescent="0.25">
      <c r="A270" s="181" t="s">
        <v>229</v>
      </c>
      <c r="B270" s="79" t="s">
        <v>521</v>
      </c>
      <c r="C270" s="172" t="s">
        <v>29</v>
      </c>
      <c r="D270" s="171" t="s">
        <v>520</v>
      </c>
      <c r="E270" s="75" t="s">
        <v>296</v>
      </c>
      <c r="F270" s="75" t="s">
        <v>297</v>
      </c>
      <c r="G270" s="172">
        <v>10</v>
      </c>
      <c r="H270" s="172">
        <v>10</v>
      </c>
      <c r="I270" s="73">
        <v>283.89999999999998</v>
      </c>
      <c r="J270" s="172">
        <v>6</v>
      </c>
      <c r="K270" s="172">
        <v>0</v>
      </c>
      <c r="L270" s="172">
        <v>6</v>
      </c>
      <c r="M270" s="73">
        <v>201.9</v>
      </c>
      <c r="N270" s="173">
        <v>0</v>
      </c>
      <c r="O270" s="173">
        <v>201.9</v>
      </c>
      <c r="P270" s="73">
        <v>6985740</v>
      </c>
      <c r="Q270" s="199">
        <v>1884054.08</v>
      </c>
      <c r="R270" s="195">
        <v>4555261.34</v>
      </c>
      <c r="S270" s="195">
        <v>546424.57999999996</v>
      </c>
      <c r="T270" s="73">
        <v>0</v>
      </c>
      <c r="U270" s="73">
        <v>0</v>
      </c>
      <c r="V270" s="16">
        <v>0</v>
      </c>
      <c r="W270" s="105"/>
      <c r="X270" s="105"/>
      <c r="Y270" s="34"/>
      <c r="Z270" s="19"/>
    </row>
    <row r="271" spans="1:48" s="16" customFormat="1" ht="12.75" hidden="1" customHeight="1" x14ac:dyDescent="0.25">
      <c r="A271" s="181" t="s">
        <v>241</v>
      </c>
      <c r="B271" s="79" t="s">
        <v>522</v>
      </c>
      <c r="C271" s="172" t="s">
        <v>29</v>
      </c>
      <c r="D271" s="171" t="s">
        <v>520</v>
      </c>
      <c r="E271" s="75" t="s">
        <v>296</v>
      </c>
      <c r="F271" s="75" t="s">
        <v>297</v>
      </c>
      <c r="G271" s="172">
        <v>22</v>
      </c>
      <c r="H271" s="172">
        <v>22</v>
      </c>
      <c r="I271" s="73">
        <v>535.29999999999995</v>
      </c>
      <c r="J271" s="172">
        <v>10</v>
      </c>
      <c r="K271" s="172">
        <v>5</v>
      </c>
      <c r="L271" s="172">
        <v>5</v>
      </c>
      <c r="M271" s="73">
        <v>384.9</v>
      </c>
      <c r="N271" s="173">
        <v>171.6</v>
      </c>
      <c r="O271" s="173">
        <v>213.3</v>
      </c>
      <c r="P271" s="73">
        <v>13317540</v>
      </c>
      <c r="Q271" s="200">
        <v>3591740.54</v>
      </c>
      <c r="R271" s="173">
        <v>8684101.4800000004</v>
      </c>
      <c r="S271" s="173">
        <v>1041697.98</v>
      </c>
      <c r="T271" s="73">
        <v>0</v>
      </c>
      <c r="U271" s="73">
        <v>0</v>
      </c>
      <c r="V271" s="16">
        <v>0</v>
      </c>
      <c r="W271" s="105"/>
      <c r="X271" s="105"/>
      <c r="Y271" s="34"/>
      <c r="Z271" s="19"/>
    </row>
    <row r="272" spans="1:48" s="16" customFormat="1" ht="12.75" hidden="1" customHeight="1" x14ac:dyDescent="0.25">
      <c r="A272" s="181" t="s">
        <v>39</v>
      </c>
      <c r="B272" s="79" t="s">
        <v>523</v>
      </c>
      <c r="C272" s="172" t="s">
        <v>229</v>
      </c>
      <c r="D272" s="171" t="s">
        <v>524</v>
      </c>
      <c r="E272" s="75" t="s">
        <v>296</v>
      </c>
      <c r="F272" s="75" t="s">
        <v>297</v>
      </c>
      <c r="G272" s="172">
        <v>7</v>
      </c>
      <c r="H272" s="172">
        <v>7</v>
      </c>
      <c r="I272" s="73">
        <v>79</v>
      </c>
      <c r="J272" s="172">
        <v>2</v>
      </c>
      <c r="K272" s="172">
        <v>0</v>
      </c>
      <c r="L272" s="172">
        <v>2</v>
      </c>
      <c r="M272" s="73">
        <v>79</v>
      </c>
      <c r="N272" s="173">
        <v>0</v>
      </c>
      <c r="O272" s="173">
        <v>79</v>
      </c>
      <c r="P272" s="73">
        <v>2733400</v>
      </c>
      <c r="Q272" s="199">
        <v>737197.98</v>
      </c>
      <c r="R272" s="201">
        <v>1782395.47</v>
      </c>
      <c r="S272" s="201">
        <v>213806.55</v>
      </c>
      <c r="T272" s="73">
        <v>0</v>
      </c>
      <c r="U272" s="73">
        <v>0</v>
      </c>
      <c r="V272" s="16">
        <v>0</v>
      </c>
      <c r="W272" s="105"/>
      <c r="X272" s="105"/>
      <c r="Y272" s="34"/>
      <c r="Z272" s="19"/>
    </row>
    <row r="273" spans="1:26" s="16" customFormat="1" ht="12.75" hidden="1" customHeight="1" x14ac:dyDescent="0.25">
      <c r="A273" s="181" t="s">
        <v>153</v>
      </c>
      <c r="B273" s="79" t="s">
        <v>525</v>
      </c>
      <c r="C273" s="172" t="s">
        <v>153</v>
      </c>
      <c r="D273" s="171" t="s">
        <v>526</v>
      </c>
      <c r="E273" s="75" t="s">
        <v>296</v>
      </c>
      <c r="F273" s="75" t="s">
        <v>297</v>
      </c>
      <c r="G273" s="172">
        <v>4</v>
      </c>
      <c r="H273" s="172">
        <v>4</v>
      </c>
      <c r="I273" s="73">
        <v>84</v>
      </c>
      <c r="J273" s="172">
        <v>2</v>
      </c>
      <c r="K273" s="172">
        <v>0</v>
      </c>
      <c r="L273" s="172">
        <v>2</v>
      </c>
      <c r="M273" s="73">
        <v>84</v>
      </c>
      <c r="N273" s="173">
        <v>0</v>
      </c>
      <c r="O273" s="173">
        <v>84</v>
      </c>
      <c r="P273" s="73">
        <v>2906400</v>
      </c>
      <c r="Q273" s="200">
        <v>783856.08</v>
      </c>
      <c r="R273" s="173">
        <v>1895205.31</v>
      </c>
      <c r="S273" s="173">
        <v>227338.61</v>
      </c>
      <c r="T273" s="73">
        <v>0</v>
      </c>
      <c r="U273" s="73">
        <v>0</v>
      </c>
      <c r="V273" s="16">
        <v>0</v>
      </c>
      <c r="W273" s="105"/>
      <c r="X273" s="105"/>
      <c r="Y273" s="34"/>
      <c r="Z273" s="19"/>
    </row>
    <row r="274" spans="1:26" s="16" customFormat="1" ht="12.75" hidden="1" customHeight="1" x14ac:dyDescent="0.25">
      <c r="A274" s="181" t="s">
        <v>246</v>
      </c>
      <c r="B274" s="79" t="s">
        <v>527</v>
      </c>
      <c r="C274" s="172" t="s">
        <v>235</v>
      </c>
      <c r="D274" s="171" t="s">
        <v>528</v>
      </c>
      <c r="E274" s="75" t="s">
        <v>296</v>
      </c>
      <c r="F274" s="75" t="s">
        <v>297</v>
      </c>
      <c r="G274" s="172">
        <v>21</v>
      </c>
      <c r="H274" s="172">
        <v>21</v>
      </c>
      <c r="I274" s="73">
        <v>499.4</v>
      </c>
      <c r="J274" s="172">
        <v>12</v>
      </c>
      <c r="K274" s="172">
        <v>4</v>
      </c>
      <c r="L274" s="172">
        <v>8</v>
      </c>
      <c r="M274" s="73">
        <v>499.4</v>
      </c>
      <c r="N274" s="173">
        <v>180.1</v>
      </c>
      <c r="O274" s="173">
        <v>319.3</v>
      </c>
      <c r="P274" s="73">
        <v>17279240</v>
      </c>
      <c r="Q274" s="199">
        <v>4660211.03</v>
      </c>
      <c r="R274" s="201">
        <v>11267446.82</v>
      </c>
      <c r="S274" s="201">
        <v>1351582.15</v>
      </c>
      <c r="T274" s="73">
        <v>0</v>
      </c>
      <c r="U274" s="73">
        <v>0</v>
      </c>
      <c r="V274" s="16">
        <v>0</v>
      </c>
      <c r="W274" s="105"/>
      <c r="X274" s="105"/>
      <c r="Y274" s="34"/>
      <c r="Z274" s="19"/>
    </row>
    <row r="275" spans="1:26" s="16" customFormat="1" ht="12.75" hidden="1" customHeight="1" x14ac:dyDescent="0.25">
      <c r="A275" s="181" t="s">
        <v>248</v>
      </c>
      <c r="B275" s="79" t="s">
        <v>529</v>
      </c>
      <c r="C275" s="172" t="s">
        <v>248</v>
      </c>
      <c r="D275" s="171" t="s">
        <v>515</v>
      </c>
      <c r="E275" s="75" t="s">
        <v>296</v>
      </c>
      <c r="F275" s="75" t="s">
        <v>297</v>
      </c>
      <c r="G275" s="172">
        <v>16</v>
      </c>
      <c r="H275" s="172">
        <v>16</v>
      </c>
      <c r="I275" s="73">
        <v>597.70000000000005</v>
      </c>
      <c r="J275" s="172">
        <v>9</v>
      </c>
      <c r="K275" s="172">
        <v>0</v>
      </c>
      <c r="L275" s="172">
        <v>9</v>
      </c>
      <c r="M275" s="73">
        <v>144.6</v>
      </c>
      <c r="N275" s="173">
        <v>0</v>
      </c>
      <c r="O275" s="173">
        <v>144.6</v>
      </c>
      <c r="P275" s="73">
        <v>5003160</v>
      </c>
      <c r="Q275" s="200">
        <v>1349352.25</v>
      </c>
      <c r="R275" s="173">
        <v>3262460.57</v>
      </c>
      <c r="S275" s="173">
        <v>391347.18</v>
      </c>
      <c r="T275" s="73">
        <v>0</v>
      </c>
      <c r="U275" s="73">
        <v>0</v>
      </c>
      <c r="V275" s="16">
        <v>0</v>
      </c>
      <c r="W275" s="105"/>
      <c r="X275" s="105"/>
      <c r="Y275" s="34"/>
      <c r="Z275" s="19"/>
    </row>
    <row r="276" spans="1:26" s="16" customFormat="1" ht="12.75" hidden="1" customHeight="1" x14ac:dyDescent="0.25">
      <c r="A276" s="181" t="s">
        <v>232</v>
      </c>
      <c r="B276" s="79" t="s">
        <v>530</v>
      </c>
      <c r="C276" s="172" t="s">
        <v>42</v>
      </c>
      <c r="D276" s="76" t="s">
        <v>531</v>
      </c>
      <c r="E276" s="75" t="s">
        <v>296</v>
      </c>
      <c r="F276" s="75" t="s">
        <v>297</v>
      </c>
      <c r="G276" s="172">
        <v>13</v>
      </c>
      <c r="H276" s="172">
        <v>13</v>
      </c>
      <c r="I276" s="73">
        <v>322</v>
      </c>
      <c r="J276" s="172">
        <v>7</v>
      </c>
      <c r="K276" s="172">
        <v>0</v>
      </c>
      <c r="L276" s="172">
        <v>7</v>
      </c>
      <c r="M276" s="73">
        <v>282.60000000000002</v>
      </c>
      <c r="N276" s="173">
        <v>0</v>
      </c>
      <c r="O276" s="173">
        <v>282.60000000000002</v>
      </c>
      <c r="P276" s="73">
        <v>9777960</v>
      </c>
      <c r="Q276" s="199">
        <v>2637115.81</v>
      </c>
      <c r="R276" s="201">
        <v>6376012.1600000001</v>
      </c>
      <c r="S276" s="201">
        <v>764832.03</v>
      </c>
      <c r="T276" s="73">
        <v>0</v>
      </c>
      <c r="U276" s="73">
        <v>0</v>
      </c>
      <c r="V276" s="16">
        <v>0</v>
      </c>
      <c r="W276" s="105"/>
      <c r="X276" s="105"/>
      <c r="Y276" s="34"/>
      <c r="Z276" s="19"/>
    </row>
    <row r="277" spans="1:26" s="16" customFormat="1" ht="12.75" hidden="1" customHeight="1" x14ac:dyDescent="0.25">
      <c r="A277" s="181" t="s">
        <v>40</v>
      </c>
      <c r="B277" s="79" t="s">
        <v>532</v>
      </c>
      <c r="C277" s="172" t="s">
        <v>241</v>
      </c>
      <c r="D277" s="171" t="s">
        <v>515</v>
      </c>
      <c r="E277" s="75" t="s">
        <v>296</v>
      </c>
      <c r="F277" s="75" t="s">
        <v>297</v>
      </c>
      <c r="G277" s="172">
        <v>20</v>
      </c>
      <c r="H277" s="172">
        <v>20</v>
      </c>
      <c r="I277" s="73">
        <v>306</v>
      </c>
      <c r="J277" s="172">
        <v>7</v>
      </c>
      <c r="K277" s="172">
        <v>0</v>
      </c>
      <c r="L277" s="172">
        <v>7</v>
      </c>
      <c r="M277" s="73">
        <v>306</v>
      </c>
      <c r="N277" s="173">
        <v>0</v>
      </c>
      <c r="O277" s="173">
        <v>306</v>
      </c>
      <c r="P277" s="73">
        <v>10587600</v>
      </c>
      <c r="Q277" s="200">
        <v>2855475.72</v>
      </c>
      <c r="R277" s="173">
        <v>6903962.21</v>
      </c>
      <c r="S277" s="173">
        <v>828162.07</v>
      </c>
      <c r="T277" s="73">
        <v>0</v>
      </c>
      <c r="U277" s="73">
        <v>0</v>
      </c>
      <c r="V277" s="16">
        <v>0</v>
      </c>
      <c r="W277" s="105"/>
      <c r="X277" s="105"/>
      <c r="Y277" s="34"/>
      <c r="Z277" s="19"/>
    </row>
    <row r="278" spans="1:26" s="16" customFormat="1" ht="12.75" hidden="1" customHeight="1" x14ac:dyDescent="0.25">
      <c r="A278" s="181" t="s">
        <v>41</v>
      </c>
      <c r="B278" s="79" t="s">
        <v>533</v>
      </c>
      <c r="C278" s="172" t="s">
        <v>29</v>
      </c>
      <c r="D278" s="171" t="s">
        <v>534</v>
      </c>
      <c r="E278" s="75" t="s">
        <v>296</v>
      </c>
      <c r="F278" s="75" t="s">
        <v>297</v>
      </c>
      <c r="G278" s="172">
        <v>8</v>
      </c>
      <c r="H278" s="172">
        <v>8</v>
      </c>
      <c r="I278" s="73">
        <v>129.80000000000001</v>
      </c>
      <c r="J278" s="172">
        <v>4</v>
      </c>
      <c r="K278" s="172">
        <v>0</v>
      </c>
      <c r="L278" s="172">
        <v>4</v>
      </c>
      <c r="M278" s="73">
        <v>129.80000000000001</v>
      </c>
      <c r="N278" s="173">
        <v>0</v>
      </c>
      <c r="O278" s="173">
        <v>129.80000000000001</v>
      </c>
      <c r="P278" s="73">
        <v>4491080</v>
      </c>
      <c r="Q278" s="199">
        <v>1211247.43</v>
      </c>
      <c r="R278" s="201">
        <v>2928562.03</v>
      </c>
      <c r="S278" s="201">
        <v>351270.54</v>
      </c>
      <c r="T278" s="73">
        <v>0</v>
      </c>
      <c r="U278" s="73">
        <v>0</v>
      </c>
      <c r="V278" s="16">
        <v>0</v>
      </c>
      <c r="W278" s="105"/>
      <c r="X278" s="105"/>
      <c r="Y278" s="34"/>
      <c r="Z278" s="19"/>
    </row>
    <row r="279" spans="1:26" s="16" customFormat="1" ht="12.75" hidden="1" customHeight="1" x14ac:dyDescent="0.25">
      <c r="A279" s="181" t="s">
        <v>233</v>
      </c>
      <c r="B279" s="79" t="s">
        <v>535</v>
      </c>
      <c r="C279" s="172" t="s">
        <v>29</v>
      </c>
      <c r="D279" s="171" t="s">
        <v>534</v>
      </c>
      <c r="E279" s="75" t="s">
        <v>296</v>
      </c>
      <c r="F279" s="75" t="s">
        <v>297</v>
      </c>
      <c r="G279" s="172">
        <v>5</v>
      </c>
      <c r="H279" s="172">
        <v>5</v>
      </c>
      <c r="I279" s="73">
        <v>83.2</v>
      </c>
      <c r="J279" s="172">
        <v>2</v>
      </c>
      <c r="K279" s="172">
        <v>0</v>
      </c>
      <c r="L279" s="172">
        <v>2</v>
      </c>
      <c r="M279" s="73">
        <v>83.2</v>
      </c>
      <c r="N279" s="173">
        <v>0</v>
      </c>
      <c r="O279" s="173">
        <v>83.2</v>
      </c>
      <c r="P279" s="73">
        <v>2878720</v>
      </c>
      <c r="Q279" s="200">
        <v>776392.81</v>
      </c>
      <c r="R279" s="173">
        <v>1877167.65</v>
      </c>
      <c r="S279" s="173">
        <v>225159.54</v>
      </c>
      <c r="T279" s="73">
        <v>0</v>
      </c>
      <c r="U279" s="73">
        <v>0</v>
      </c>
      <c r="V279" s="16">
        <v>0</v>
      </c>
      <c r="W279" s="105"/>
      <c r="X279" s="105"/>
      <c r="Y279" s="34"/>
      <c r="Z279" s="19"/>
    </row>
    <row r="280" spans="1:26" s="16" customFormat="1" ht="12.75" hidden="1" customHeight="1" x14ac:dyDescent="0.25">
      <c r="A280" s="181" t="s">
        <v>42</v>
      </c>
      <c r="B280" s="79" t="s">
        <v>536</v>
      </c>
      <c r="C280" s="172" t="s">
        <v>29</v>
      </c>
      <c r="D280" s="171" t="s">
        <v>534</v>
      </c>
      <c r="E280" s="75" t="s">
        <v>296</v>
      </c>
      <c r="F280" s="75" t="s">
        <v>297</v>
      </c>
      <c r="G280" s="172">
        <v>6</v>
      </c>
      <c r="H280" s="172">
        <v>6</v>
      </c>
      <c r="I280" s="73">
        <v>237.6</v>
      </c>
      <c r="J280" s="172">
        <v>5</v>
      </c>
      <c r="K280" s="172">
        <v>0</v>
      </c>
      <c r="L280" s="172">
        <v>5</v>
      </c>
      <c r="M280" s="73">
        <v>105.7</v>
      </c>
      <c r="N280" s="173">
        <v>0</v>
      </c>
      <c r="O280" s="173">
        <v>105.7</v>
      </c>
      <c r="P280" s="73">
        <v>3657220</v>
      </c>
      <c r="Q280" s="199">
        <v>986354.8</v>
      </c>
      <c r="R280" s="201">
        <v>2384815.15</v>
      </c>
      <c r="S280" s="201">
        <v>286050.05</v>
      </c>
      <c r="T280" s="73">
        <v>0</v>
      </c>
      <c r="U280" s="73">
        <v>0</v>
      </c>
      <c r="V280" s="16">
        <v>0</v>
      </c>
      <c r="W280" s="105"/>
      <c r="X280" s="105"/>
      <c r="Y280" s="34"/>
      <c r="Z280" s="19"/>
    </row>
    <row r="281" spans="1:26" s="16" customFormat="1" ht="12.75" hidden="1" customHeight="1" x14ac:dyDescent="0.25">
      <c r="A281" s="181" t="s">
        <v>234</v>
      </c>
      <c r="B281" s="95" t="s">
        <v>537</v>
      </c>
      <c r="C281" s="172" t="s">
        <v>29</v>
      </c>
      <c r="D281" s="171" t="s">
        <v>534</v>
      </c>
      <c r="E281" s="75" t="s">
        <v>296</v>
      </c>
      <c r="F281" s="75" t="s">
        <v>297</v>
      </c>
      <c r="G281" s="172">
        <v>11</v>
      </c>
      <c r="H281" s="172">
        <v>11</v>
      </c>
      <c r="I281" s="173">
        <v>250.3</v>
      </c>
      <c r="J281" s="172">
        <v>5</v>
      </c>
      <c r="K281" s="172">
        <v>0</v>
      </c>
      <c r="L281" s="172">
        <v>5</v>
      </c>
      <c r="M281" s="173">
        <v>131.1</v>
      </c>
      <c r="N281" s="173">
        <v>0</v>
      </c>
      <c r="O281" s="173">
        <v>131.1</v>
      </c>
      <c r="P281" s="73">
        <v>4536060</v>
      </c>
      <c r="Q281" s="200">
        <v>1223335.55</v>
      </c>
      <c r="R281" s="173">
        <v>2957639.48</v>
      </c>
      <c r="S281" s="173">
        <v>355084.97</v>
      </c>
      <c r="T281" s="73">
        <v>0</v>
      </c>
      <c r="U281" s="73">
        <v>0</v>
      </c>
      <c r="V281" s="16">
        <v>0</v>
      </c>
      <c r="W281" s="105"/>
      <c r="X281" s="105"/>
      <c r="Y281" s="34"/>
      <c r="Z281" s="19"/>
    </row>
    <row r="282" spans="1:26" s="16" customFormat="1" ht="12.75" hidden="1" customHeight="1" x14ac:dyDescent="0.25">
      <c r="A282" s="181" t="s">
        <v>43</v>
      </c>
      <c r="B282" s="95" t="s">
        <v>538</v>
      </c>
      <c r="C282" s="172" t="s">
        <v>29</v>
      </c>
      <c r="D282" s="171" t="s">
        <v>534</v>
      </c>
      <c r="E282" s="75" t="s">
        <v>296</v>
      </c>
      <c r="F282" s="75" t="s">
        <v>297</v>
      </c>
      <c r="G282" s="172">
        <v>3</v>
      </c>
      <c r="H282" s="172">
        <v>3</v>
      </c>
      <c r="I282" s="173">
        <v>127.7</v>
      </c>
      <c r="J282" s="172">
        <v>2</v>
      </c>
      <c r="K282" s="172">
        <v>0</v>
      </c>
      <c r="L282" s="172">
        <v>2</v>
      </c>
      <c r="M282" s="173">
        <v>95.9</v>
      </c>
      <c r="N282" s="173">
        <v>0</v>
      </c>
      <c r="O282" s="173">
        <v>95.9</v>
      </c>
      <c r="P282" s="73">
        <v>3318140</v>
      </c>
      <c r="Q282" s="199">
        <v>894904.69</v>
      </c>
      <c r="R282" s="201">
        <v>2163706.46</v>
      </c>
      <c r="S282" s="201">
        <v>259528.85</v>
      </c>
      <c r="T282" s="73">
        <v>0</v>
      </c>
      <c r="U282" s="73">
        <v>0</v>
      </c>
      <c r="V282" s="16">
        <v>0</v>
      </c>
      <c r="W282" s="105"/>
      <c r="X282" s="105"/>
      <c r="Y282" s="34"/>
      <c r="Z282" s="19"/>
    </row>
    <row r="283" spans="1:26" s="16" customFormat="1" ht="12.75" hidden="1" customHeight="1" x14ac:dyDescent="0.25">
      <c r="A283" s="181" t="s">
        <v>235</v>
      </c>
      <c r="B283" s="95" t="s">
        <v>539</v>
      </c>
      <c r="C283" s="202" t="s">
        <v>29</v>
      </c>
      <c r="D283" s="171" t="s">
        <v>534</v>
      </c>
      <c r="E283" s="75" t="s">
        <v>296</v>
      </c>
      <c r="F283" s="75" t="s">
        <v>297</v>
      </c>
      <c r="G283" s="172">
        <v>4</v>
      </c>
      <c r="H283" s="172">
        <v>4</v>
      </c>
      <c r="I283" s="173">
        <v>126</v>
      </c>
      <c r="J283" s="172">
        <v>3</v>
      </c>
      <c r="K283" s="172">
        <v>0</v>
      </c>
      <c r="L283" s="172">
        <v>3</v>
      </c>
      <c r="M283" s="173">
        <v>110.1</v>
      </c>
      <c r="N283" s="203">
        <v>0</v>
      </c>
      <c r="O283" s="173">
        <v>110.1</v>
      </c>
      <c r="P283" s="73">
        <v>3809460</v>
      </c>
      <c r="Q283" s="200">
        <v>1027411.36</v>
      </c>
      <c r="R283" s="173">
        <v>2484397.81</v>
      </c>
      <c r="S283" s="173">
        <v>297650.83</v>
      </c>
      <c r="T283" s="73">
        <v>0</v>
      </c>
      <c r="U283" s="73">
        <v>0</v>
      </c>
      <c r="V283" s="16">
        <v>0</v>
      </c>
      <c r="W283" s="105"/>
      <c r="X283" s="105"/>
      <c r="Y283" s="34"/>
      <c r="Z283" s="19"/>
    </row>
    <row r="284" spans="1:26" s="16" customFormat="1" ht="12.75" hidden="1" customHeight="1" x14ac:dyDescent="0.25">
      <c r="A284" s="181" t="s">
        <v>258</v>
      </c>
      <c r="B284" s="95" t="s">
        <v>540</v>
      </c>
      <c r="C284" s="202" t="s">
        <v>29</v>
      </c>
      <c r="D284" s="171" t="s">
        <v>534</v>
      </c>
      <c r="E284" s="75" t="s">
        <v>296</v>
      </c>
      <c r="F284" s="75" t="s">
        <v>297</v>
      </c>
      <c r="G284" s="172">
        <v>4</v>
      </c>
      <c r="H284" s="172">
        <v>4</v>
      </c>
      <c r="I284" s="173">
        <v>127</v>
      </c>
      <c r="J284" s="172">
        <v>2</v>
      </c>
      <c r="K284" s="172">
        <v>0</v>
      </c>
      <c r="L284" s="172">
        <v>2</v>
      </c>
      <c r="M284" s="173">
        <v>95</v>
      </c>
      <c r="N284" s="203">
        <v>0</v>
      </c>
      <c r="O284" s="173">
        <v>95</v>
      </c>
      <c r="P284" s="73">
        <v>3287000</v>
      </c>
      <c r="Q284" s="199">
        <v>886506.21</v>
      </c>
      <c r="R284" s="201">
        <v>2143400.56</v>
      </c>
      <c r="S284" s="201">
        <v>257093.23</v>
      </c>
      <c r="T284" s="73">
        <v>0</v>
      </c>
      <c r="U284" s="73">
        <v>0</v>
      </c>
      <c r="V284" s="16">
        <v>0</v>
      </c>
      <c r="W284" s="105"/>
      <c r="X284" s="105"/>
      <c r="Y284" s="34"/>
      <c r="Z284" s="19"/>
    </row>
    <row r="285" spans="1:26" s="16" customFormat="1" ht="12.75" hidden="1" customHeight="1" x14ac:dyDescent="0.25">
      <c r="A285" s="181" t="s">
        <v>260</v>
      </c>
      <c r="B285" s="95" t="s">
        <v>541</v>
      </c>
      <c r="C285" s="172" t="s">
        <v>29</v>
      </c>
      <c r="D285" s="171" t="s">
        <v>534</v>
      </c>
      <c r="E285" s="75" t="s">
        <v>296</v>
      </c>
      <c r="F285" s="75" t="s">
        <v>297</v>
      </c>
      <c r="G285" s="172">
        <v>8</v>
      </c>
      <c r="H285" s="172">
        <v>8</v>
      </c>
      <c r="I285" s="173">
        <v>250.5</v>
      </c>
      <c r="J285" s="78">
        <v>3</v>
      </c>
      <c r="K285" s="78">
        <v>0</v>
      </c>
      <c r="L285" s="172">
        <v>3</v>
      </c>
      <c r="M285" s="173">
        <v>94.1</v>
      </c>
      <c r="N285" s="173">
        <v>0</v>
      </c>
      <c r="O285" s="173">
        <v>94.1</v>
      </c>
      <c r="P285" s="73">
        <v>3255860</v>
      </c>
      <c r="Q285" s="200">
        <v>878107.73</v>
      </c>
      <c r="R285" s="173">
        <v>2123094.66</v>
      </c>
      <c r="S285" s="173">
        <v>254657.61</v>
      </c>
      <c r="T285" s="73">
        <v>0</v>
      </c>
      <c r="U285" s="73">
        <v>0</v>
      </c>
      <c r="V285" s="16">
        <v>0</v>
      </c>
      <c r="W285" s="105"/>
      <c r="X285" s="105"/>
      <c r="Y285" s="34"/>
      <c r="Z285" s="19"/>
    </row>
    <row r="286" spans="1:26" s="16" customFormat="1" ht="12.75" hidden="1" customHeight="1" x14ac:dyDescent="0.25">
      <c r="A286" s="181" t="s">
        <v>156</v>
      </c>
      <c r="B286" s="95" t="s">
        <v>542</v>
      </c>
      <c r="C286" s="202" t="s">
        <v>29</v>
      </c>
      <c r="D286" s="171" t="s">
        <v>534</v>
      </c>
      <c r="E286" s="75" t="s">
        <v>296</v>
      </c>
      <c r="F286" s="75" t="s">
        <v>297</v>
      </c>
      <c r="G286" s="172">
        <v>37</v>
      </c>
      <c r="H286" s="172">
        <v>37</v>
      </c>
      <c r="I286" s="173">
        <v>726.5</v>
      </c>
      <c r="J286" s="78">
        <v>13</v>
      </c>
      <c r="K286" s="78">
        <v>1</v>
      </c>
      <c r="L286" s="172">
        <v>12</v>
      </c>
      <c r="M286" s="173">
        <v>726.5</v>
      </c>
      <c r="N286" s="173">
        <v>44.4</v>
      </c>
      <c r="O286" s="173">
        <v>682.1</v>
      </c>
      <c r="P286" s="73">
        <v>25136900</v>
      </c>
      <c r="Q286" s="199">
        <v>6779439.5999999996</v>
      </c>
      <c r="R286" s="201">
        <v>16391373.75</v>
      </c>
      <c r="S286" s="201">
        <v>1966086.65</v>
      </c>
      <c r="T286" s="73">
        <v>0</v>
      </c>
      <c r="U286" s="73">
        <v>0</v>
      </c>
      <c r="V286" s="16">
        <v>0</v>
      </c>
      <c r="W286" s="105"/>
      <c r="X286" s="105"/>
      <c r="Y286" s="34"/>
      <c r="Z286" s="19"/>
    </row>
    <row r="287" spans="1:26" s="16" customFormat="1" ht="12.75" hidden="1" customHeight="1" x14ac:dyDescent="0.25">
      <c r="A287" s="181" t="s">
        <v>157</v>
      </c>
      <c r="B287" s="95" t="s">
        <v>543</v>
      </c>
      <c r="C287" s="172" t="s">
        <v>29</v>
      </c>
      <c r="D287" s="171" t="s">
        <v>534</v>
      </c>
      <c r="E287" s="75" t="s">
        <v>296</v>
      </c>
      <c r="F287" s="75" t="s">
        <v>297</v>
      </c>
      <c r="G287" s="172">
        <v>4</v>
      </c>
      <c r="H287" s="172">
        <v>4</v>
      </c>
      <c r="I287" s="173">
        <v>119.4</v>
      </c>
      <c r="J287" s="78">
        <v>3</v>
      </c>
      <c r="K287" s="78">
        <v>0</v>
      </c>
      <c r="L287" s="172">
        <v>3</v>
      </c>
      <c r="M287" s="73">
        <v>89.4</v>
      </c>
      <c r="N287" s="173">
        <v>0</v>
      </c>
      <c r="O287" s="173">
        <v>89.4</v>
      </c>
      <c r="P287" s="73">
        <v>3093240</v>
      </c>
      <c r="Q287" s="200">
        <v>834249</v>
      </c>
      <c r="R287" s="173">
        <v>2017052.74</v>
      </c>
      <c r="S287" s="173">
        <v>241938.26</v>
      </c>
      <c r="T287" s="73">
        <v>0</v>
      </c>
      <c r="U287" s="73">
        <v>0</v>
      </c>
      <c r="V287" s="16">
        <v>0</v>
      </c>
      <c r="W287" s="105"/>
      <c r="X287" s="105"/>
      <c r="Y287" s="34"/>
      <c r="Z287" s="19"/>
    </row>
    <row r="288" spans="1:26" s="16" customFormat="1" ht="12.75" hidden="1" customHeight="1" x14ac:dyDescent="0.25">
      <c r="A288" s="181" t="s">
        <v>158</v>
      </c>
      <c r="B288" s="95" t="s">
        <v>544</v>
      </c>
      <c r="C288" s="202" t="s">
        <v>29</v>
      </c>
      <c r="D288" s="171" t="s">
        <v>545</v>
      </c>
      <c r="E288" s="75" t="s">
        <v>296</v>
      </c>
      <c r="F288" s="75" t="s">
        <v>297</v>
      </c>
      <c r="G288" s="172">
        <v>15</v>
      </c>
      <c r="H288" s="172">
        <v>15</v>
      </c>
      <c r="I288" s="173">
        <v>249.6</v>
      </c>
      <c r="J288" s="78">
        <v>5</v>
      </c>
      <c r="K288" s="78">
        <v>0</v>
      </c>
      <c r="L288" s="172">
        <v>5</v>
      </c>
      <c r="M288" s="173">
        <v>218.6</v>
      </c>
      <c r="N288" s="173">
        <v>0</v>
      </c>
      <c r="O288" s="173">
        <v>218.6</v>
      </c>
      <c r="P288" s="73">
        <v>7563560</v>
      </c>
      <c r="Q288" s="199">
        <v>2039897.45</v>
      </c>
      <c r="R288" s="201">
        <v>4932077.5</v>
      </c>
      <c r="S288" s="201">
        <v>591585.05000000005</v>
      </c>
      <c r="T288" s="73">
        <v>0</v>
      </c>
      <c r="U288" s="73">
        <v>0</v>
      </c>
      <c r="V288" s="16">
        <v>0</v>
      </c>
      <c r="W288" s="105"/>
      <c r="X288" s="105"/>
      <c r="Y288" s="34"/>
      <c r="Z288" s="19"/>
    </row>
    <row r="289" spans="1:29" s="16" customFormat="1" ht="12.75" hidden="1" customHeight="1" x14ac:dyDescent="0.25">
      <c r="A289" s="181" t="s">
        <v>160</v>
      </c>
      <c r="B289" s="95" t="s">
        <v>546</v>
      </c>
      <c r="C289" s="172" t="s">
        <v>29</v>
      </c>
      <c r="D289" s="171" t="s">
        <v>547</v>
      </c>
      <c r="E289" s="75" t="s">
        <v>296</v>
      </c>
      <c r="F289" s="75" t="s">
        <v>297</v>
      </c>
      <c r="G289" s="172">
        <v>26</v>
      </c>
      <c r="H289" s="172">
        <v>26</v>
      </c>
      <c r="I289" s="173">
        <v>628.4</v>
      </c>
      <c r="J289" s="78">
        <v>15</v>
      </c>
      <c r="K289" s="78">
        <v>0</v>
      </c>
      <c r="L289" s="172">
        <v>15</v>
      </c>
      <c r="M289" s="173">
        <v>340.5</v>
      </c>
      <c r="N289" s="173">
        <v>0</v>
      </c>
      <c r="O289" s="173">
        <v>340.5</v>
      </c>
      <c r="P289" s="73">
        <v>11781300</v>
      </c>
      <c r="Q289" s="200">
        <v>3177424.89</v>
      </c>
      <c r="R289" s="173">
        <v>7682400.7300000004</v>
      </c>
      <c r="S289" s="173">
        <v>921474.38</v>
      </c>
      <c r="T289" s="73">
        <v>0</v>
      </c>
      <c r="U289" s="73">
        <v>0</v>
      </c>
      <c r="V289" s="16">
        <v>0</v>
      </c>
      <c r="W289" s="105"/>
      <c r="X289" s="105"/>
      <c r="Y289" s="34"/>
      <c r="Z289" s="19"/>
    </row>
    <row r="290" spans="1:29" s="16" customFormat="1" ht="12.75" hidden="1" customHeight="1" x14ac:dyDescent="0.25">
      <c r="A290" s="181" t="s">
        <v>161</v>
      </c>
      <c r="B290" s="95" t="s">
        <v>548</v>
      </c>
      <c r="C290" s="172" t="s">
        <v>29</v>
      </c>
      <c r="D290" s="171" t="s">
        <v>549</v>
      </c>
      <c r="E290" s="75" t="s">
        <v>296</v>
      </c>
      <c r="F290" s="75" t="s">
        <v>297</v>
      </c>
      <c r="G290" s="172">
        <v>9</v>
      </c>
      <c r="H290" s="172">
        <v>9</v>
      </c>
      <c r="I290" s="173">
        <v>219.9</v>
      </c>
      <c r="J290" s="78">
        <v>6</v>
      </c>
      <c r="K290" s="78">
        <v>1</v>
      </c>
      <c r="L290" s="172">
        <v>5</v>
      </c>
      <c r="M290" s="173">
        <v>194.8</v>
      </c>
      <c r="N290" s="173">
        <v>46.7</v>
      </c>
      <c r="O290" s="173">
        <v>148.1</v>
      </c>
      <c r="P290" s="73">
        <v>6740080</v>
      </c>
      <c r="Q290" s="199">
        <v>1817804.32</v>
      </c>
      <c r="R290" s="201">
        <v>4395100.32</v>
      </c>
      <c r="S290" s="201">
        <v>527175.36</v>
      </c>
      <c r="T290" s="73">
        <v>0</v>
      </c>
      <c r="U290" s="73">
        <v>0</v>
      </c>
      <c r="V290" s="16">
        <v>0</v>
      </c>
      <c r="W290" s="105"/>
      <c r="X290" s="105"/>
      <c r="Y290" s="34"/>
      <c r="Z290" s="19"/>
    </row>
    <row r="291" spans="1:29" s="16" customFormat="1" ht="12.75" hidden="1" customHeight="1" x14ac:dyDescent="0.2">
      <c r="A291" s="181" t="s">
        <v>268</v>
      </c>
      <c r="B291" s="95" t="s">
        <v>550</v>
      </c>
      <c r="C291" s="204" t="s">
        <v>29</v>
      </c>
      <c r="D291" s="171" t="s">
        <v>549</v>
      </c>
      <c r="E291" s="75" t="s">
        <v>296</v>
      </c>
      <c r="F291" s="75" t="s">
        <v>297</v>
      </c>
      <c r="G291" s="172">
        <v>12</v>
      </c>
      <c r="H291" s="172">
        <v>12</v>
      </c>
      <c r="I291" s="173">
        <v>165.1</v>
      </c>
      <c r="J291" s="78">
        <v>4</v>
      </c>
      <c r="K291" s="78">
        <v>1</v>
      </c>
      <c r="L291" s="172">
        <v>3</v>
      </c>
      <c r="M291" s="173">
        <v>165.1</v>
      </c>
      <c r="N291" s="173">
        <v>47.1</v>
      </c>
      <c r="O291" s="173">
        <v>118</v>
      </c>
      <c r="P291" s="73">
        <v>5712460</v>
      </c>
      <c r="Q291" s="200">
        <v>1540654.48</v>
      </c>
      <c r="R291" s="173">
        <v>3725005.45</v>
      </c>
      <c r="S291" s="173">
        <v>446800.07</v>
      </c>
      <c r="T291" s="73">
        <v>0</v>
      </c>
      <c r="U291" s="73">
        <v>0</v>
      </c>
      <c r="V291" s="16">
        <v>0</v>
      </c>
      <c r="W291" s="105"/>
      <c r="X291" s="105"/>
      <c r="Y291" s="34"/>
      <c r="Z291" s="19"/>
    </row>
    <row r="292" spans="1:29" s="16" customFormat="1" ht="12.75" hidden="1" customHeight="1" x14ac:dyDescent="0.2">
      <c r="A292" s="181" t="s">
        <v>269</v>
      </c>
      <c r="B292" s="95" t="s">
        <v>551</v>
      </c>
      <c r="C292" s="204" t="s">
        <v>29</v>
      </c>
      <c r="D292" s="171" t="s">
        <v>552</v>
      </c>
      <c r="E292" s="75" t="s">
        <v>296</v>
      </c>
      <c r="F292" s="75" t="s">
        <v>297</v>
      </c>
      <c r="G292" s="172">
        <v>14</v>
      </c>
      <c r="H292" s="172">
        <v>14</v>
      </c>
      <c r="I292" s="173">
        <v>388.3</v>
      </c>
      <c r="J292" s="78">
        <v>6</v>
      </c>
      <c r="K292" s="78">
        <v>0</v>
      </c>
      <c r="L292" s="172">
        <v>6</v>
      </c>
      <c r="M292" s="173">
        <v>298.2</v>
      </c>
      <c r="N292" s="173">
        <v>0</v>
      </c>
      <c r="O292" s="173">
        <v>298.2</v>
      </c>
      <c r="P292" s="73">
        <v>10317720</v>
      </c>
      <c r="Q292" s="120">
        <v>2782696.34</v>
      </c>
      <c r="R292" s="198">
        <v>6728023.1900000004</v>
      </c>
      <c r="S292" s="198">
        <v>807000.47</v>
      </c>
      <c r="T292" s="73">
        <v>0</v>
      </c>
      <c r="U292" s="73">
        <v>0</v>
      </c>
      <c r="V292" s="16">
        <v>0</v>
      </c>
      <c r="W292" s="105"/>
      <c r="X292" s="105"/>
      <c r="Y292" s="34"/>
      <c r="Z292" s="19"/>
    </row>
    <row r="293" spans="1:29" s="62" customFormat="1" ht="27" hidden="1" customHeight="1" x14ac:dyDescent="0.25">
      <c r="A293" s="252" t="s">
        <v>106</v>
      </c>
      <c r="B293" s="253"/>
      <c r="C293" s="229" t="s">
        <v>31</v>
      </c>
      <c r="D293" s="229" t="s">
        <v>31</v>
      </c>
      <c r="E293" s="229" t="s">
        <v>31</v>
      </c>
      <c r="F293" s="229" t="s">
        <v>31</v>
      </c>
      <c r="G293" s="232">
        <f>SUM(G294:G297)</f>
        <v>42</v>
      </c>
      <c r="H293" s="232">
        <f t="shared" ref="H293:U293" si="19">SUM(H294:H297)</f>
        <v>42</v>
      </c>
      <c r="I293" s="231">
        <f t="shared" si="19"/>
        <v>661.4</v>
      </c>
      <c r="J293" s="232">
        <f t="shared" si="19"/>
        <v>13</v>
      </c>
      <c r="K293" s="232">
        <f t="shared" si="19"/>
        <v>4</v>
      </c>
      <c r="L293" s="232">
        <f t="shared" si="19"/>
        <v>9</v>
      </c>
      <c r="M293" s="231">
        <f t="shared" si="19"/>
        <v>661.4</v>
      </c>
      <c r="N293" s="231">
        <f t="shared" si="19"/>
        <v>197.89999999999998</v>
      </c>
      <c r="O293" s="231">
        <f t="shared" si="19"/>
        <v>463.5</v>
      </c>
      <c r="P293" s="231">
        <f>Q293+R293+S293</f>
        <v>32217786.949999999</v>
      </c>
      <c r="Q293" s="231">
        <v>6365905.1100000003</v>
      </c>
      <c r="R293" s="231">
        <v>15363952.140000001</v>
      </c>
      <c r="S293" s="231">
        <v>10487929.699999999</v>
      </c>
      <c r="T293" s="231">
        <f t="shared" si="19"/>
        <v>0</v>
      </c>
      <c r="U293" s="231">
        <f t="shared" si="19"/>
        <v>0</v>
      </c>
      <c r="W293" s="63"/>
      <c r="X293" s="65"/>
      <c r="Y293" s="121"/>
      <c r="Z293" s="66"/>
      <c r="AA293" s="66"/>
      <c r="AB293" s="66"/>
      <c r="AC293" s="66"/>
    </row>
    <row r="294" spans="1:29" s="16" customFormat="1" ht="12.75" hidden="1" customHeight="1" x14ac:dyDescent="0.25">
      <c r="A294" s="181" t="s">
        <v>231</v>
      </c>
      <c r="B294" s="95" t="s">
        <v>553</v>
      </c>
      <c r="C294" s="75" t="s">
        <v>29</v>
      </c>
      <c r="D294" s="76" t="s">
        <v>554</v>
      </c>
      <c r="E294" s="75" t="s">
        <v>296</v>
      </c>
      <c r="F294" s="75" t="s">
        <v>297</v>
      </c>
      <c r="G294" s="77">
        <v>4</v>
      </c>
      <c r="H294" s="77">
        <v>4</v>
      </c>
      <c r="I294" s="73">
        <v>53.3</v>
      </c>
      <c r="J294" s="77">
        <v>1</v>
      </c>
      <c r="K294" s="77">
        <v>1</v>
      </c>
      <c r="L294" s="77">
        <v>0</v>
      </c>
      <c r="M294" s="73">
        <v>53.3</v>
      </c>
      <c r="N294" s="73">
        <v>53.3</v>
      </c>
      <c r="O294" s="80">
        <v>0</v>
      </c>
      <c r="P294" s="73">
        <v>2596323.0099999998</v>
      </c>
      <c r="Q294" s="173">
        <v>513033.43</v>
      </c>
      <c r="R294" s="173">
        <v>1238186.45</v>
      </c>
      <c r="S294" s="173">
        <v>845103.13</v>
      </c>
      <c r="T294" s="98">
        <v>0</v>
      </c>
      <c r="U294" s="98">
        <v>0</v>
      </c>
      <c r="V294" s="16">
        <v>0</v>
      </c>
      <c r="W294" s="24"/>
      <c r="X294" s="24"/>
      <c r="Y294" s="24"/>
      <c r="Z294" s="66"/>
      <c r="AB294" s="122"/>
    </row>
    <row r="295" spans="1:29" s="16" customFormat="1" ht="12.75" hidden="1" customHeight="1" x14ac:dyDescent="0.25">
      <c r="A295" s="181" t="s">
        <v>150</v>
      </c>
      <c r="B295" s="95" t="s">
        <v>555</v>
      </c>
      <c r="C295" s="75" t="s">
        <v>29</v>
      </c>
      <c r="D295" s="76" t="s">
        <v>556</v>
      </c>
      <c r="E295" s="75" t="s">
        <v>296</v>
      </c>
      <c r="F295" s="75" t="s">
        <v>297</v>
      </c>
      <c r="G295" s="77">
        <v>17</v>
      </c>
      <c r="H295" s="77">
        <v>17</v>
      </c>
      <c r="I295" s="73">
        <v>288.2</v>
      </c>
      <c r="J295" s="77">
        <v>6</v>
      </c>
      <c r="K295" s="77">
        <v>1</v>
      </c>
      <c r="L295" s="77">
        <v>5</v>
      </c>
      <c r="M295" s="73">
        <v>288.2</v>
      </c>
      <c r="N295" s="73">
        <v>38</v>
      </c>
      <c r="O295" s="80">
        <v>250.2</v>
      </c>
      <c r="P295" s="73">
        <v>14038654.67</v>
      </c>
      <c r="Q295" s="173">
        <v>2773708.57</v>
      </c>
      <c r="R295" s="173">
        <v>6694323.9500000002</v>
      </c>
      <c r="S295" s="173">
        <v>4570622.1500000004</v>
      </c>
      <c r="T295" s="98">
        <v>0</v>
      </c>
      <c r="U295" s="98">
        <v>0</v>
      </c>
      <c r="V295" s="16">
        <v>0</v>
      </c>
      <c r="W295" s="24"/>
      <c r="X295" s="24"/>
      <c r="Y295" s="24"/>
      <c r="Z295" s="66"/>
      <c r="AB295" s="122"/>
    </row>
    <row r="296" spans="1:29" s="16" customFormat="1" ht="12.75" hidden="1" customHeight="1" x14ac:dyDescent="0.25">
      <c r="A296" s="78" t="s">
        <v>151</v>
      </c>
      <c r="B296" s="205" t="s">
        <v>557</v>
      </c>
      <c r="C296" s="75" t="s">
        <v>29</v>
      </c>
      <c r="D296" s="76" t="s">
        <v>556</v>
      </c>
      <c r="E296" s="75" t="s">
        <v>296</v>
      </c>
      <c r="F296" s="75" t="s">
        <v>297</v>
      </c>
      <c r="G296" s="77">
        <v>10</v>
      </c>
      <c r="H296" s="77">
        <v>10</v>
      </c>
      <c r="I296" s="73">
        <v>213.3</v>
      </c>
      <c r="J296" s="77">
        <v>4</v>
      </c>
      <c r="K296" s="77">
        <v>0</v>
      </c>
      <c r="L296" s="77">
        <v>4</v>
      </c>
      <c r="M296" s="73">
        <v>213.3</v>
      </c>
      <c r="N296" s="73">
        <v>0</v>
      </c>
      <c r="O296" s="80">
        <v>213.3</v>
      </c>
      <c r="P296" s="73">
        <v>10390163.220000001</v>
      </c>
      <c r="Q296" s="173">
        <v>2053096.25</v>
      </c>
      <c r="R296" s="173">
        <v>4955068.84</v>
      </c>
      <c r="S296" s="173">
        <v>3381998.13</v>
      </c>
      <c r="T296" s="98">
        <v>0</v>
      </c>
      <c r="U296" s="98">
        <v>0</v>
      </c>
      <c r="V296" s="16">
        <v>0</v>
      </c>
      <c r="W296" s="24"/>
      <c r="X296" s="24"/>
      <c r="Y296" s="24"/>
      <c r="Z296" s="66"/>
      <c r="AB296" s="122"/>
    </row>
    <row r="297" spans="1:29" s="16" customFormat="1" ht="12.75" hidden="1" customHeight="1" x14ac:dyDescent="0.25">
      <c r="A297" s="78" t="s">
        <v>152</v>
      </c>
      <c r="B297" s="205" t="s">
        <v>558</v>
      </c>
      <c r="C297" s="75" t="s">
        <v>29</v>
      </c>
      <c r="D297" s="76" t="s">
        <v>554</v>
      </c>
      <c r="E297" s="75" t="s">
        <v>296</v>
      </c>
      <c r="F297" s="75" t="s">
        <v>297</v>
      </c>
      <c r="G297" s="77">
        <v>11</v>
      </c>
      <c r="H297" s="77">
        <v>11</v>
      </c>
      <c r="I297" s="73">
        <v>106.6</v>
      </c>
      <c r="J297" s="77">
        <v>2</v>
      </c>
      <c r="K297" s="77">
        <v>2</v>
      </c>
      <c r="L297" s="77">
        <v>0</v>
      </c>
      <c r="M297" s="73">
        <v>106.6</v>
      </c>
      <c r="N297" s="73">
        <v>106.6</v>
      </c>
      <c r="O297" s="80">
        <v>0</v>
      </c>
      <c r="P297" s="73">
        <v>5192646.05</v>
      </c>
      <c r="Q297" s="173">
        <v>1026066.86</v>
      </c>
      <c r="R297" s="173">
        <v>2476372.9</v>
      </c>
      <c r="S297" s="173">
        <v>1690206.29</v>
      </c>
      <c r="T297" s="98">
        <v>0</v>
      </c>
      <c r="U297" s="98">
        <v>0</v>
      </c>
      <c r="V297" s="16">
        <v>0</v>
      </c>
      <c r="W297" s="24"/>
      <c r="X297" s="24"/>
      <c r="Y297" s="24"/>
      <c r="Z297" s="66"/>
      <c r="AB297" s="122"/>
    </row>
    <row r="298" spans="1:29" s="16" customFormat="1" ht="27.75" hidden="1" customHeight="1" x14ac:dyDescent="0.25">
      <c r="A298" s="252" t="s">
        <v>276</v>
      </c>
      <c r="B298" s="254"/>
      <c r="C298" s="229" t="s">
        <v>31</v>
      </c>
      <c r="D298" s="229" t="s">
        <v>31</v>
      </c>
      <c r="E298" s="229" t="s">
        <v>31</v>
      </c>
      <c r="F298" s="229" t="s">
        <v>31</v>
      </c>
      <c r="G298" s="232">
        <f>G299+G304+G308</f>
        <v>245</v>
      </c>
      <c r="H298" s="232">
        <f t="shared" ref="H298:U298" si="20">H299+H304+H308</f>
        <v>47</v>
      </c>
      <c r="I298" s="231">
        <f t="shared" si="20"/>
        <v>4253.3099999999995</v>
      </c>
      <c r="J298" s="232">
        <f t="shared" si="20"/>
        <v>19</v>
      </c>
      <c r="K298" s="232">
        <f t="shared" si="20"/>
        <v>0</v>
      </c>
      <c r="L298" s="232">
        <f t="shared" si="20"/>
        <v>19</v>
      </c>
      <c r="M298" s="231">
        <f t="shared" si="20"/>
        <v>799.39</v>
      </c>
      <c r="N298" s="231">
        <f t="shared" si="20"/>
        <v>0</v>
      </c>
      <c r="O298" s="231">
        <f t="shared" si="20"/>
        <v>799.39</v>
      </c>
      <c r="P298" s="231">
        <f t="shared" si="20"/>
        <v>23172144.440000001</v>
      </c>
      <c r="Q298" s="231">
        <f t="shared" si="20"/>
        <v>0</v>
      </c>
      <c r="R298" s="231">
        <f t="shared" si="20"/>
        <v>0</v>
      </c>
      <c r="S298" s="231">
        <f t="shared" si="20"/>
        <v>23172144.440000001</v>
      </c>
      <c r="T298" s="231">
        <f t="shared" si="20"/>
        <v>0</v>
      </c>
      <c r="U298" s="231">
        <f t="shared" si="20"/>
        <v>0</v>
      </c>
      <c r="W298" s="24"/>
      <c r="X298" s="24"/>
      <c r="Y298" s="24"/>
      <c r="Z298" s="66"/>
      <c r="AB298" s="122"/>
    </row>
    <row r="299" spans="1:29" s="16" customFormat="1" ht="27.75" hidden="1" customHeight="1" x14ac:dyDescent="0.25">
      <c r="A299" s="252" t="s">
        <v>93</v>
      </c>
      <c r="B299" s="253"/>
      <c r="C299" s="229" t="s">
        <v>31</v>
      </c>
      <c r="D299" s="229" t="s">
        <v>31</v>
      </c>
      <c r="E299" s="229" t="s">
        <v>31</v>
      </c>
      <c r="F299" s="229" t="s">
        <v>31</v>
      </c>
      <c r="G299" s="232">
        <f>SUM(G300:G303)</f>
        <v>162</v>
      </c>
      <c r="H299" s="232">
        <f>SUM(H300:H303)</f>
        <v>27</v>
      </c>
      <c r="I299" s="231">
        <f>SUM(I300:I303)</f>
        <v>1721.0100000000002</v>
      </c>
      <c r="J299" s="232">
        <f t="shared" ref="J299:U299" si="21">SUM(J300:J303)</f>
        <v>9</v>
      </c>
      <c r="K299" s="232">
        <f t="shared" si="21"/>
        <v>0</v>
      </c>
      <c r="L299" s="232">
        <f t="shared" si="21"/>
        <v>9</v>
      </c>
      <c r="M299" s="231">
        <f t="shared" si="21"/>
        <v>274.28999999999996</v>
      </c>
      <c r="N299" s="231">
        <f t="shared" si="21"/>
        <v>0</v>
      </c>
      <c r="O299" s="231">
        <f t="shared" si="21"/>
        <v>274.28999999999996</v>
      </c>
      <c r="P299" s="231">
        <f t="shared" si="21"/>
        <v>15672144.440000001</v>
      </c>
      <c r="Q299" s="231">
        <f t="shared" si="21"/>
        <v>0</v>
      </c>
      <c r="R299" s="231">
        <f t="shared" si="21"/>
        <v>0</v>
      </c>
      <c r="S299" s="231">
        <f t="shared" si="21"/>
        <v>15672144.440000001</v>
      </c>
      <c r="T299" s="231">
        <f t="shared" si="21"/>
        <v>0</v>
      </c>
      <c r="U299" s="231">
        <f t="shared" si="21"/>
        <v>0</v>
      </c>
      <c r="W299" s="24"/>
      <c r="X299" s="24"/>
      <c r="Y299" s="24"/>
      <c r="Z299" s="66"/>
      <c r="AB299" s="122"/>
    </row>
    <row r="300" spans="1:29" s="16" customFormat="1" ht="12.75" hidden="1" customHeight="1" x14ac:dyDescent="0.25">
      <c r="A300" s="99">
        <v>1</v>
      </c>
      <c r="B300" s="243" t="s">
        <v>237</v>
      </c>
      <c r="C300" s="99" t="s">
        <v>47</v>
      </c>
      <c r="D300" s="99" t="s">
        <v>48</v>
      </c>
      <c r="E300" s="75" t="s">
        <v>296</v>
      </c>
      <c r="F300" s="75" t="s">
        <v>297</v>
      </c>
      <c r="G300" s="99">
        <v>37</v>
      </c>
      <c r="H300" s="99">
        <v>15</v>
      </c>
      <c r="I300" s="102">
        <v>507.7</v>
      </c>
      <c r="J300" s="99">
        <v>4</v>
      </c>
      <c r="K300" s="99">
        <v>0</v>
      </c>
      <c r="L300" s="99">
        <v>4</v>
      </c>
      <c r="M300" s="102">
        <v>162.80000000000001</v>
      </c>
      <c r="N300" s="102">
        <v>0</v>
      </c>
      <c r="O300" s="102">
        <v>162.80000000000001</v>
      </c>
      <c r="P300" s="73">
        <v>7483487.6900000004</v>
      </c>
      <c r="Q300" s="173">
        <v>0</v>
      </c>
      <c r="R300" s="173">
        <v>0</v>
      </c>
      <c r="S300" s="173">
        <v>7483487.6900000004</v>
      </c>
      <c r="T300" s="98">
        <v>0</v>
      </c>
      <c r="U300" s="98">
        <v>0</v>
      </c>
      <c r="V300" s="16">
        <v>0</v>
      </c>
      <c r="W300" s="24"/>
      <c r="X300" s="24"/>
      <c r="Y300" s="24"/>
      <c r="Z300" s="66"/>
      <c r="AB300" s="122"/>
    </row>
    <row r="301" spans="1:29" s="16" customFormat="1" ht="12.75" hidden="1" customHeight="1" x14ac:dyDescent="0.25">
      <c r="A301" s="99">
        <v>2</v>
      </c>
      <c r="B301" s="243" t="s">
        <v>252</v>
      </c>
      <c r="C301" s="99" t="s">
        <v>34</v>
      </c>
      <c r="D301" s="99" t="s">
        <v>60</v>
      </c>
      <c r="E301" s="75" t="s">
        <v>296</v>
      </c>
      <c r="F301" s="75" t="s">
        <v>297</v>
      </c>
      <c r="G301" s="99">
        <v>40</v>
      </c>
      <c r="H301" s="99">
        <v>5</v>
      </c>
      <c r="I301" s="102">
        <v>513.80999999999995</v>
      </c>
      <c r="J301" s="99">
        <v>2</v>
      </c>
      <c r="K301" s="99">
        <v>0</v>
      </c>
      <c r="L301" s="99">
        <v>2</v>
      </c>
      <c r="M301" s="102">
        <v>62.89</v>
      </c>
      <c r="N301" s="102">
        <v>0</v>
      </c>
      <c r="O301" s="102">
        <v>62.89</v>
      </c>
      <c r="P301" s="73">
        <v>4833934.33</v>
      </c>
      <c r="Q301" s="173">
        <v>0</v>
      </c>
      <c r="R301" s="173">
        <v>0</v>
      </c>
      <c r="S301" s="173">
        <v>4833934.33</v>
      </c>
      <c r="T301" s="98">
        <v>0</v>
      </c>
      <c r="U301" s="98">
        <v>0</v>
      </c>
      <c r="V301" s="16">
        <v>0</v>
      </c>
      <c r="W301" s="24"/>
      <c r="X301" s="24"/>
      <c r="Y301" s="24"/>
      <c r="Z301" s="66"/>
      <c r="AB301" s="122"/>
    </row>
    <row r="302" spans="1:29" s="16" customFormat="1" ht="12.75" hidden="1" customHeight="1" x14ac:dyDescent="0.25">
      <c r="A302" s="99">
        <v>3</v>
      </c>
      <c r="B302" s="243" t="s">
        <v>262</v>
      </c>
      <c r="C302" s="99" t="s">
        <v>66</v>
      </c>
      <c r="D302" s="99" t="s">
        <v>67</v>
      </c>
      <c r="E302" s="75" t="s">
        <v>296</v>
      </c>
      <c r="F302" s="75" t="s">
        <v>297</v>
      </c>
      <c r="G302" s="99">
        <v>38</v>
      </c>
      <c r="H302" s="99">
        <v>3</v>
      </c>
      <c r="I302" s="102">
        <v>381.1</v>
      </c>
      <c r="J302" s="99">
        <v>1</v>
      </c>
      <c r="K302" s="99">
        <v>0</v>
      </c>
      <c r="L302" s="99">
        <v>1</v>
      </c>
      <c r="M302" s="102">
        <v>25.2</v>
      </c>
      <c r="N302" s="102">
        <v>0</v>
      </c>
      <c r="O302" s="102">
        <v>25.2</v>
      </c>
      <c r="P302" s="73">
        <v>1121185.8</v>
      </c>
      <c r="Q302" s="173">
        <v>0</v>
      </c>
      <c r="R302" s="173">
        <v>0</v>
      </c>
      <c r="S302" s="173">
        <v>1121185.8</v>
      </c>
      <c r="T302" s="98">
        <v>0</v>
      </c>
      <c r="U302" s="98">
        <v>0</v>
      </c>
      <c r="V302" s="16">
        <v>0</v>
      </c>
      <c r="W302" s="24"/>
      <c r="X302" s="24"/>
      <c r="Y302" s="24"/>
      <c r="Z302" s="66"/>
      <c r="AB302" s="122"/>
    </row>
    <row r="303" spans="1:29" s="16" customFormat="1" ht="12.75" hidden="1" customHeight="1" x14ac:dyDescent="0.25">
      <c r="A303" s="99">
        <v>4</v>
      </c>
      <c r="B303" s="243" t="s">
        <v>263</v>
      </c>
      <c r="C303" s="68" t="s">
        <v>264</v>
      </c>
      <c r="D303" s="68" t="s">
        <v>562</v>
      </c>
      <c r="E303" s="75" t="s">
        <v>296</v>
      </c>
      <c r="F303" s="75" t="s">
        <v>297</v>
      </c>
      <c r="G303" s="99">
        <v>47</v>
      </c>
      <c r="H303" s="99">
        <v>4</v>
      </c>
      <c r="I303" s="102">
        <v>318.39999999999998</v>
      </c>
      <c r="J303" s="99">
        <v>2</v>
      </c>
      <c r="K303" s="99">
        <v>0</v>
      </c>
      <c r="L303" s="99">
        <v>2</v>
      </c>
      <c r="M303" s="102">
        <v>23.4</v>
      </c>
      <c r="N303" s="102">
        <v>0</v>
      </c>
      <c r="O303" s="102">
        <v>23.4</v>
      </c>
      <c r="P303" s="73">
        <v>2233536.62</v>
      </c>
      <c r="Q303" s="173">
        <v>0</v>
      </c>
      <c r="R303" s="173">
        <v>0</v>
      </c>
      <c r="S303" s="173">
        <v>2233536.62</v>
      </c>
      <c r="T303" s="98">
        <v>0</v>
      </c>
      <c r="U303" s="98">
        <v>0</v>
      </c>
      <c r="V303" s="16">
        <v>0</v>
      </c>
      <c r="W303" s="24"/>
      <c r="X303" s="24"/>
      <c r="Y303" s="24"/>
      <c r="Z303" s="66"/>
      <c r="AB303" s="122"/>
    </row>
    <row r="304" spans="1:29" s="16" customFormat="1" ht="27.75" hidden="1" customHeight="1" x14ac:dyDescent="0.25">
      <c r="A304" s="252" t="s">
        <v>95</v>
      </c>
      <c r="B304" s="253"/>
      <c r="C304" s="229" t="s">
        <v>31</v>
      </c>
      <c r="D304" s="229" t="s">
        <v>31</v>
      </c>
      <c r="E304" s="229" t="s">
        <v>31</v>
      </c>
      <c r="F304" s="229" t="s">
        <v>31</v>
      </c>
      <c r="G304" s="232">
        <f>G305+G306+G307</f>
        <v>68</v>
      </c>
      <c r="H304" s="232">
        <f t="shared" ref="H304:U304" si="22">H305+H306+H307</f>
        <v>14</v>
      </c>
      <c r="I304" s="231">
        <f t="shared" si="22"/>
        <v>1775.6999999999998</v>
      </c>
      <c r="J304" s="232">
        <f t="shared" si="22"/>
        <v>5</v>
      </c>
      <c r="K304" s="232">
        <f t="shared" si="22"/>
        <v>0</v>
      </c>
      <c r="L304" s="232">
        <f t="shared" si="22"/>
        <v>5</v>
      </c>
      <c r="M304" s="231">
        <f t="shared" si="22"/>
        <v>286</v>
      </c>
      <c r="N304" s="231">
        <f t="shared" si="22"/>
        <v>0</v>
      </c>
      <c r="O304" s="231">
        <f t="shared" si="22"/>
        <v>286</v>
      </c>
      <c r="P304" s="231">
        <f t="shared" si="22"/>
        <v>1900000</v>
      </c>
      <c r="Q304" s="231">
        <f t="shared" si="22"/>
        <v>0</v>
      </c>
      <c r="R304" s="231">
        <f t="shared" si="22"/>
        <v>0</v>
      </c>
      <c r="S304" s="231">
        <f t="shared" si="22"/>
        <v>1900000</v>
      </c>
      <c r="T304" s="231">
        <f t="shared" si="22"/>
        <v>0</v>
      </c>
      <c r="U304" s="231">
        <f t="shared" si="22"/>
        <v>0</v>
      </c>
      <c r="W304" s="24"/>
      <c r="X304" s="24"/>
      <c r="Y304" s="24"/>
      <c r="Z304" s="66"/>
      <c r="AB304" s="122"/>
    </row>
    <row r="305" spans="1:28" s="16" customFormat="1" ht="12.75" hidden="1" customHeight="1" x14ac:dyDescent="0.25">
      <c r="A305" s="99">
        <v>1</v>
      </c>
      <c r="B305" s="243" t="s">
        <v>604</v>
      </c>
      <c r="C305" s="99" t="s">
        <v>172</v>
      </c>
      <c r="D305" s="244" t="s">
        <v>163</v>
      </c>
      <c r="E305" s="75" t="s">
        <v>296</v>
      </c>
      <c r="F305" s="75" t="s">
        <v>297</v>
      </c>
      <c r="G305" s="99">
        <v>28</v>
      </c>
      <c r="H305" s="99">
        <v>6</v>
      </c>
      <c r="I305" s="102">
        <v>890.4</v>
      </c>
      <c r="J305" s="99">
        <v>3</v>
      </c>
      <c r="K305" s="99">
        <v>0</v>
      </c>
      <c r="L305" s="99">
        <v>3</v>
      </c>
      <c r="M305" s="102">
        <v>178.1</v>
      </c>
      <c r="N305" s="102">
        <v>0</v>
      </c>
      <c r="O305" s="102">
        <v>178.1</v>
      </c>
      <c r="P305" s="73">
        <v>700000</v>
      </c>
      <c r="Q305" s="73">
        <v>0</v>
      </c>
      <c r="R305" s="73">
        <v>0</v>
      </c>
      <c r="S305" s="217">
        <v>700000</v>
      </c>
      <c r="T305" s="98">
        <v>0</v>
      </c>
      <c r="U305" s="98">
        <v>0</v>
      </c>
      <c r="V305" s="16">
        <v>0</v>
      </c>
      <c r="W305" s="24"/>
      <c r="X305" s="24"/>
      <c r="Y305" s="24"/>
      <c r="Z305" s="66"/>
      <c r="AB305" s="122"/>
    </row>
    <row r="306" spans="1:28" s="16" customFormat="1" ht="12.75" hidden="1" customHeight="1" x14ac:dyDescent="0.25">
      <c r="A306" s="99">
        <v>2</v>
      </c>
      <c r="B306" s="243" t="s">
        <v>611</v>
      </c>
      <c r="C306" s="99" t="s">
        <v>154</v>
      </c>
      <c r="D306" s="244" t="s">
        <v>163</v>
      </c>
      <c r="E306" s="75" t="s">
        <v>296</v>
      </c>
      <c r="F306" s="75" t="s">
        <v>297</v>
      </c>
      <c r="G306" s="99">
        <v>23</v>
      </c>
      <c r="H306" s="99">
        <v>4</v>
      </c>
      <c r="I306" s="102">
        <v>447.7</v>
      </c>
      <c r="J306" s="99">
        <v>1</v>
      </c>
      <c r="K306" s="99">
        <v>0</v>
      </c>
      <c r="L306" s="99">
        <v>1</v>
      </c>
      <c r="M306" s="102">
        <v>62.4</v>
      </c>
      <c r="N306" s="102">
        <v>0</v>
      </c>
      <c r="O306" s="102">
        <v>62.4</v>
      </c>
      <c r="P306" s="73">
        <v>1000000</v>
      </c>
      <c r="Q306" s="73">
        <v>0</v>
      </c>
      <c r="R306" s="73">
        <v>0</v>
      </c>
      <c r="S306" s="217">
        <v>1000000</v>
      </c>
      <c r="T306" s="98">
        <v>0</v>
      </c>
      <c r="U306" s="98">
        <v>0</v>
      </c>
      <c r="V306" s="16">
        <v>0</v>
      </c>
      <c r="W306" s="24"/>
      <c r="X306" s="24"/>
      <c r="Y306" s="24"/>
      <c r="Z306" s="66"/>
      <c r="AB306" s="122"/>
    </row>
    <row r="307" spans="1:28" s="16" customFormat="1" ht="12.75" hidden="1" customHeight="1" x14ac:dyDescent="0.25">
      <c r="A307" s="99">
        <v>3</v>
      </c>
      <c r="B307" s="243" t="s">
        <v>623</v>
      </c>
      <c r="C307" s="99" t="s">
        <v>624</v>
      </c>
      <c r="D307" s="244" t="s">
        <v>163</v>
      </c>
      <c r="E307" s="75" t="s">
        <v>296</v>
      </c>
      <c r="F307" s="75" t="s">
        <v>297</v>
      </c>
      <c r="G307" s="99">
        <v>17</v>
      </c>
      <c r="H307" s="99">
        <v>4</v>
      </c>
      <c r="I307" s="102">
        <v>437.6</v>
      </c>
      <c r="J307" s="99">
        <v>1</v>
      </c>
      <c r="K307" s="99">
        <v>0</v>
      </c>
      <c r="L307" s="99">
        <v>1</v>
      </c>
      <c r="M307" s="102">
        <v>45.5</v>
      </c>
      <c r="N307" s="102">
        <v>0</v>
      </c>
      <c r="O307" s="102">
        <v>45.5</v>
      </c>
      <c r="P307" s="73">
        <v>200000</v>
      </c>
      <c r="Q307" s="73">
        <v>0</v>
      </c>
      <c r="R307" s="73">
        <v>0</v>
      </c>
      <c r="S307" s="217">
        <v>200000</v>
      </c>
      <c r="T307" s="98">
        <v>0</v>
      </c>
      <c r="U307" s="98">
        <v>0</v>
      </c>
      <c r="V307" s="16">
        <v>0</v>
      </c>
      <c r="W307" s="24"/>
      <c r="X307" s="24"/>
      <c r="Y307" s="24"/>
      <c r="Z307" s="66"/>
      <c r="AB307" s="122"/>
    </row>
    <row r="308" spans="1:28" s="16" customFormat="1" ht="27.75" hidden="1" customHeight="1" x14ac:dyDescent="0.25">
      <c r="A308" s="252" t="s">
        <v>103</v>
      </c>
      <c r="B308" s="253"/>
      <c r="C308" s="229" t="s">
        <v>31</v>
      </c>
      <c r="D308" s="229" t="s">
        <v>31</v>
      </c>
      <c r="E308" s="229" t="s">
        <v>31</v>
      </c>
      <c r="F308" s="229" t="s">
        <v>31</v>
      </c>
      <c r="G308" s="232">
        <f>G309+G310</f>
        <v>15</v>
      </c>
      <c r="H308" s="232">
        <f t="shared" ref="H308:U308" si="23">H309+H310</f>
        <v>6</v>
      </c>
      <c r="I308" s="231">
        <f t="shared" si="23"/>
        <v>756.59999999999991</v>
      </c>
      <c r="J308" s="232">
        <f t="shared" si="23"/>
        <v>5</v>
      </c>
      <c r="K308" s="232">
        <f t="shared" si="23"/>
        <v>0</v>
      </c>
      <c r="L308" s="232">
        <f t="shared" si="23"/>
        <v>5</v>
      </c>
      <c r="M308" s="231">
        <f t="shared" si="23"/>
        <v>239.1</v>
      </c>
      <c r="N308" s="231">
        <f t="shared" si="23"/>
        <v>0</v>
      </c>
      <c r="O308" s="231">
        <f t="shared" si="23"/>
        <v>239.1</v>
      </c>
      <c r="P308" s="231">
        <f t="shared" si="23"/>
        <v>5600000</v>
      </c>
      <c r="Q308" s="231">
        <f t="shared" si="23"/>
        <v>0</v>
      </c>
      <c r="R308" s="231">
        <f t="shared" si="23"/>
        <v>0</v>
      </c>
      <c r="S308" s="231">
        <f t="shared" si="23"/>
        <v>5600000</v>
      </c>
      <c r="T308" s="231">
        <f t="shared" si="23"/>
        <v>0</v>
      </c>
      <c r="U308" s="231">
        <f t="shared" si="23"/>
        <v>0</v>
      </c>
      <c r="W308" s="24"/>
      <c r="X308" s="24"/>
      <c r="Y308" s="24"/>
      <c r="Z308" s="66"/>
      <c r="AB308" s="122"/>
    </row>
    <row r="309" spans="1:28" s="74" customFormat="1" ht="12.75" hidden="1" customHeight="1" x14ac:dyDescent="0.25">
      <c r="A309" s="181" t="s">
        <v>231</v>
      </c>
      <c r="B309" s="95" t="s">
        <v>465</v>
      </c>
      <c r="C309" s="75" t="s">
        <v>270</v>
      </c>
      <c r="D309" s="76" t="s">
        <v>466</v>
      </c>
      <c r="E309" s="75" t="s">
        <v>296</v>
      </c>
      <c r="F309" s="75" t="s">
        <v>300</v>
      </c>
      <c r="G309" s="77">
        <v>12</v>
      </c>
      <c r="H309" s="77">
        <v>5</v>
      </c>
      <c r="I309" s="73">
        <v>512.4</v>
      </c>
      <c r="J309" s="77">
        <v>4</v>
      </c>
      <c r="K309" s="77">
        <v>0</v>
      </c>
      <c r="L309" s="77">
        <v>4</v>
      </c>
      <c r="M309" s="73">
        <v>193</v>
      </c>
      <c r="N309" s="73">
        <v>0</v>
      </c>
      <c r="O309" s="80">
        <v>193</v>
      </c>
      <c r="P309" s="73">
        <v>4300000</v>
      </c>
      <c r="Q309" s="73">
        <v>0</v>
      </c>
      <c r="R309" s="73">
        <v>0</v>
      </c>
      <c r="S309" s="73">
        <v>4300000</v>
      </c>
      <c r="T309" s="98">
        <v>0</v>
      </c>
      <c r="U309" s="98">
        <v>0</v>
      </c>
      <c r="V309" s="74">
        <v>0</v>
      </c>
      <c r="W309" s="25"/>
      <c r="X309" s="25"/>
      <c r="Y309" s="25"/>
      <c r="Z309" s="156"/>
      <c r="AB309" s="157"/>
    </row>
    <row r="310" spans="1:28" s="74" customFormat="1" ht="12.75" hidden="1" customHeight="1" x14ac:dyDescent="0.25">
      <c r="A310" s="181">
        <v>2</v>
      </c>
      <c r="B310" s="95" t="s">
        <v>490</v>
      </c>
      <c r="C310" s="75" t="s">
        <v>151</v>
      </c>
      <c r="D310" s="76" t="s">
        <v>491</v>
      </c>
      <c r="E310" s="75" t="s">
        <v>296</v>
      </c>
      <c r="F310" s="75" t="s">
        <v>300</v>
      </c>
      <c r="G310" s="77">
        <v>3</v>
      </c>
      <c r="H310" s="77">
        <v>1</v>
      </c>
      <c r="I310" s="73">
        <v>244.2</v>
      </c>
      <c r="J310" s="77">
        <v>1</v>
      </c>
      <c r="K310" s="77">
        <v>0</v>
      </c>
      <c r="L310" s="77">
        <v>1</v>
      </c>
      <c r="M310" s="73">
        <v>46.1</v>
      </c>
      <c r="N310" s="73">
        <v>0</v>
      </c>
      <c r="O310" s="80">
        <v>46.1</v>
      </c>
      <c r="P310" s="73">
        <v>1300000</v>
      </c>
      <c r="Q310" s="73">
        <v>0</v>
      </c>
      <c r="R310" s="73">
        <v>0</v>
      </c>
      <c r="S310" s="73">
        <v>1300000</v>
      </c>
      <c r="T310" s="98">
        <v>0</v>
      </c>
      <c r="U310" s="98">
        <v>0</v>
      </c>
      <c r="V310" s="74">
        <v>0</v>
      </c>
      <c r="W310" s="25"/>
      <c r="X310" s="25"/>
      <c r="Y310" s="25"/>
      <c r="Z310" s="156"/>
      <c r="AB310" s="157"/>
    </row>
    <row r="311" spans="1:28" s="62" customFormat="1" ht="27" hidden="1" customHeight="1" x14ac:dyDescent="0.25">
      <c r="A311" s="252" t="s">
        <v>190</v>
      </c>
      <c r="B311" s="253"/>
      <c r="C311" s="229" t="s">
        <v>31</v>
      </c>
      <c r="D311" s="229" t="s">
        <v>31</v>
      </c>
      <c r="E311" s="229" t="s">
        <v>31</v>
      </c>
      <c r="F311" s="229" t="s">
        <v>31</v>
      </c>
      <c r="G311" s="232">
        <f>G312+G530</f>
        <v>2038</v>
      </c>
      <c r="H311" s="232">
        <f t="shared" ref="H311:U311" si="24">H312+H530</f>
        <v>1876</v>
      </c>
      <c r="I311" s="231">
        <f t="shared" si="24"/>
        <v>58963.94</v>
      </c>
      <c r="J311" s="232">
        <f t="shared" si="24"/>
        <v>712</v>
      </c>
      <c r="K311" s="232" t="e">
        <f t="shared" si="24"/>
        <v>#REF!</v>
      </c>
      <c r="L311" s="232" t="e">
        <f t="shared" si="24"/>
        <v>#REF!</v>
      </c>
      <c r="M311" s="231" t="e">
        <f t="shared" si="24"/>
        <v>#REF!</v>
      </c>
      <c r="N311" s="231" t="e">
        <f t="shared" si="24"/>
        <v>#REF!</v>
      </c>
      <c r="O311" s="231" t="e">
        <f t="shared" si="24"/>
        <v>#REF!</v>
      </c>
      <c r="P311" s="231">
        <f t="shared" si="24"/>
        <v>1116510234.51</v>
      </c>
      <c r="Q311" s="231">
        <f t="shared" si="24"/>
        <v>631254766.86000013</v>
      </c>
      <c r="R311" s="231">
        <f t="shared" si="24"/>
        <v>295487758.56999999</v>
      </c>
      <c r="S311" s="231">
        <f t="shared" si="24"/>
        <v>189767709.07999998</v>
      </c>
      <c r="T311" s="231">
        <f t="shared" si="24"/>
        <v>0</v>
      </c>
      <c r="U311" s="231">
        <f t="shared" si="24"/>
        <v>0</v>
      </c>
      <c r="W311" s="63"/>
      <c r="X311" s="121"/>
      <c r="Y311" s="65"/>
      <c r="Z311" s="66"/>
      <c r="AB311" s="123"/>
    </row>
    <row r="312" spans="1:28" s="62" customFormat="1" ht="27" hidden="1" customHeight="1" x14ac:dyDescent="0.25">
      <c r="A312" s="252" t="s">
        <v>189</v>
      </c>
      <c r="B312" s="254"/>
      <c r="C312" s="229" t="s">
        <v>31</v>
      </c>
      <c r="D312" s="229" t="s">
        <v>31</v>
      </c>
      <c r="E312" s="229" t="s">
        <v>31</v>
      </c>
      <c r="F312" s="229" t="s">
        <v>31</v>
      </c>
      <c r="G312" s="232">
        <f t="shared" ref="G312:U312" si="25">G313+G389+G392+G406+G422+G435+G451+G487+G490+G501+G515</f>
        <v>1876</v>
      </c>
      <c r="H312" s="232">
        <f t="shared" si="25"/>
        <v>1852</v>
      </c>
      <c r="I312" s="231">
        <f t="shared" si="25"/>
        <v>57586.840000000004</v>
      </c>
      <c r="J312" s="232">
        <f t="shared" si="25"/>
        <v>706</v>
      </c>
      <c r="K312" s="232" t="e">
        <f t="shared" si="25"/>
        <v>#REF!</v>
      </c>
      <c r="L312" s="232" t="e">
        <f t="shared" si="25"/>
        <v>#REF!</v>
      </c>
      <c r="M312" s="231" t="e">
        <f t="shared" si="25"/>
        <v>#REF!</v>
      </c>
      <c r="N312" s="231" t="e">
        <f t="shared" si="25"/>
        <v>#REF!</v>
      </c>
      <c r="O312" s="231" t="e">
        <f t="shared" si="25"/>
        <v>#REF!</v>
      </c>
      <c r="P312" s="231">
        <f t="shared" si="25"/>
        <v>1105309891</v>
      </c>
      <c r="Q312" s="231">
        <f t="shared" si="25"/>
        <v>631254766.86000013</v>
      </c>
      <c r="R312" s="231">
        <f t="shared" si="25"/>
        <v>295487758.56999999</v>
      </c>
      <c r="S312" s="231">
        <f t="shared" si="25"/>
        <v>178567365.56999999</v>
      </c>
      <c r="T312" s="231">
        <f t="shared" si="25"/>
        <v>0</v>
      </c>
      <c r="U312" s="231">
        <f t="shared" si="25"/>
        <v>0</v>
      </c>
      <c r="W312" s="63"/>
      <c r="X312" s="121"/>
      <c r="Y312" s="65"/>
    </row>
    <row r="313" spans="1:28" s="62" customFormat="1" ht="27" customHeight="1" x14ac:dyDescent="0.25">
      <c r="A313" s="255" t="s">
        <v>911</v>
      </c>
      <c r="B313" s="255"/>
      <c r="C313" s="229" t="s">
        <v>155</v>
      </c>
      <c r="D313" s="229" t="s">
        <v>31</v>
      </c>
      <c r="E313" s="238" t="s">
        <v>155</v>
      </c>
      <c r="F313" s="238" t="s">
        <v>155</v>
      </c>
      <c r="G313" s="239">
        <f>SUM(G314:G388)</f>
        <v>588</v>
      </c>
      <c r="H313" s="239">
        <f>SUM(H314:H388)</f>
        <v>588</v>
      </c>
      <c r="I313" s="231">
        <f>SUM(I314:I388)</f>
        <v>27948.079999999994</v>
      </c>
      <c r="J313" s="239">
        <f t="shared" ref="J313:O313" si="26">SUM(J314:J388)</f>
        <v>172</v>
      </c>
      <c r="K313" s="239">
        <f>SUM(K314:K388)</f>
        <v>34</v>
      </c>
      <c r="L313" s="239">
        <f t="shared" si="26"/>
        <v>138</v>
      </c>
      <c r="M313" s="231">
        <f t="shared" si="26"/>
        <v>8251.56</v>
      </c>
      <c r="N313" s="231">
        <f t="shared" si="26"/>
        <v>1761.1000000000001</v>
      </c>
      <c r="O313" s="231">
        <f t="shared" si="26"/>
        <v>6490.4599999999991</v>
      </c>
      <c r="P313" s="231">
        <f>Q313+R313+S313</f>
        <v>301161080.56</v>
      </c>
      <c r="Q313" s="231">
        <v>188761219.16999999</v>
      </c>
      <c r="R313" s="231">
        <v>88331343.890000001</v>
      </c>
      <c r="S313" s="231">
        <v>24068517.5</v>
      </c>
      <c r="T313" s="231">
        <f t="shared" ref="T313:U313" si="27">SUM(T314:T385)</f>
        <v>0</v>
      </c>
      <c r="U313" s="231">
        <f t="shared" si="27"/>
        <v>0</v>
      </c>
      <c r="W313" s="63"/>
      <c r="X313" s="121"/>
      <c r="Y313" s="65"/>
      <c r="Z313" s="66"/>
    </row>
    <row r="314" spans="1:28" s="30" customFormat="1" ht="17.25" customHeight="1" x14ac:dyDescent="0.25">
      <c r="A314" s="78" t="s">
        <v>231</v>
      </c>
      <c r="B314" s="79" t="s">
        <v>681</v>
      </c>
      <c r="C314" s="78" t="s">
        <v>338</v>
      </c>
      <c r="D314" s="76" t="s">
        <v>682</v>
      </c>
      <c r="E314" s="76" t="s">
        <v>297</v>
      </c>
      <c r="F314" s="76" t="s">
        <v>300</v>
      </c>
      <c r="G314" s="78">
        <v>9</v>
      </c>
      <c r="H314" s="78">
        <v>9</v>
      </c>
      <c r="I314" s="73">
        <v>296.39999999999998</v>
      </c>
      <c r="J314" s="78">
        <v>1</v>
      </c>
      <c r="K314" s="78">
        <v>0</v>
      </c>
      <c r="L314" s="78">
        <v>1</v>
      </c>
      <c r="M314" s="73">
        <v>49.4</v>
      </c>
      <c r="N314" s="78">
        <v>0</v>
      </c>
      <c r="O314" s="78">
        <v>49.4</v>
      </c>
      <c r="P314" s="173">
        <v>1802975.12</v>
      </c>
      <c r="Q314" s="173">
        <v>1130104.81</v>
      </c>
      <c r="R314" s="173">
        <v>528812.6</v>
      </c>
      <c r="S314" s="173">
        <v>144057.71</v>
      </c>
      <c r="T314" s="98">
        <v>0</v>
      </c>
      <c r="U314" s="98">
        <v>0</v>
      </c>
      <c r="V314" s="30">
        <v>0</v>
      </c>
      <c r="W314" s="23"/>
      <c r="X314" s="9"/>
      <c r="Y314" s="10"/>
    </row>
    <row r="315" spans="1:28" s="30" customFormat="1" ht="40.5" customHeight="1" x14ac:dyDescent="0.25">
      <c r="A315" s="78" t="s">
        <v>150</v>
      </c>
      <c r="B315" s="79" t="s">
        <v>683</v>
      </c>
      <c r="C315" s="78" t="s">
        <v>684</v>
      </c>
      <c r="D315" s="76" t="s">
        <v>685</v>
      </c>
      <c r="E315" s="76" t="s">
        <v>297</v>
      </c>
      <c r="F315" s="76" t="s">
        <v>300</v>
      </c>
      <c r="G315" s="78">
        <v>1</v>
      </c>
      <c r="H315" s="78">
        <v>1</v>
      </c>
      <c r="I315" s="73">
        <v>294.5</v>
      </c>
      <c r="J315" s="78">
        <v>1</v>
      </c>
      <c r="K315" s="78">
        <v>0</v>
      </c>
      <c r="L315" s="78">
        <v>1</v>
      </c>
      <c r="M315" s="73">
        <v>49.3</v>
      </c>
      <c r="N315" s="78">
        <v>0</v>
      </c>
      <c r="O315" s="78">
        <v>49.3</v>
      </c>
      <c r="P315" s="173">
        <v>1799325.37</v>
      </c>
      <c r="Q315" s="173">
        <v>1127817.1399999999</v>
      </c>
      <c r="R315" s="173">
        <v>527742.13</v>
      </c>
      <c r="S315" s="173">
        <v>143766.1</v>
      </c>
      <c r="T315" s="98">
        <v>0</v>
      </c>
      <c r="U315" s="98">
        <v>0</v>
      </c>
      <c r="V315" s="30">
        <v>0</v>
      </c>
      <c r="W315" s="23"/>
      <c r="X315" s="9"/>
      <c r="Y315" s="10"/>
    </row>
    <row r="316" spans="1:28" s="30" customFormat="1" ht="40.5" customHeight="1" x14ac:dyDescent="0.25">
      <c r="A316" s="78" t="s">
        <v>151</v>
      </c>
      <c r="B316" s="79" t="s">
        <v>686</v>
      </c>
      <c r="C316" s="78" t="s">
        <v>41</v>
      </c>
      <c r="D316" s="76" t="s">
        <v>687</v>
      </c>
      <c r="E316" s="76" t="s">
        <v>297</v>
      </c>
      <c r="F316" s="76" t="s">
        <v>300</v>
      </c>
      <c r="G316" s="78">
        <v>4</v>
      </c>
      <c r="H316" s="78">
        <v>4</v>
      </c>
      <c r="I316" s="73">
        <v>293.2</v>
      </c>
      <c r="J316" s="78">
        <v>1</v>
      </c>
      <c r="K316" s="78">
        <v>0</v>
      </c>
      <c r="L316" s="78">
        <v>1</v>
      </c>
      <c r="M316" s="73">
        <v>72.5</v>
      </c>
      <c r="N316" s="78">
        <v>0</v>
      </c>
      <c r="O316" s="78">
        <v>72.5</v>
      </c>
      <c r="P316" s="173">
        <v>2646066.7200000002</v>
      </c>
      <c r="Q316" s="173">
        <v>1658554.62</v>
      </c>
      <c r="R316" s="173">
        <v>776091.37</v>
      </c>
      <c r="S316" s="173">
        <v>211420.73</v>
      </c>
      <c r="T316" s="98">
        <v>0</v>
      </c>
      <c r="U316" s="98">
        <v>0</v>
      </c>
      <c r="V316" s="30">
        <v>0</v>
      </c>
      <c r="W316" s="23"/>
      <c r="X316" s="9"/>
      <c r="Y316" s="10"/>
      <c r="AB316" s="52"/>
    </row>
    <row r="317" spans="1:28" s="30" customFormat="1" ht="35.25" customHeight="1" x14ac:dyDescent="0.25">
      <c r="A317" s="78" t="s">
        <v>152</v>
      </c>
      <c r="B317" s="79" t="s">
        <v>688</v>
      </c>
      <c r="C317" s="78" t="s">
        <v>689</v>
      </c>
      <c r="D317" s="76" t="s">
        <v>690</v>
      </c>
      <c r="E317" s="76" t="s">
        <v>297</v>
      </c>
      <c r="F317" s="76" t="s">
        <v>300</v>
      </c>
      <c r="G317" s="78">
        <v>5</v>
      </c>
      <c r="H317" s="78">
        <v>5</v>
      </c>
      <c r="I317" s="73">
        <v>331.9</v>
      </c>
      <c r="J317" s="78">
        <v>2</v>
      </c>
      <c r="K317" s="78">
        <v>0</v>
      </c>
      <c r="L317" s="78">
        <v>2</v>
      </c>
      <c r="M317" s="73">
        <v>87.4</v>
      </c>
      <c r="N317" s="78">
        <v>0</v>
      </c>
      <c r="O317" s="78">
        <v>87.4</v>
      </c>
      <c r="P317" s="173">
        <v>3189879.06</v>
      </c>
      <c r="Q317" s="173">
        <v>1999416.19</v>
      </c>
      <c r="R317" s="173">
        <v>935591.53</v>
      </c>
      <c r="S317" s="173">
        <v>254871.34</v>
      </c>
      <c r="T317" s="98">
        <v>0</v>
      </c>
      <c r="U317" s="98">
        <v>0</v>
      </c>
      <c r="V317" s="30">
        <v>0</v>
      </c>
      <c r="W317" s="23"/>
      <c r="X317" s="9"/>
      <c r="Y317" s="10"/>
    </row>
    <row r="318" spans="1:28" s="30" customFormat="1" ht="33" customHeight="1" x14ac:dyDescent="0.25">
      <c r="A318" s="78" t="s">
        <v>229</v>
      </c>
      <c r="B318" s="79" t="s">
        <v>691</v>
      </c>
      <c r="C318" s="78" t="s">
        <v>692</v>
      </c>
      <c r="D318" s="76" t="s">
        <v>693</v>
      </c>
      <c r="E318" s="76" t="s">
        <v>297</v>
      </c>
      <c r="F318" s="76" t="s">
        <v>300</v>
      </c>
      <c r="G318" s="78">
        <v>4</v>
      </c>
      <c r="H318" s="78">
        <v>4</v>
      </c>
      <c r="I318" s="73">
        <v>89.7</v>
      </c>
      <c r="J318" s="78">
        <v>1</v>
      </c>
      <c r="K318" s="78">
        <v>0</v>
      </c>
      <c r="L318" s="78">
        <v>1</v>
      </c>
      <c r="M318" s="73">
        <v>42.5</v>
      </c>
      <c r="N318" s="78">
        <v>0</v>
      </c>
      <c r="O318" s="78">
        <v>42.5</v>
      </c>
      <c r="P318" s="173">
        <v>1551142.56</v>
      </c>
      <c r="Q318" s="173">
        <v>972256.16</v>
      </c>
      <c r="R318" s="173">
        <v>454950.11</v>
      </c>
      <c r="S318" s="173">
        <v>123936.29</v>
      </c>
      <c r="T318" s="98">
        <v>0</v>
      </c>
      <c r="U318" s="98">
        <v>0</v>
      </c>
      <c r="V318" s="30">
        <v>0</v>
      </c>
      <c r="W318" s="23"/>
      <c r="X318" s="9"/>
      <c r="Y318" s="10"/>
    </row>
    <row r="319" spans="1:28" s="30" customFormat="1" ht="21" customHeight="1" x14ac:dyDescent="0.25">
      <c r="A319" s="78" t="s">
        <v>241</v>
      </c>
      <c r="B319" s="79" t="s">
        <v>694</v>
      </c>
      <c r="C319" s="78" t="s">
        <v>371</v>
      </c>
      <c r="D319" s="76" t="s">
        <v>695</v>
      </c>
      <c r="E319" s="76" t="s">
        <v>297</v>
      </c>
      <c r="F319" s="76" t="s">
        <v>351</v>
      </c>
      <c r="G319" s="78">
        <v>6</v>
      </c>
      <c r="H319" s="78">
        <v>6</v>
      </c>
      <c r="I319" s="73">
        <v>89.7</v>
      </c>
      <c r="J319" s="78">
        <v>2</v>
      </c>
      <c r="K319" s="78">
        <v>1</v>
      </c>
      <c r="L319" s="78">
        <v>1</v>
      </c>
      <c r="M319" s="73">
        <v>65.2</v>
      </c>
      <c r="N319" s="78">
        <v>23.8</v>
      </c>
      <c r="O319" s="78">
        <v>41.4</v>
      </c>
      <c r="P319" s="173">
        <v>2379635.1800000002</v>
      </c>
      <c r="Q319" s="173">
        <v>1491555.33</v>
      </c>
      <c r="R319" s="173">
        <v>697947</v>
      </c>
      <c r="S319" s="173">
        <v>190132.85</v>
      </c>
      <c r="T319" s="98">
        <v>0</v>
      </c>
      <c r="U319" s="98">
        <v>0</v>
      </c>
      <c r="V319" s="30">
        <v>0</v>
      </c>
      <c r="W319" s="23"/>
      <c r="X319" s="9"/>
      <c r="Y319" s="10"/>
    </row>
    <row r="320" spans="1:28" s="30" customFormat="1" ht="37.5" customHeight="1" x14ac:dyDescent="0.25">
      <c r="A320" s="78" t="s">
        <v>39</v>
      </c>
      <c r="B320" s="79" t="s">
        <v>696</v>
      </c>
      <c r="C320" s="78" t="s">
        <v>697</v>
      </c>
      <c r="D320" s="76" t="s">
        <v>685</v>
      </c>
      <c r="E320" s="76" t="s">
        <v>297</v>
      </c>
      <c r="F320" s="76" t="s">
        <v>300</v>
      </c>
      <c r="G320" s="78">
        <v>18</v>
      </c>
      <c r="H320" s="78">
        <v>18</v>
      </c>
      <c r="I320" s="73">
        <v>562.5</v>
      </c>
      <c r="J320" s="78">
        <v>5</v>
      </c>
      <c r="K320" s="78">
        <v>0</v>
      </c>
      <c r="L320" s="78">
        <v>5</v>
      </c>
      <c r="M320" s="73">
        <v>228.5</v>
      </c>
      <c r="N320" s="78">
        <v>0</v>
      </c>
      <c r="O320" s="78">
        <v>228.5</v>
      </c>
      <c r="P320" s="173">
        <v>8339672.3600000003</v>
      </c>
      <c r="Q320" s="173">
        <v>5227306.6399999997</v>
      </c>
      <c r="R320" s="173">
        <v>2446025.9</v>
      </c>
      <c r="S320" s="173">
        <v>666339.81999999995</v>
      </c>
      <c r="T320" s="98">
        <v>0</v>
      </c>
      <c r="U320" s="98">
        <v>0</v>
      </c>
      <c r="V320" s="30">
        <v>0</v>
      </c>
      <c r="W320" s="23"/>
      <c r="X320" s="9"/>
      <c r="Y320" s="10"/>
    </row>
    <row r="321" spans="1:25" s="30" customFormat="1" ht="21.75" customHeight="1" x14ac:dyDescent="0.25">
      <c r="A321" s="78" t="s">
        <v>153</v>
      </c>
      <c r="B321" s="79" t="s">
        <v>698</v>
      </c>
      <c r="C321" s="78" t="s">
        <v>699</v>
      </c>
      <c r="D321" s="76" t="s">
        <v>700</v>
      </c>
      <c r="E321" s="76" t="s">
        <v>297</v>
      </c>
      <c r="F321" s="76" t="s">
        <v>351</v>
      </c>
      <c r="G321" s="78">
        <v>3</v>
      </c>
      <c r="H321" s="78">
        <v>3</v>
      </c>
      <c r="I321" s="73">
        <v>84.8</v>
      </c>
      <c r="J321" s="78">
        <v>1</v>
      </c>
      <c r="K321" s="78">
        <v>1</v>
      </c>
      <c r="L321" s="78">
        <v>0</v>
      </c>
      <c r="M321" s="73">
        <v>36.6</v>
      </c>
      <c r="N321" s="78">
        <v>36.6</v>
      </c>
      <c r="O321" s="78">
        <v>0</v>
      </c>
      <c r="P321" s="173">
        <v>1335807.48</v>
      </c>
      <c r="Q321" s="173">
        <v>837284.13</v>
      </c>
      <c r="R321" s="173">
        <v>391792.33</v>
      </c>
      <c r="S321" s="173">
        <v>106731.02</v>
      </c>
      <c r="T321" s="98">
        <v>0</v>
      </c>
      <c r="U321" s="98">
        <v>0</v>
      </c>
      <c r="V321" s="30">
        <v>0</v>
      </c>
      <c r="W321" s="23"/>
      <c r="X321" s="9"/>
      <c r="Y321" s="10"/>
    </row>
    <row r="322" spans="1:25" s="30" customFormat="1" ht="15.75" customHeight="1" x14ac:dyDescent="0.25">
      <c r="A322" s="78" t="s">
        <v>246</v>
      </c>
      <c r="B322" s="79" t="s">
        <v>701</v>
      </c>
      <c r="C322" s="78" t="s">
        <v>334</v>
      </c>
      <c r="D322" s="76" t="s">
        <v>682</v>
      </c>
      <c r="E322" s="76" t="s">
        <v>297</v>
      </c>
      <c r="F322" s="76" t="s">
        <v>300</v>
      </c>
      <c r="G322" s="78">
        <v>6</v>
      </c>
      <c r="H322" s="78">
        <v>6</v>
      </c>
      <c r="I322" s="73">
        <v>82</v>
      </c>
      <c r="J322" s="78">
        <v>1</v>
      </c>
      <c r="K322" s="78">
        <v>0</v>
      </c>
      <c r="L322" s="78">
        <v>1</v>
      </c>
      <c r="M322" s="73">
        <v>41.6</v>
      </c>
      <c r="N322" s="78">
        <v>0</v>
      </c>
      <c r="O322" s="78">
        <v>41.6</v>
      </c>
      <c r="P322" s="173">
        <v>1518294.84</v>
      </c>
      <c r="Q322" s="173">
        <v>951667.19999999995</v>
      </c>
      <c r="R322" s="173">
        <v>445315.88</v>
      </c>
      <c r="S322" s="173">
        <v>121311.76</v>
      </c>
      <c r="T322" s="98">
        <v>0</v>
      </c>
      <c r="U322" s="98">
        <v>0</v>
      </c>
      <c r="V322" s="30">
        <v>0</v>
      </c>
      <c r="W322" s="23"/>
      <c r="X322" s="9"/>
      <c r="Y322" s="10"/>
    </row>
    <row r="323" spans="1:25" s="30" customFormat="1" ht="27" customHeight="1" x14ac:dyDescent="0.25">
      <c r="A323" s="78" t="s">
        <v>248</v>
      </c>
      <c r="B323" s="79" t="s">
        <v>702</v>
      </c>
      <c r="C323" s="78" t="s">
        <v>703</v>
      </c>
      <c r="D323" s="76" t="s">
        <v>690</v>
      </c>
      <c r="E323" s="76" t="s">
        <v>297</v>
      </c>
      <c r="F323" s="76" t="s">
        <v>300</v>
      </c>
      <c r="G323" s="78">
        <v>5</v>
      </c>
      <c r="H323" s="78">
        <v>5</v>
      </c>
      <c r="I323" s="73">
        <v>83.6</v>
      </c>
      <c r="J323" s="78">
        <v>1</v>
      </c>
      <c r="K323" s="78">
        <v>0</v>
      </c>
      <c r="L323" s="78">
        <v>1</v>
      </c>
      <c r="M323" s="73">
        <v>40.9</v>
      </c>
      <c r="N323" s="78">
        <v>0</v>
      </c>
      <c r="O323" s="78">
        <v>40.9</v>
      </c>
      <c r="P323" s="173">
        <v>1492746.6</v>
      </c>
      <c r="Q323" s="173">
        <v>935653.57</v>
      </c>
      <c r="R323" s="173">
        <v>437822.58</v>
      </c>
      <c r="S323" s="173">
        <v>119270.45</v>
      </c>
      <c r="T323" s="98">
        <v>0</v>
      </c>
      <c r="U323" s="98">
        <v>0</v>
      </c>
      <c r="V323" s="30">
        <v>0</v>
      </c>
      <c r="W323" s="23"/>
      <c r="X323" s="9"/>
      <c r="Y323" s="10"/>
    </row>
    <row r="324" spans="1:25" s="30" customFormat="1" ht="25.5" customHeight="1" x14ac:dyDescent="0.25">
      <c r="A324" s="78" t="s">
        <v>232</v>
      </c>
      <c r="B324" s="79" t="s">
        <v>704</v>
      </c>
      <c r="C324" s="78" t="s">
        <v>705</v>
      </c>
      <c r="D324" s="76" t="s">
        <v>685</v>
      </c>
      <c r="E324" s="76" t="s">
        <v>297</v>
      </c>
      <c r="F324" s="76" t="s">
        <v>300</v>
      </c>
      <c r="G324" s="78">
        <v>2</v>
      </c>
      <c r="H324" s="78">
        <v>2</v>
      </c>
      <c r="I324" s="73">
        <v>80.900000000000006</v>
      </c>
      <c r="J324" s="78">
        <v>1</v>
      </c>
      <c r="K324" s="78">
        <v>0</v>
      </c>
      <c r="L324" s="78">
        <v>1</v>
      </c>
      <c r="M324" s="73">
        <v>40.6</v>
      </c>
      <c r="N324" s="78">
        <v>0</v>
      </c>
      <c r="O324" s="78">
        <v>40.6</v>
      </c>
      <c r="P324" s="173">
        <v>1481797.37</v>
      </c>
      <c r="Q324" s="173">
        <v>928790.59</v>
      </c>
      <c r="R324" s="173">
        <v>434611.17</v>
      </c>
      <c r="S324" s="173">
        <v>118395.61</v>
      </c>
      <c r="T324" s="98">
        <v>0</v>
      </c>
      <c r="U324" s="98">
        <v>0</v>
      </c>
      <c r="V324" s="30">
        <v>0</v>
      </c>
      <c r="W324" s="23"/>
      <c r="X324" s="9"/>
      <c r="Y324" s="10"/>
    </row>
    <row r="325" spans="1:25" s="30" customFormat="1" ht="26.25" customHeight="1" x14ac:dyDescent="0.25">
      <c r="A325" s="78" t="s">
        <v>40</v>
      </c>
      <c r="B325" s="79" t="s">
        <v>706</v>
      </c>
      <c r="C325" s="78" t="s">
        <v>707</v>
      </c>
      <c r="D325" s="76" t="s">
        <v>708</v>
      </c>
      <c r="E325" s="76" t="s">
        <v>297</v>
      </c>
      <c r="F325" s="76" t="s">
        <v>300</v>
      </c>
      <c r="G325" s="78">
        <v>1</v>
      </c>
      <c r="H325" s="78">
        <v>1</v>
      </c>
      <c r="I325" s="73">
        <v>82.4</v>
      </c>
      <c r="J325" s="78">
        <v>1</v>
      </c>
      <c r="K325" s="78">
        <v>0</v>
      </c>
      <c r="L325" s="78">
        <v>1</v>
      </c>
      <c r="M325" s="73">
        <v>41.5</v>
      </c>
      <c r="N325" s="78">
        <v>0</v>
      </c>
      <c r="O325" s="78">
        <v>41.5</v>
      </c>
      <c r="P325" s="173">
        <v>1514645.09</v>
      </c>
      <c r="Q325" s="173">
        <v>949379.54</v>
      </c>
      <c r="R325" s="173">
        <v>444245.41</v>
      </c>
      <c r="S325" s="173">
        <v>121020.14</v>
      </c>
      <c r="T325" s="98">
        <v>0</v>
      </c>
      <c r="U325" s="98">
        <v>0</v>
      </c>
      <c r="V325" s="30">
        <v>0</v>
      </c>
      <c r="W325" s="23"/>
      <c r="X325" s="9"/>
      <c r="Y325" s="10"/>
    </row>
    <row r="326" spans="1:25" s="30" customFormat="1" ht="33" customHeight="1" x14ac:dyDescent="0.25">
      <c r="A326" s="78" t="s">
        <v>41</v>
      </c>
      <c r="B326" s="79" t="s">
        <v>709</v>
      </c>
      <c r="C326" s="78" t="s">
        <v>710</v>
      </c>
      <c r="D326" s="76" t="s">
        <v>693</v>
      </c>
      <c r="E326" s="76" t="s">
        <v>297</v>
      </c>
      <c r="F326" s="76" t="s">
        <v>300</v>
      </c>
      <c r="G326" s="78">
        <v>2</v>
      </c>
      <c r="H326" s="78">
        <v>2</v>
      </c>
      <c r="I326" s="73">
        <v>83.5</v>
      </c>
      <c r="J326" s="78">
        <v>2</v>
      </c>
      <c r="K326" s="78">
        <v>0</v>
      </c>
      <c r="L326" s="78">
        <v>2</v>
      </c>
      <c r="M326" s="73">
        <v>83.5</v>
      </c>
      <c r="N326" s="78">
        <v>0</v>
      </c>
      <c r="O326" s="78">
        <v>83.5</v>
      </c>
      <c r="P326" s="173">
        <v>3047538.91</v>
      </c>
      <c r="Q326" s="173">
        <v>1910197.39</v>
      </c>
      <c r="R326" s="173">
        <v>893843.16</v>
      </c>
      <c r="S326" s="173">
        <v>243498.36</v>
      </c>
      <c r="T326" s="98">
        <v>0</v>
      </c>
      <c r="U326" s="98">
        <v>0</v>
      </c>
      <c r="V326" s="30">
        <v>0</v>
      </c>
      <c r="W326" s="23"/>
      <c r="X326" s="9"/>
      <c r="Y326" s="10"/>
    </row>
    <row r="327" spans="1:25" s="30" customFormat="1" ht="12.75" customHeight="1" x14ac:dyDescent="0.25">
      <c r="A327" s="78" t="s">
        <v>233</v>
      </c>
      <c r="B327" s="79" t="s">
        <v>711</v>
      </c>
      <c r="C327" s="78" t="s">
        <v>166</v>
      </c>
      <c r="D327" s="76" t="s">
        <v>682</v>
      </c>
      <c r="E327" s="76" t="s">
        <v>297</v>
      </c>
      <c r="F327" s="76" t="s">
        <v>300</v>
      </c>
      <c r="G327" s="78">
        <v>6</v>
      </c>
      <c r="H327" s="78">
        <v>6</v>
      </c>
      <c r="I327" s="73">
        <v>203.7</v>
      </c>
      <c r="J327" s="78">
        <v>1</v>
      </c>
      <c r="K327" s="78">
        <v>0</v>
      </c>
      <c r="L327" s="78">
        <v>2</v>
      </c>
      <c r="M327" s="73">
        <v>76.099999999999994</v>
      </c>
      <c r="N327" s="78">
        <v>0</v>
      </c>
      <c r="O327" s="78">
        <v>76.099999999999994</v>
      </c>
      <c r="P327" s="173">
        <v>2777457.62</v>
      </c>
      <c r="Q327" s="173">
        <v>1740910.44</v>
      </c>
      <c r="R327" s="173">
        <v>814628.32</v>
      </c>
      <c r="S327" s="173">
        <v>221918.86</v>
      </c>
      <c r="T327" s="98">
        <v>0</v>
      </c>
      <c r="U327" s="98">
        <v>0</v>
      </c>
      <c r="V327" s="30">
        <v>0</v>
      </c>
      <c r="W327" s="23"/>
      <c r="X327" s="9"/>
      <c r="Y327" s="10"/>
    </row>
    <row r="328" spans="1:25" s="30" customFormat="1" ht="29.25" customHeight="1" x14ac:dyDescent="0.25">
      <c r="A328" s="78" t="s">
        <v>42</v>
      </c>
      <c r="B328" s="79" t="s">
        <v>712</v>
      </c>
      <c r="C328" s="78" t="s">
        <v>713</v>
      </c>
      <c r="D328" s="76" t="s">
        <v>714</v>
      </c>
      <c r="E328" s="76" t="s">
        <v>297</v>
      </c>
      <c r="F328" s="76" t="s">
        <v>300</v>
      </c>
      <c r="G328" s="78">
        <v>3</v>
      </c>
      <c r="H328" s="78">
        <v>3</v>
      </c>
      <c r="I328" s="73">
        <v>207</v>
      </c>
      <c r="J328" s="78">
        <v>1</v>
      </c>
      <c r="K328" s="78">
        <v>0</v>
      </c>
      <c r="L328" s="78">
        <v>1</v>
      </c>
      <c r="M328" s="73">
        <v>51.2</v>
      </c>
      <c r="N328" s="78">
        <v>0</v>
      </c>
      <c r="O328" s="78">
        <v>51.2</v>
      </c>
      <c r="P328" s="173">
        <v>1868670.57</v>
      </c>
      <c r="Q328" s="173">
        <v>1171282.71</v>
      </c>
      <c r="R328" s="173">
        <v>548081.07999999996</v>
      </c>
      <c r="S328" s="173">
        <v>149306.78</v>
      </c>
      <c r="T328" s="98">
        <v>0</v>
      </c>
      <c r="U328" s="98">
        <v>0</v>
      </c>
      <c r="V328" s="30">
        <v>0</v>
      </c>
      <c r="W328" s="23"/>
      <c r="X328" s="9"/>
      <c r="Y328" s="10"/>
    </row>
    <row r="329" spans="1:25" s="30" customFormat="1" ht="12.75" customHeight="1" x14ac:dyDescent="0.25">
      <c r="A329" s="78" t="s">
        <v>234</v>
      </c>
      <c r="B329" s="79" t="s">
        <v>715</v>
      </c>
      <c r="C329" s="78" t="s">
        <v>187</v>
      </c>
      <c r="D329" s="76" t="s">
        <v>716</v>
      </c>
      <c r="E329" s="76" t="s">
        <v>297</v>
      </c>
      <c r="F329" s="76" t="s">
        <v>300</v>
      </c>
      <c r="G329" s="78">
        <v>5</v>
      </c>
      <c r="H329" s="78">
        <v>5</v>
      </c>
      <c r="I329" s="73">
        <v>207.2</v>
      </c>
      <c r="J329" s="78">
        <v>2</v>
      </c>
      <c r="K329" s="78">
        <v>0</v>
      </c>
      <c r="L329" s="78">
        <v>2</v>
      </c>
      <c r="M329" s="73">
        <v>78.3</v>
      </c>
      <c r="N329" s="78">
        <v>0</v>
      </c>
      <c r="O329" s="78">
        <v>78.3</v>
      </c>
      <c r="P329" s="173">
        <v>2857752.06</v>
      </c>
      <c r="Q329" s="173">
        <v>1791238.99</v>
      </c>
      <c r="R329" s="173">
        <v>838178.68</v>
      </c>
      <c r="S329" s="173">
        <v>228334.39</v>
      </c>
      <c r="T329" s="98">
        <v>0</v>
      </c>
      <c r="U329" s="98">
        <v>0</v>
      </c>
      <c r="V329" s="30">
        <v>0</v>
      </c>
      <c r="W329" s="23"/>
      <c r="X329" s="9"/>
      <c r="Y329" s="10"/>
    </row>
    <row r="330" spans="1:25" s="30" customFormat="1" ht="12.75" customHeight="1" x14ac:dyDescent="0.25">
      <c r="A330" s="78" t="s">
        <v>43</v>
      </c>
      <c r="B330" s="79" t="s">
        <v>717</v>
      </c>
      <c r="C330" s="78" t="s">
        <v>161</v>
      </c>
      <c r="D330" s="76" t="s">
        <v>718</v>
      </c>
      <c r="E330" s="76" t="s">
        <v>297</v>
      </c>
      <c r="F330" s="76" t="s">
        <v>297</v>
      </c>
      <c r="G330" s="78">
        <v>2</v>
      </c>
      <c r="H330" s="78">
        <v>2</v>
      </c>
      <c r="I330" s="73">
        <v>408.4</v>
      </c>
      <c r="J330" s="78">
        <v>1</v>
      </c>
      <c r="K330" s="78">
        <v>0</v>
      </c>
      <c r="L330" s="78">
        <v>1</v>
      </c>
      <c r="M330" s="73">
        <v>60.92</v>
      </c>
      <c r="N330" s="78">
        <v>0</v>
      </c>
      <c r="O330" s="78">
        <v>60.92</v>
      </c>
      <c r="P330" s="173">
        <v>2223426.0099999998</v>
      </c>
      <c r="Q330" s="173">
        <v>1393643.42</v>
      </c>
      <c r="R330" s="173">
        <v>652130.85</v>
      </c>
      <c r="S330" s="173">
        <v>177651.74</v>
      </c>
      <c r="T330" s="98">
        <v>0</v>
      </c>
      <c r="U330" s="98">
        <v>0</v>
      </c>
      <c r="V330" s="30">
        <v>0</v>
      </c>
      <c r="W330" s="23"/>
      <c r="X330" s="9"/>
      <c r="Y330" s="10"/>
    </row>
    <row r="331" spans="1:25" s="30" customFormat="1" ht="29.25" customHeight="1" x14ac:dyDescent="0.25">
      <c r="A331" s="78" t="s">
        <v>235</v>
      </c>
      <c r="B331" s="79" t="s">
        <v>719</v>
      </c>
      <c r="C331" s="78" t="s">
        <v>720</v>
      </c>
      <c r="D331" s="76" t="s">
        <v>721</v>
      </c>
      <c r="E331" s="76" t="s">
        <v>297</v>
      </c>
      <c r="F331" s="76" t="s">
        <v>300</v>
      </c>
      <c r="G331" s="78">
        <v>4</v>
      </c>
      <c r="H331" s="78">
        <v>4</v>
      </c>
      <c r="I331" s="73">
        <v>179.5</v>
      </c>
      <c r="J331" s="78">
        <v>3</v>
      </c>
      <c r="K331" s="78">
        <v>0</v>
      </c>
      <c r="L331" s="78">
        <v>3</v>
      </c>
      <c r="M331" s="73">
        <v>88.800000000000011</v>
      </c>
      <c r="N331" s="78">
        <v>0</v>
      </c>
      <c r="O331" s="78">
        <v>88.800000000000011</v>
      </c>
      <c r="P331" s="173">
        <v>3240975.52</v>
      </c>
      <c r="Q331" s="173">
        <v>2031443.46</v>
      </c>
      <c r="R331" s="173">
        <v>950578.12</v>
      </c>
      <c r="S331" s="173">
        <v>258953.94</v>
      </c>
      <c r="T331" s="98">
        <v>0</v>
      </c>
      <c r="U331" s="98">
        <v>0</v>
      </c>
      <c r="V331" s="30">
        <v>0</v>
      </c>
      <c r="W331" s="23"/>
      <c r="X331" s="9"/>
      <c r="Y331" s="10"/>
    </row>
    <row r="332" spans="1:25" s="30" customFormat="1" ht="21" customHeight="1" x14ac:dyDescent="0.25">
      <c r="A332" s="78" t="s">
        <v>258</v>
      </c>
      <c r="B332" s="79" t="s">
        <v>722</v>
      </c>
      <c r="C332" s="78" t="s">
        <v>361</v>
      </c>
      <c r="D332" s="76" t="s">
        <v>700</v>
      </c>
      <c r="E332" s="76" t="s">
        <v>297</v>
      </c>
      <c r="F332" s="76" t="s">
        <v>351</v>
      </c>
      <c r="G332" s="78">
        <v>21</v>
      </c>
      <c r="H332" s="78">
        <v>21</v>
      </c>
      <c r="I332" s="73">
        <v>323.89999999999998</v>
      </c>
      <c r="J332" s="78">
        <v>5</v>
      </c>
      <c r="K332" s="78">
        <v>0</v>
      </c>
      <c r="L332" s="78">
        <v>5</v>
      </c>
      <c r="M332" s="73">
        <v>198.6</v>
      </c>
      <c r="N332" s="78">
        <v>0</v>
      </c>
      <c r="O332" s="78">
        <v>198.6</v>
      </c>
      <c r="P332" s="173">
        <v>7248397.96</v>
      </c>
      <c r="Q332" s="173">
        <v>4543295.84</v>
      </c>
      <c r="R332" s="173">
        <v>2125955.12</v>
      </c>
      <c r="S332" s="173">
        <v>579147</v>
      </c>
      <c r="T332" s="98">
        <v>0</v>
      </c>
      <c r="U332" s="98">
        <v>0</v>
      </c>
      <c r="V332" s="30">
        <v>0</v>
      </c>
      <c r="W332" s="23"/>
      <c r="X332" s="9"/>
      <c r="Y332" s="10"/>
    </row>
    <row r="333" spans="1:25" s="30" customFormat="1" ht="18" customHeight="1" x14ac:dyDescent="0.25">
      <c r="A333" s="78" t="s">
        <v>260</v>
      </c>
      <c r="B333" s="79" t="s">
        <v>723</v>
      </c>
      <c r="C333" s="78" t="s">
        <v>37</v>
      </c>
      <c r="D333" s="76" t="s">
        <v>700</v>
      </c>
      <c r="E333" s="76" t="s">
        <v>297</v>
      </c>
      <c r="F333" s="76" t="s">
        <v>351</v>
      </c>
      <c r="G333" s="78">
        <v>34</v>
      </c>
      <c r="H333" s="78">
        <v>34</v>
      </c>
      <c r="I333" s="73">
        <v>510.4</v>
      </c>
      <c r="J333" s="78">
        <v>6</v>
      </c>
      <c r="K333" s="78">
        <v>0</v>
      </c>
      <c r="L333" s="78">
        <v>6</v>
      </c>
      <c r="M333" s="73">
        <v>234.8</v>
      </c>
      <c r="N333" s="78">
        <v>0</v>
      </c>
      <c r="O333" s="78">
        <v>234.8</v>
      </c>
      <c r="P333" s="173">
        <v>8569606.4399999995</v>
      </c>
      <c r="Q333" s="173">
        <v>5371429.3200000003</v>
      </c>
      <c r="R333" s="173">
        <v>2513465.5699999998</v>
      </c>
      <c r="S333" s="173">
        <v>684711.55</v>
      </c>
      <c r="T333" s="98">
        <v>0</v>
      </c>
      <c r="U333" s="98">
        <v>0</v>
      </c>
      <c r="V333" s="30">
        <v>0</v>
      </c>
      <c r="W333" s="23"/>
      <c r="X333" s="9"/>
      <c r="Y333" s="10"/>
    </row>
    <row r="334" spans="1:25" s="30" customFormat="1" ht="18" customHeight="1" x14ac:dyDescent="0.25">
      <c r="A334" s="78" t="s">
        <v>156</v>
      </c>
      <c r="B334" s="79" t="s">
        <v>724</v>
      </c>
      <c r="C334" s="78" t="s">
        <v>338</v>
      </c>
      <c r="D334" s="76" t="s">
        <v>725</v>
      </c>
      <c r="E334" s="76" t="s">
        <v>297</v>
      </c>
      <c r="F334" s="76" t="s">
        <v>351</v>
      </c>
      <c r="G334" s="78">
        <v>10</v>
      </c>
      <c r="H334" s="78">
        <v>10</v>
      </c>
      <c r="I334" s="73">
        <v>175.35</v>
      </c>
      <c r="J334" s="78">
        <v>4</v>
      </c>
      <c r="K334" s="78">
        <v>0</v>
      </c>
      <c r="L334" s="78">
        <v>4</v>
      </c>
      <c r="M334" s="73">
        <v>116.85999999999999</v>
      </c>
      <c r="N334" s="78">
        <v>0</v>
      </c>
      <c r="O334" s="78">
        <v>116.85999999999999</v>
      </c>
      <c r="P334" s="173">
        <v>4265094.59</v>
      </c>
      <c r="Q334" s="173">
        <v>2673361.29</v>
      </c>
      <c r="R334" s="173">
        <v>1250952.24</v>
      </c>
      <c r="S334" s="173">
        <v>340781.06</v>
      </c>
      <c r="T334" s="98">
        <v>0</v>
      </c>
      <c r="U334" s="98">
        <v>0</v>
      </c>
      <c r="V334" s="30">
        <v>0</v>
      </c>
      <c r="W334" s="23"/>
      <c r="X334" s="9"/>
      <c r="Y334" s="10"/>
    </row>
    <row r="335" spans="1:25" s="30" customFormat="1" ht="18" customHeight="1" x14ac:dyDescent="0.25">
      <c r="A335" s="78" t="s">
        <v>157</v>
      </c>
      <c r="B335" s="79" t="s">
        <v>726</v>
      </c>
      <c r="C335" s="78" t="s">
        <v>271</v>
      </c>
      <c r="D335" s="76" t="s">
        <v>700</v>
      </c>
      <c r="E335" s="76" t="s">
        <v>297</v>
      </c>
      <c r="F335" s="76" t="s">
        <v>351</v>
      </c>
      <c r="G335" s="78">
        <v>1</v>
      </c>
      <c r="H335" s="78">
        <v>1</v>
      </c>
      <c r="I335" s="73">
        <v>110.6</v>
      </c>
      <c r="J335" s="78">
        <v>1</v>
      </c>
      <c r="K335" s="78">
        <v>0</v>
      </c>
      <c r="L335" s="78">
        <v>1</v>
      </c>
      <c r="M335" s="73">
        <v>56</v>
      </c>
      <c r="N335" s="78">
        <v>0</v>
      </c>
      <c r="O335" s="78">
        <v>56</v>
      </c>
      <c r="P335" s="173">
        <v>2043858.44</v>
      </c>
      <c r="Q335" s="173">
        <v>1281090.47</v>
      </c>
      <c r="R335" s="173">
        <v>599463.68000000005</v>
      </c>
      <c r="S335" s="173">
        <v>163304.29</v>
      </c>
      <c r="T335" s="98">
        <v>0</v>
      </c>
      <c r="U335" s="98">
        <v>0</v>
      </c>
      <c r="V335" s="30">
        <v>0</v>
      </c>
      <c r="W335" s="23"/>
      <c r="X335" s="9"/>
      <c r="Y335" s="10"/>
    </row>
    <row r="336" spans="1:25" s="30" customFormat="1" ht="19.5" customHeight="1" x14ac:dyDescent="0.25">
      <c r="A336" s="78" t="s">
        <v>158</v>
      </c>
      <c r="B336" s="79" t="s">
        <v>727</v>
      </c>
      <c r="C336" s="78" t="s">
        <v>234</v>
      </c>
      <c r="D336" s="76" t="s">
        <v>687</v>
      </c>
      <c r="E336" s="76" t="s">
        <v>297</v>
      </c>
      <c r="F336" s="76" t="s">
        <v>351</v>
      </c>
      <c r="G336" s="78">
        <v>2</v>
      </c>
      <c r="H336" s="78">
        <v>2</v>
      </c>
      <c r="I336" s="73">
        <v>182.2</v>
      </c>
      <c r="J336" s="78">
        <v>1</v>
      </c>
      <c r="K336" s="78">
        <v>0</v>
      </c>
      <c r="L336" s="78">
        <v>1</v>
      </c>
      <c r="M336" s="73">
        <v>30.6</v>
      </c>
      <c r="N336" s="78">
        <v>0</v>
      </c>
      <c r="O336" s="78">
        <v>30.6</v>
      </c>
      <c r="P336" s="173">
        <v>1116822.6399999999</v>
      </c>
      <c r="Q336" s="173">
        <v>700024.43</v>
      </c>
      <c r="R336" s="173">
        <v>327564.08</v>
      </c>
      <c r="S336" s="173">
        <v>89234.13</v>
      </c>
      <c r="T336" s="98">
        <v>0</v>
      </c>
      <c r="U336" s="98">
        <v>0</v>
      </c>
      <c r="V336" s="30">
        <v>0</v>
      </c>
      <c r="W336" s="23"/>
      <c r="X336" s="9"/>
      <c r="Y336" s="10"/>
    </row>
    <row r="337" spans="1:25" s="30" customFormat="1" ht="19.5" customHeight="1" x14ac:dyDescent="0.25">
      <c r="A337" s="78" t="s">
        <v>160</v>
      </c>
      <c r="B337" s="79" t="s">
        <v>728</v>
      </c>
      <c r="C337" s="78" t="s">
        <v>258</v>
      </c>
      <c r="D337" s="76" t="s">
        <v>687</v>
      </c>
      <c r="E337" s="76" t="s">
        <v>297</v>
      </c>
      <c r="F337" s="76" t="s">
        <v>300</v>
      </c>
      <c r="G337" s="78">
        <v>4</v>
      </c>
      <c r="H337" s="78">
        <v>4</v>
      </c>
      <c r="I337" s="73">
        <v>182.5</v>
      </c>
      <c r="J337" s="78">
        <v>2</v>
      </c>
      <c r="K337" s="78">
        <v>0</v>
      </c>
      <c r="L337" s="78">
        <v>2</v>
      </c>
      <c r="M337" s="73">
        <v>76</v>
      </c>
      <c r="N337" s="78">
        <v>0</v>
      </c>
      <c r="O337" s="78">
        <v>76</v>
      </c>
      <c r="P337" s="173">
        <v>2773807.88</v>
      </c>
      <c r="Q337" s="173">
        <v>1738622.78</v>
      </c>
      <c r="R337" s="173">
        <v>813557.85</v>
      </c>
      <c r="S337" s="173">
        <v>221627.25</v>
      </c>
      <c r="T337" s="98">
        <v>0</v>
      </c>
      <c r="U337" s="98">
        <v>0</v>
      </c>
      <c r="V337" s="30">
        <v>0</v>
      </c>
      <c r="W337" s="23"/>
      <c r="X337" s="9"/>
      <c r="Y337" s="10"/>
    </row>
    <row r="338" spans="1:25" s="30" customFormat="1" ht="21" customHeight="1" x14ac:dyDescent="0.25">
      <c r="A338" s="78" t="s">
        <v>161</v>
      </c>
      <c r="B338" s="79" t="s">
        <v>729</v>
      </c>
      <c r="C338" s="78" t="s">
        <v>36</v>
      </c>
      <c r="D338" s="76" t="s">
        <v>700</v>
      </c>
      <c r="E338" s="76" t="s">
        <v>297</v>
      </c>
      <c r="F338" s="76" t="s">
        <v>351</v>
      </c>
      <c r="G338" s="78">
        <v>8</v>
      </c>
      <c r="H338" s="78">
        <v>8</v>
      </c>
      <c r="I338" s="73">
        <v>111.5</v>
      </c>
      <c r="J338" s="78">
        <v>2</v>
      </c>
      <c r="K338" s="78">
        <v>0</v>
      </c>
      <c r="L338" s="78">
        <v>2</v>
      </c>
      <c r="M338" s="73">
        <v>111.5</v>
      </c>
      <c r="N338" s="78">
        <v>0</v>
      </c>
      <c r="O338" s="78">
        <v>111.5</v>
      </c>
      <c r="P338" s="173">
        <v>4069468.13</v>
      </c>
      <c r="Q338" s="173">
        <v>2550742.63</v>
      </c>
      <c r="R338" s="173">
        <v>1193575</v>
      </c>
      <c r="S338" s="173">
        <v>325150.5</v>
      </c>
      <c r="T338" s="98">
        <v>0</v>
      </c>
      <c r="U338" s="98">
        <v>0</v>
      </c>
      <c r="V338" s="30">
        <v>0</v>
      </c>
      <c r="W338" s="23"/>
      <c r="X338" s="9"/>
      <c r="Y338" s="10"/>
    </row>
    <row r="339" spans="1:25" s="30" customFormat="1" ht="19.5" customHeight="1" x14ac:dyDescent="0.25">
      <c r="A339" s="78" t="s">
        <v>268</v>
      </c>
      <c r="B339" s="79" t="s">
        <v>730</v>
      </c>
      <c r="C339" s="78" t="s">
        <v>164</v>
      </c>
      <c r="D339" s="76" t="s">
        <v>731</v>
      </c>
      <c r="E339" s="76" t="s">
        <v>297</v>
      </c>
      <c r="F339" s="76" t="s">
        <v>300</v>
      </c>
      <c r="G339" s="78">
        <v>5</v>
      </c>
      <c r="H339" s="78">
        <v>5</v>
      </c>
      <c r="I339" s="73">
        <v>112.8</v>
      </c>
      <c r="J339" s="78">
        <v>1</v>
      </c>
      <c r="K339" s="78">
        <v>0</v>
      </c>
      <c r="L339" s="78">
        <v>1</v>
      </c>
      <c r="M339" s="73">
        <v>28.2</v>
      </c>
      <c r="N339" s="78">
        <v>0</v>
      </c>
      <c r="O339" s="78">
        <v>28.2</v>
      </c>
      <c r="P339" s="173">
        <v>1029228.71</v>
      </c>
      <c r="Q339" s="173">
        <v>645120.56000000006</v>
      </c>
      <c r="R339" s="173">
        <v>301872.78000000003</v>
      </c>
      <c r="S339" s="173">
        <v>82235.37</v>
      </c>
      <c r="T339" s="98">
        <v>0</v>
      </c>
      <c r="U339" s="98">
        <v>0</v>
      </c>
      <c r="V339" s="30">
        <v>0</v>
      </c>
      <c r="W339" s="23"/>
      <c r="X339" s="9"/>
      <c r="Y339" s="10"/>
    </row>
    <row r="340" spans="1:25" s="30" customFormat="1" ht="17.25" customHeight="1" x14ac:dyDescent="0.25">
      <c r="A340" s="78" t="s">
        <v>269</v>
      </c>
      <c r="B340" s="79" t="s">
        <v>732</v>
      </c>
      <c r="C340" s="78" t="s">
        <v>45</v>
      </c>
      <c r="D340" s="76" t="s">
        <v>733</v>
      </c>
      <c r="E340" s="76" t="s">
        <v>297</v>
      </c>
      <c r="F340" s="76" t="s">
        <v>297</v>
      </c>
      <c r="G340" s="78">
        <v>5</v>
      </c>
      <c r="H340" s="78">
        <v>5</v>
      </c>
      <c r="I340" s="73">
        <v>487.8</v>
      </c>
      <c r="J340" s="78">
        <v>1</v>
      </c>
      <c r="K340" s="78">
        <v>1</v>
      </c>
      <c r="L340" s="78">
        <v>0</v>
      </c>
      <c r="M340" s="73">
        <v>40.200000000000003</v>
      </c>
      <c r="N340" s="78">
        <v>40.200000000000003</v>
      </c>
      <c r="O340" s="78">
        <v>0</v>
      </c>
      <c r="P340" s="173">
        <v>1467198.36</v>
      </c>
      <c r="Q340" s="173">
        <v>913093.81</v>
      </c>
      <c r="R340" s="173">
        <v>431128.24</v>
      </c>
      <c r="S340" s="173">
        <v>122976.31</v>
      </c>
      <c r="T340" s="98">
        <v>0</v>
      </c>
      <c r="U340" s="98">
        <v>0</v>
      </c>
      <c r="V340" s="30">
        <v>0</v>
      </c>
      <c r="W340" s="23"/>
      <c r="X340" s="9"/>
      <c r="Y340" s="10"/>
    </row>
    <row r="341" spans="1:25" s="30" customFormat="1" ht="21.75" customHeight="1" x14ac:dyDescent="0.25">
      <c r="A341" s="78" t="s">
        <v>334</v>
      </c>
      <c r="B341" s="79" t="s">
        <v>734</v>
      </c>
      <c r="C341" s="78" t="s">
        <v>153</v>
      </c>
      <c r="D341" s="76" t="s">
        <v>735</v>
      </c>
      <c r="E341" s="76" t="s">
        <v>297</v>
      </c>
      <c r="F341" s="76" t="s">
        <v>351</v>
      </c>
      <c r="G341" s="78">
        <v>3</v>
      </c>
      <c r="H341" s="78">
        <v>3</v>
      </c>
      <c r="I341" s="73">
        <v>217.5</v>
      </c>
      <c r="J341" s="78">
        <v>1</v>
      </c>
      <c r="K341" s="78">
        <v>1</v>
      </c>
      <c r="L341" s="78">
        <v>0</v>
      </c>
      <c r="M341" s="73">
        <v>31.1</v>
      </c>
      <c r="N341" s="78">
        <v>31.1</v>
      </c>
      <c r="O341" s="78">
        <v>0</v>
      </c>
      <c r="P341" s="173">
        <v>1135071.3799999999</v>
      </c>
      <c r="Q341" s="173">
        <v>711462.74</v>
      </c>
      <c r="R341" s="173">
        <v>332916.44</v>
      </c>
      <c r="S341" s="173">
        <v>90692.2</v>
      </c>
      <c r="T341" s="98">
        <v>0</v>
      </c>
      <c r="U341" s="98">
        <v>0</v>
      </c>
      <c r="V341" s="30">
        <v>0</v>
      </c>
      <c r="W341" s="23"/>
      <c r="X341" s="9"/>
      <c r="Y341" s="10"/>
    </row>
    <row r="342" spans="1:25" s="30" customFormat="1" ht="21.75" customHeight="1" x14ac:dyDescent="0.25">
      <c r="A342" s="78" t="s">
        <v>47</v>
      </c>
      <c r="B342" s="79" t="s">
        <v>736</v>
      </c>
      <c r="C342" s="78" t="s">
        <v>737</v>
      </c>
      <c r="D342" s="76" t="s">
        <v>738</v>
      </c>
      <c r="E342" s="76" t="s">
        <v>297</v>
      </c>
      <c r="F342" s="76" t="s">
        <v>300</v>
      </c>
      <c r="G342" s="78">
        <v>9</v>
      </c>
      <c r="H342" s="78">
        <v>9</v>
      </c>
      <c r="I342" s="73">
        <v>738.1</v>
      </c>
      <c r="J342" s="78">
        <v>2</v>
      </c>
      <c r="K342" s="78">
        <v>0</v>
      </c>
      <c r="L342" s="78">
        <v>2</v>
      </c>
      <c r="M342" s="73">
        <v>122.80000000000001</v>
      </c>
      <c r="N342" s="78">
        <v>0</v>
      </c>
      <c r="O342" s="78">
        <v>122.80000000000001</v>
      </c>
      <c r="P342" s="173">
        <v>4481889.57</v>
      </c>
      <c r="Q342" s="173">
        <v>2809248.38</v>
      </c>
      <c r="R342" s="173">
        <v>1314538.21</v>
      </c>
      <c r="S342" s="173">
        <v>358102.98</v>
      </c>
      <c r="T342" s="98">
        <v>0</v>
      </c>
      <c r="U342" s="98">
        <v>0</v>
      </c>
      <c r="V342" s="30">
        <v>0</v>
      </c>
      <c r="W342" s="23"/>
      <c r="X342" s="9"/>
      <c r="Y342" s="10"/>
    </row>
    <row r="343" spans="1:25" s="30" customFormat="1" ht="26.25" customHeight="1" x14ac:dyDescent="0.25">
      <c r="A343" s="78" t="s">
        <v>338</v>
      </c>
      <c r="B343" s="79" t="s">
        <v>739</v>
      </c>
      <c r="C343" s="78" t="s">
        <v>740</v>
      </c>
      <c r="D343" s="76" t="s">
        <v>741</v>
      </c>
      <c r="E343" s="76" t="s">
        <v>297</v>
      </c>
      <c r="F343" s="76" t="s">
        <v>351</v>
      </c>
      <c r="G343" s="78">
        <v>3</v>
      </c>
      <c r="H343" s="78">
        <v>3</v>
      </c>
      <c r="I343" s="73">
        <v>740.5</v>
      </c>
      <c r="J343" s="78">
        <v>2</v>
      </c>
      <c r="K343" s="78">
        <v>0</v>
      </c>
      <c r="L343" s="78">
        <v>2</v>
      </c>
      <c r="M343" s="73">
        <v>110.1</v>
      </c>
      <c r="N343" s="78">
        <v>0</v>
      </c>
      <c r="O343" s="78">
        <v>110.1</v>
      </c>
      <c r="P343" s="173">
        <v>4018371.68</v>
      </c>
      <c r="Q343" s="173">
        <v>2518715.37</v>
      </c>
      <c r="R343" s="173">
        <v>1178588.4099999999</v>
      </c>
      <c r="S343" s="173">
        <v>321067.90000000002</v>
      </c>
      <c r="T343" s="98">
        <v>0</v>
      </c>
      <c r="U343" s="98">
        <v>0</v>
      </c>
      <c r="V343" s="30">
        <v>0</v>
      </c>
      <c r="W343" s="23"/>
      <c r="X343" s="9"/>
      <c r="Y343" s="10"/>
    </row>
    <row r="344" spans="1:25" s="53" customFormat="1" ht="23.25" customHeight="1" x14ac:dyDescent="0.25">
      <c r="A344" s="78" t="s">
        <v>340</v>
      </c>
      <c r="B344" s="79" t="s">
        <v>742</v>
      </c>
      <c r="C344" s="78" t="s">
        <v>590</v>
      </c>
      <c r="D344" s="76" t="s">
        <v>743</v>
      </c>
      <c r="E344" s="76" t="s">
        <v>297</v>
      </c>
      <c r="F344" s="76" t="s">
        <v>300</v>
      </c>
      <c r="G344" s="78">
        <v>3</v>
      </c>
      <c r="H344" s="78">
        <v>3</v>
      </c>
      <c r="I344" s="73">
        <v>730.7</v>
      </c>
      <c r="J344" s="78">
        <v>1</v>
      </c>
      <c r="K344" s="78">
        <v>1</v>
      </c>
      <c r="L344" s="78">
        <v>0</v>
      </c>
      <c r="M344" s="73">
        <v>54.8</v>
      </c>
      <c r="N344" s="78">
        <v>54.8</v>
      </c>
      <c r="O344" s="78">
        <v>0</v>
      </c>
      <c r="P344" s="173">
        <v>2000061.47</v>
      </c>
      <c r="Q344" s="173">
        <v>1253638.53</v>
      </c>
      <c r="R344" s="173">
        <v>586618.03</v>
      </c>
      <c r="S344" s="173">
        <v>159804.91</v>
      </c>
      <c r="T344" s="98">
        <v>0</v>
      </c>
      <c r="U344" s="98">
        <v>0</v>
      </c>
      <c r="V344" s="53">
        <v>0</v>
      </c>
      <c r="W344" s="23"/>
      <c r="X344" s="9"/>
      <c r="Y344" s="10"/>
    </row>
    <row r="345" spans="1:25" s="53" customFormat="1" ht="23.25" customHeight="1" x14ac:dyDescent="0.25">
      <c r="A345" s="78" t="s">
        <v>343</v>
      </c>
      <c r="B345" s="79" t="s">
        <v>744</v>
      </c>
      <c r="C345" s="78" t="s">
        <v>745</v>
      </c>
      <c r="D345" s="76" t="s">
        <v>738</v>
      </c>
      <c r="E345" s="76" t="s">
        <v>297</v>
      </c>
      <c r="F345" s="76" t="s">
        <v>300</v>
      </c>
      <c r="G345" s="78">
        <v>5</v>
      </c>
      <c r="H345" s="78">
        <v>5</v>
      </c>
      <c r="I345" s="73">
        <v>745.9</v>
      </c>
      <c r="J345" s="78">
        <v>1</v>
      </c>
      <c r="K345" s="78">
        <v>0</v>
      </c>
      <c r="L345" s="78">
        <v>1</v>
      </c>
      <c r="M345" s="73">
        <v>55.7</v>
      </c>
      <c r="N345" s="78">
        <v>0</v>
      </c>
      <c r="O345" s="78">
        <v>55.7</v>
      </c>
      <c r="P345" s="173">
        <v>2032909.19</v>
      </c>
      <c r="Q345" s="173">
        <v>1274227.48</v>
      </c>
      <c r="R345" s="173">
        <v>596252.27</v>
      </c>
      <c r="S345" s="173">
        <v>162429.44</v>
      </c>
      <c r="T345" s="98">
        <v>0</v>
      </c>
      <c r="U345" s="98">
        <v>0</v>
      </c>
      <c r="V345" s="53">
        <v>0</v>
      </c>
      <c r="W345" s="23"/>
      <c r="X345" s="9"/>
      <c r="Y345" s="10"/>
    </row>
    <row r="346" spans="1:25" s="53" customFormat="1" ht="19.5" customHeight="1" x14ac:dyDescent="0.25">
      <c r="A346" s="78" t="s">
        <v>164</v>
      </c>
      <c r="B346" s="79" t="s">
        <v>746</v>
      </c>
      <c r="C346" s="78" t="s">
        <v>160</v>
      </c>
      <c r="D346" s="76" t="s">
        <v>747</v>
      </c>
      <c r="E346" s="76" t="s">
        <v>297</v>
      </c>
      <c r="F346" s="76" t="s">
        <v>300</v>
      </c>
      <c r="G346" s="78">
        <v>8</v>
      </c>
      <c r="H346" s="78">
        <v>8</v>
      </c>
      <c r="I346" s="73">
        <v>641.9</v>
      </c>
      <c r="J346" s="78">
        <v>1</v>
      </c>
      <c r="K346" s="78">
        <v>0</v>
      </c>
      <c r="L346" s="78">
        <v>1</v>
      </c>
      <c r="M346" s="73">
        <v>50.4</v>
      </c>
      <c r="N346" s="78">
        <v>0</v>
      </c>
      <c r="O346" s="78">
        <v>50.4</v>
      </c>
      <c r="P346" s="173">
        <v>1839472.59</v>
      </c>
      <c r="Q346" s="173">
        <v>1152981.42</v>
      </c>
      <c r="R346" s="173">
        <v>539517.31000000006</v>
      </c>
      <c r="S346" s="173">
        <v>146973.85999999999</v>
      </c>
      <c r="T346" s="98">
        <v>0</v>
      </c>
      <c r="U346" s="98">
        <v>0</v>
      </c>
      <c r="V346" s="53">
        <v>0</v>
      </c>
      <c r="W346" s="23"/>
      <c r="X346" s="9"/>
      <c r="Y346" s="10"/>
    </row>
    <row r="347" spans="1:25" s="53" customFormat="1" ht="21.75" customHeight="1" x14ac:dyDescent="0.25">
      <c r="A347" s="78" t="s">
        <v>169</v>
      </c>
      <c r="B347" s="79" t="s">
        <v>748</v>
      </c>
      <c r="C347" s="78" t="s">
        <v>749</v>
      </c>
      <c r="D347" s="76" t="s">
        <v>741</v>
      </c>
      <c r="E347" s="76" t="s">
        <v>297</v>
      </c>
      <c r="F347" s="76" t="s">
        <v>300</v>
      </c>
      <c r="G347" s="78">
        <v>5</v>
      </c>
      <c r="H347" s="78">
        <v>5</v>
      </c>
      <c r="I347" s="73">
        <v>598.79999999999995</v>
      </c>
      <c r="J347" s="78">
        <v>2</v>
      </c>
      <c r="K347" s="78">
        <v>2</v>
      </c>
      <c r="L347" s="78">
        <v>0</v>
      </c>
      <c r="M347" s="73">
        <v>95.3</v>
      </c>
      <c r="N347" s="78">
        <v>95.3</v>
      </c>
      <c r="O347" s="78">
        <v>0</v>
      </c>
      <c r="P347" s="173">
        <v>3478209.1</v>
      </c>
      <c r="Q347" s="173">
        <v>2180141.46</v>
      </c>
      <c r="R347" s="173">
        <v>1020158.73</v>
      </c>
      <c r="S347" s="173">
        <v>277908.90999999997</v>
      </c>
      <c r="T347" s="98">
        <v>0</v>
      </c>
      <c r="U347" s="98">
        <v>0</v>
      </c>
      <c r="V347" s="53">
        <v>0</v>
      </c>
      <c r="W347" s="23"/>
      <c r="X347" s="9"/>
      <c r="Y347" s="10"/>
    </row>
    <row r="348" spans="1:25" s="53" customFormat="1" ht="26.25" customHeight="1" x14ac:dyDescent="0.25">
      <c r="A348" s="78" t="s">
        <v>166</v>
      </c>
      <c r="B348" s="79" t="s">
        <v>750</v>
      </c>
      <c r="C348" s="78" t="s">
        <v>751</v>
      </c>
      <c r="D348" s="76" t="s">
        <v>752</v>
      </c>
      <c r="E348" s="76" t="s">
        <v>297</v>
      </c>
      <c r="F348" s="76" t="s">
        <v>300</v>
      </c>
      <c r="G348" s="78">
        <v>18</v>
      </c>
      <c r="H348" s="78">
        <v>18</v>
      </c>
      <c r="I348" s="73">
        <v>563.29999999999995</v>
      </c>
      <c r="J348" s="78">
        <v>5</v>
      </c>
      <c r="K348" s="78">
        <v>1</v>
      </c>
      <c r="L348" s="78">
        <v>4</v>
      </c>
      <c r="M348" s="73">
        <v>177.8</v>
      </c>
      <c r="N348" s="78">
        <v>38.200000000000003</v>
      </c>
      <c r="O348" s="78">
        <v>139.6</v>
      </c>
      <c r="P348" s="173">
        <v>6489250.5300000003</v>
      </c>
      <c r="Q348" s="173">
        <v>4067462.23</v>
      </c>
      <c r="R348" s="173">
        <v>1903297.18</v>
      </c>
      <c r="S348" s="173">
        <v>518491.12</v>
      </c>
      <c r="T348" s="98">
        <v>0</v>
      </c>
      <c r="U348" s="98">
        <v>0</v>
      </c>
      <c r="V348" s="53">
        <v>0</v>
      </c>
      <c r="W348" s="23"/>
      <c r="X348" s="9"/>
      <c r="Y348" s="10"/>
    </row>
    <row r="349" spans="1:25" s="53" customFormat="1" ht="28.5" customHeight="1" x14ac:dyDescent="0.25">
      <c r="A349" s="78" t="s">
        <v>45</v>
      </c>
      <c r="B349" s="79" t="s">
        <v>753</v>
      </c>
      <c r="C349" s="78" t="s">
        <v>754</v>
      </c>
      <c r="D349" s="76" t="s">
        <v>721</v>
      </c>
      <c r="E349" s="76" t="s">
        <v>297</v>
      </c>
      <c r="F349" s="76" t="s">
        <v>300</v>
      </c>
      <c r="G349" s="78">
        <v>1</v>
      </c>
      <c r="H349" s="78">
        <v>1</v>
      </c>
      <c r="I349" s="73">
        <v>335.13</v>
      </c>
      <c r="J349" s="78">
        <v>1</v>
      </c>
      <c r="K349" s="78">
        <v>0</v>
      </c>
      <c r="L349" s="78">
        <v>1</v>
      </c>
      <c r="M349" s="73">
        <v>51.2</v>
      </c>
      <c r="N349" s="78">
        <v>0</v>
      </c>
      <c r="O349" s="78">
        <v>51.2</v>
      </c>
      <c r="P349" s="173">
        <v>1868670.57</v>
      </c>
      <c r="Q349" s="173">
        <v>1171282.71</v>
      </c>
      <c r="R349" s="173">
        <v>548081.07999999996</v>
      </c>
      <c r="S349" s="173">
        <v>149306.78</v>
      </c>
      <c r="T349" s="98">
        <v>0</v>
      </c>
      <c r="U349" s="98">
        <v>0</v>
      </c>
      <c r="V349" s="53">
        <v>0</v>
      </c>
      <c r="W349" s="23"/>
      <c r="X349" s="9"/>
      <c r="Y349" s="10"/>
    </row>
    <row r="350" spans="1:25" s="53" customFormat="1" ht="28.5" customHeight="1" x14ac:dyDescent="0.25">
      <c r="A350" s="78" t="s">
        <v>168</v>
      </c>
      <c r="B350" s="79" t="s">
        <v>755</v>
      </c>
      <c r="C350" s="78" t="s">
        <v>756</v>
      </c>
      <c r="D350" s="76" t="s">
        <v>757</v>
      </c>
      <c r="E350" s="76" t="s">
        <v>297</v>
      </c>
      <c r="F350" s="76" t="s">
        <v>351</v>
      </c>
      <c r="G350" s="78">
        <v>7</v>
      </c>
      <c r="H350" s="78">
        <v>7</v>
      </c>
      <c r="I350" s="73">
        <v>339.3</v>
      </c>
      <c r="J350" s="78">
        <v>2</v>
      </c>
      <c r="K350" s="78">
        <v>0</v>
      </c>
      <c r="L350" s="78">
        <v>2</v>
      </c>
      <c r="M350" s="73">
        <v>102</v>
      </c>
      <c r="N350" s="78">
        <v>0</v>
      </c>
      <c r="O350" s="78">
        <v>102</v>
      </c>
      <c r="P350" s="173">
        <v>3722742.15</v>
      </c>
      <c r="Q350" s="173">
        <v>2333414.7799999998</v>
      </c>
      <c r="R350" s="173">
        <v>1091880.27</v>
      </c>
      <c r="S350" s="173">
        <v>297447.09999999998</v>
      </c>
      <c r="T350" s="98">
        <v>0</v>
      </c>
      <c r="U350" s="98">
        <v>0</v>
      </c>
      <c r="V350" s="53">
        <v>0</v>
      </c>
      <c r="W350" s="23"/>
      <c r="X350" s="9"/>
      <c r="Y350" s="10"/>
    </row>
    <row r="351" spans="1:25" s="53" customFormat="1" ht="22.5" customHeight="1" x14ac:dyDescent="0.25">
      <c r="A351" s="78" t="s">
        <v>171</v>
      </c>
      <c r="B351" s="79" t="s">
        <v>758</v>
      </c>
      <c r="C351" s="78" t="s">
        <v>759</v>
      </c>
      <c r="D351" s="76" t="s">
        <v>760</v>
      </c>
      <c r="E351" s="76" t="s">
        <v>297</v>
      </c>
      <c r="F351" s="76" t="s">
        <v>351</v>
      </c>
      <c r="G351" s="78">
        <v>8</v>
      </c>
      <c r="H351" s="78">
        <v>8</v>
      </c>
      <c r="I351" s="73">
        <v>353.9</v>
      </c>
      <c r="J351" s="78">
        <v>1</v>
      </c>
      <c r="K351" s="78">
        <v>0</v>
      </c>
      <c r="L351" s="78">
        <v>1</v>
      </c>
      <c r="M351" s="73">
        <v>22.4</v>
      </c>
      <c r="N351" s="78">
        <v>0</v>
      </c>
      <c r="O351" s="78">
        <v>22.4</v>
      </c>
      <c r="P351" s="173">
        <v>817543.38</v>
      </c>
      <c r="Q351" s="173">
        <v>512436.19</v>
      </c>
      <c r="R351" s="173">
        <v>239785.47</v>
      </c>
      <c r="S351" s="173">
        <v>65321.72</v>
      </c>
      <c r="T351" s="98">
        <v>0</v>
      </c>
      <c r="U351" s="98">
        <v>0</v>
      </c>
      <c r="V351" s="53">
        <v>0</v>
      </c>
      <c r="W351" s="23"/>
      <c r="X351" s="9"/>
      <c r="Y351" s="10"/>
    </row>
    <row r="352" spans="1:25" s="53" customFormat="1" ht="16.5" customHeight="1" x14ac:dyDescent="0.25">
      <c r="A352" s="78" t="s">
        <v>167</v>
      </c>
      <c r="B352" s="79" t="s">
        <v>761</v>
      </c>
      <c r="C352" s="78" t="s">
        <v>762</v>
      </c>
      <c r="D352" s="76" t="s">
        <v>763</v>
      </c>
      <c r="E352" s="76" t="s">
        <v>297</v>
      </c>
      <c r="F352" s="76" t="s">
        <v>351</v>
      </c>
      <c r="G352" s="78">
        <v>9</v>
      </c>
      <c r="H352" s="78">
        <v>9</v>
      </c>
      <c r="I352" s="73">
        <v>334.1</v>
      </c>
      <c r="J352" s="78">
        <v>5</v>
      </c>
      <c r="K352" s="78">
        <v>2</v>
      </c>
      <c r="L352" s="78">
        <v>3</v>
      </c>
      <c r="M352" s="73">
        <v>218.10000000000002</v>
      </c>
      <c r="N352" s="78">
        <v>79.2</v>
      </c>
      <c r="O352" s="78">
        <v>138.9</v>
      </c>
      <c r="P352" s="173">
        <v>7960098.6600000001</v>
      </c>
      <c r="Q352" s="173">
        <v>4989389.84</v>
      </c>
      <c r="R352" s="173">
        <v>2334696.94</v>
      </c>
      <c r="S352" s="173">
        <v>636011.88</v>
      </c>
      <c r="T352" s="98">
        <v>0</v>
      </c>
      <c r="U352" s="98">
        <v>0</v>
      </c>
      <c r="V352" s="53">
        <v>0</v>
      </c>
      <c r="W352" s="23"/>
      <c r="X352" s="9"/>
      <c r="Y352" s="10"/>
    </row>
    <row r="353" spans="1:25" s="53" customFormat="1" ht="17.25" customHeight="1" x14ac:dyDescent="0.25">
      <c r="A353" s="78" t="s">
        <v>62</v>
      </c>
      <c r="B353" s="79" t="s">
        <v>764</v>
      </c>
      <c r="C353" s="78" t="s">
        <v>765</v>
      </c>
      <c r="D353" s="76" t="s">
        <v>741</v>
      </c>
      <c r="E353" s="76" t="s">
        <v>297</v>
      </c>
      <c r="F353" s="76" t="s">
        <v>300</v>
      </c>
      <c r="G353" s="78">
        <v>5</v>
      </c>
      <c r="H353" s="78">
        <v>5</v>
      </c>
      <c r="I353" s="73">
        <v>464.6</v>
      </c>
      <c r="J353" s="78">
        <v>1</v>
      </c>
      <c r="K353" s="78">
        <v>0</v>
      </c>
      <c r="L353" s="78">
        <v>1</v>
      </c>
      <c r="M353" s="73">
        <v>65</v>
      </c>
      <c r="N353" s="78">
        <v>0</v>
      </c>
      <c r="O353" s="78">
        <v>65</v>
      </c>
      <c r="P353" s="173">
        <v>2372335.69</v>
      </c>
      <c r="Q353" s="173">
        <v>1486980.01</v>
      </c>
      <c r="R353" s="173">
        <v>695806.06</v>
      </c>
      <c r="S353" s="173">
        <v>189549.62</v>
      </c>
      <c r="T353" s="98">
        <v>0</v>
      </c>
      <c r="U353" s="98">
        <v>0</v>
      </c>
      <c r="V353" s="53">
        <v>0</v>
      </c>
      <c r="W353" s="23"/>
      <c r="X353" s="9"/>
      <c r="Y353" s="10"/>
    </row>
    <row r="354" spans="1:25" s="53" customFormat="1" ht="19.5" customHeight="1" x14ac:dyDescent="0.25">
      <c r="A354" s="78" t="s">
        <v>592</v>
      </c>
      <c r="B354" s="79" t="s">
        <v>766</v>
      </c>
      <c r="C354" s="78" t="s">
        <v>336</v>
      </c>
      <c r="D354" s="76" t="s">
        <v>767</v>
      </c>
      <c r="E354" s="76" t="s">
        <v>297</v>
      </c>
      <c r="F354" s="76" t="s">
        <v>351</v>
      </c>
      <c r="G354" s="78">
        <v>14</v>
      </c>
      <c r="H354" s="78">
        <v>14</v>
      </c>
      <c r="I354" s="73">
        <v>460.9</v>
      </c>
      <c r="J354" s="78">
        <v>6</v>
      </c>
      <c r="K354" s="78">
        <v>2</v>
      </c>
      <c r="L354" s="78">
        <v>4</v>
      </c>
      <c r="M354" s="73">
        <v>331.29999999999995</v>
      </c>
      <c r="N354" s="78">
        <v>116.6</v>
      </c>
      <c r="O354" s="78">
        <v>214.7</v>
      </c>
      <c r="P354" s="173">
        <v>12091612.49</v>
      </c>
      <c r="Q354" s="173">
        <v>7579022.71</v>
      </c>
      <c r="R354" s="173">
        <v>3546469.94</v>
      </c>
      <c r="S354" s="173">
        <v>966119.84</v>
      </c>
      <c r="T354" s="98">
        <v>0</v>
      </c>
      <c r="U354" s="98">
        <v>0</v>
      </c>
      <c r="V354" s="53">
        <v>0</v>
      </c>
      <c r="W354" s="23"/>
      <c r="X354" s="9"/>
      <c r="Y354" s="10"/>
    </row>
    <row r="355" spans="1:25" s="53" customFormat="1" ht="26.25" customHeight="1" x14ac:dyDescent="0.25">
      <c r="A355" s="78" t="s">
        <v>590</v>
      </c>
      <c r="B355" s="79" t="s">
        <v>768</v>
      </c>
      <c r="C355" s="78" t="s">
        <v>769</v>
      </c>
      <c r="D355" s="76" t="s">
        <v>480</v>
      </c>
      <c r="E355" s="76" t="s">
        <v>297</v>
      </c>
      <c r="F355" s="76" t="s">
        <v>300</v>
      </c>
      <c r="G355" s="78">
        <v>4</v>
      </c>
      <c r="H355" s="78">
        <v>4</v>
      </c>
      <c r="I355" s="73">
        <v>205.1</v>
      </c>
      <c r="J355" s="78">
        <v>1</v>
      </c>
      <c r="K355" s="78">
        <v>0</v>
      </c>
      <c r="L355" s="78">
        <v>1</v>
      </c>
      <c r="M355" s="73">
        <v>58</v>
      </c>
      <c r="N355" s="78">
        <v>0</v>
      </c>
      <c r="O355" s="78">
        <v>58</v>
      </c>
      <c r="P355" s="173">
        <v>2116853.39</v>
      </c>
      <c r="Q355" s="173">
        <v>1326843.7</v>
      </c>
      <c r="R355" s="173">
        <v>620873.1</v>
      </c>
      <c r="S355" s="173">
        <v>169136.59</v>
      </c>
      <c r="T355" s="98">
        <v>0</v>
      </c>
      <c r="U355" s="98">
        <v>0</v>
      </c>
      <c r="V355" s="53">
        <v>0</v>
      </c>
      <c r="W355" s="23"/>
      <c r="X355" s="9"/>
      <c r="Y355" s="10"/>
    </row>
    <row r="356" spans="1:25" s="53" customFormat="1" ht="23.25" customHeight="1" x14ac:dyDescent="0.25">
      <c r="A356" s="78" t="s">
        <v>626</v>
      </c>
      <c r="B356" s="79" t="s">
        <v>770</v>
      </c>
      <c r="C356" s="78" t="s">
        <v>771</v>
      </c>
      <c r="D356" s="76" t="s">
        <v>772</v>
      </c>
      <c r="E356" s="76" t="s">
        <v>297</v>
      </c>
      <c r="F356" s="76" t="s">
        <v>351</v>
      </c>
      <c r="G356" s="78">
        <v>8</v>
      </c>
      <c r="H356" s="78">
        <v>8</v>
      </c>
      <c r="I356" s="73">
        <v>206.9</v>
      </c>
      <c r="J356" s="78">
        <v>1</v>
      </c>
      <c r="K356" s="78">
        <v>1</v>
      </c>
      <c r="L356" s="78">
        <v>0</v>
      </c>
      <c r="M356" s="73">
        <v>58.6</v>
      </c>
      <c r="N356" s="78">
        <v>58.6</v>
      </c>
      <c r="O356" s="78">
        <v>0</v>
      </c>
      <c r="P356" s="173">
        <v>2138751.86</v>
      </c>
      <c r="Q356" s="173">
        <v>1340569.67</v>
      </c>
      <c r="R356" s="173">
        <v>627295.92000000004</v>
      </c>
      <c r="S356" s="173">
        <v>170886.27</v>
      </c>
      <c r="T356" s="98">
        <v>0</v>
      </c>
      <c r="U356" s="98">
        <v>0</v>
      </c>
      <c r="V356" s="53">
        <v>0</v>
      </c>
      <c r="W356" s="23"/>
      <c r="X356" s="9"/>
      <c r="Y356" s="10"/>
    </row>
    <row r="357" spans="1:25" s="53" customFormat="1" ht="16.5" customHeight="1" x14ac:dyDescent="0.25">
      <c r="A357" s="78" t="s">
        <v>170</v>
      </c>
      <c r="B357" s="79" t="s">
        <v>773</v>
      </c>
      <c r="C357" s="78" t="s">
        <v>774</v>
      </c>
      <c r="D357" s="76" t="s">
        <v>775</v>
      </c>
      <c r="E357" s="76" t="s">
        <v>297</v>
      </c>
      <c r="F357" s="76" t="s">
        <v>351</v>
      </c>
      <c r="G357" s="78">
        <v>4</v>
      </c>
      <c r="H357" s="78">
        <v>4</v>
      </c>
      <c r="I357" s="73">
        <v>76.400000000000006</v>
      </c>
      <c r="J357" s="78">
        <v>3</v>
      </c>
      <c r="K357" s="78">
        <v>0</v>
      </c>
      <c r="L357" s="78">
        <v>3</v>
      </c>
      <c r="M357" s="73">
        <v>57.300000000000004</v>
      </c>
      <c r="N357" s="78">
        <v>0</v>
      </c>
      <c r="O357" s="78">
        <v>57.300000000000004</v>
      </c>
      <c r="P357" s="173">
        <v>2091305.15</v>
      </c>
      <c r="Q357" s="173">
        <v>1310830.06</v>
      </c>
      <c r="R357" s="173">
        <v>613379.80000000005</v>
      </c>
      <c r="S357" s="173">
        <v>167095.29</v>
      </c>
      <c r="T357" s="98">
        <v>0</v>
      </c>
      <c r="U357" s="98">
        <v>0</v>
      </c>
      <c r="V357" s="53">
        <v>0</v>
      </c>
      <c r="W357" s="23"/>
      <c r="X357" s="9"/>
      <c r="Y357" s="10"/>
    </row>
    <row r="358" spans="1:25" s="53" customFormat="1" ht="21.75" customHeight="1" x14ac:dyDescent="0.25">
      <c r="A358" s="78" t="s">
        <v>38</v>
      </c>
      <c r="B358" s="79" t="s">
        <v>776</v>
      </c>
      <c r="C358" s="78" t="s">
        <v>278</v>
      </c>
      <c r="D358" s="76" t="s">
        <v>767</v>
      </c>
      <c r="E358" s="76" t="s">
        <v>297</v>
      </c>
      <c r="F358" s="76" t="s">
        <v>351</v>
      </c>
      <c r="G358" s="78">
        <v>14</v>
      </c>
      <c r="H358" s="78">
        <v>14</v>
      </c>
      <c r="I358" s="73">
        <v>458.1</v>
      </c>
      <c r="J358" s="78">
        <v>4</v>
      </c>
      <c r="K358" s="78">
        <v>1</v>
      </c>
      <c r="L358" s="78">
        <v>3</v>
      </c>
      <c r="M358" s="73">
        <v>228.5</v>
      </c>
      <c r="N358" s="78">
        <v>50.8</v>
      </c>
      <c r="O358" s="78">
        <v>177.7</v>
      </c>
      <c r="P358" s="173">
        <v>8339672.3600000003</v>
      </c>
      <c r="Q358" s="173">
        <v>5227306.6399999997</v>
      </c>
      <c r="R358" s="173">
        <v>2446025.9</v>
      </c>
      <c r="S358" s="173">
        <v>666339.81999999995</v>
      </c>
      <c r="T358" s="98">
        <v>0</v>
      </c>
      <c r="U358" s="98">
        <v>0</v>
      </c>
      <c r="V358" s="53">
        <v>0</v>
      </c>
      <c r="W358" s="23"/>
      <c r="X358" s="9"/>
      <c r="Y358" s="10"/>
    </row>
    <row r="359" spans="1:25" s="53" customFormat="1" ht="21" customHeight="1" x14ac:dyDescent="0.25">
      <c r="A359" s="78" t="s">
        <v>777</v>
      </c>
      <c r="B359" s="79" t="s">
        <v>778</v>
      </c>
      <c r="C359" s="78" t="s">
        <v>156</v>
      </c>
      <c r="D359" s="76" t="s">
        <v>718</v>
      </c>
      <c r="E359" s="76" t="s">
        <v>297</v>
      </c>
      <c r="F359" s="76" t="s">
        <v>297</v>
      </c>
      <c r="G359" s="78">
        <v>5</v>
      </c>
      <c r="H359" s="78">
        <v>5</v>
      </c>
      <c r="I359" s="73">
        <v>299.10000000000002</v>
      </c>
      <c r="J359" s="78">
        <v>1</v>
      </c>
      <c r="K359" s="78">
        <v>0</v>
      </c>
      <c r="L359" s="78">
        <v>1</v>
      </c>
      <c r="M359" s="73">
        <v>25.7</v>
      </c>
      <c r="N359" s="78">
        <v>0</v>
      </c>
      <c r="O359" s="78">
        <v>25.7</v>
      </c>
      <c r="P359" s="173">
        <v>937985.03</v>
      </c>
      <c r="Q359" s="173">
        <v>587929.02</v>
      </c>
      <c r="R359" s="173">
        <v>275111.01</v>
      </c>
      <c r="S359" s="173">
        <v>74945</v>
      </c>
      <c r="T359" s="98">
        <v>0</v>
      </c>
      <c r="U359" s="98">
        <v>0</v>
      </c>
      <c r="V359" s="53">
        <v>0</v>
      </c>
      <c r="W359" s="23"/>
      <c r="X359" s="9"/>
      <c r="Y359" s="10"/>
    </row>
    <row r="360" spans="1:25" s="53" customFormat="1" ht="19.5" customHeight="1" x14ac:dyDescent="0.25">
      <c r="A360" s="78" t="s">
        <v>36</v>
      </c>
      <c r="B360" s="79" t="s">
        <v>779</v>
      </c>
      <c r="C360" s="78" t="s">
        <v>168</v>
      </c>
      <c r="D360" s="76" t="s">
        <v>743</v>
      </c>
      <c r="E360" s="76" t="s">
        <v>297</v>
      </c>
      <c r="F360" s="76" t="s">
        <v>297</v>
      </c>
      <c r="G360" s="78">
        <v>5</v>
      </c>
      <c r="H360" s="78">
        <v>5</v>
      </c>
      <c r="I360" s="73">
        <v>276.5</v>
      </c>
      <c r="J360" s="78">
        <v>1</v>
      </c>
      <c r="K360" s="78">
        <v>0</v>
      </c>
      <c r="L360" s="78">
        <v>1</v>
      </c>
      <c r="M360" s="73">
        <v>28.3</v>
      </c>
      <c r="N360" s="78">
        <v>0</v>
      </c>
      <c r="O360" s="78">
        <v>28.3</v>
      </c>
      <c r="P360" s="173">
        <v>1032878.46</v>
      </c>
      <c r="Q360" s="173">
        <v>647408.22</v>
      </c>
      <c r="R360" s="173">
        <v>302943.25</v>
      </c>
      <c r="S360" s="173">
        <v>82526.990000000005</v>
      </c>
      <c r="T360" s="98">
        <v>0</v>
      </c>
      <c r="U360" s="98">
        <v>0</v>
      </c>
      <c r="V360" s="53">
        <v>0</v>
      </c>
      <c r="W360" s="23"/>
      <c r="X360" s="9"/>
      <c r="Y360" s="10"/>
    </row>
    <row r="361" spans="1:25" s="53" customFormat="1" ht="18" customHeight="1" x14ac:dyDescent="0.25">
      <c r="A361" s="78" t="s">
        <v>271</v>
      </c>
      <c r="B361" s="79" t="s">
        <v>780</v>
      </c>
      <c r="C361" s="78" t="s">
        <v>781</v>
      </c>
      <c r="D361" s="76" t="s">
        <v>782</v>
      </c>
      <c r="E361" s="76" t="s">
        <v>297</v>
      </c>
      <c r="F361" s="76" t="s">
        <v>300</v>
      </c>
      <c r="G361" s="78">
        <v>9</v>
      </c>
      <c r="H361" s="78">
        <v>9</v>
      </c>
      <c r="I361" s="73">
        <v>201.2</v>
      </c>
      <c r="J361" s="78">
        <v>2</v>
      </c>
      <c r="K361" s="78">
        <v>2</v>
      </c>
      <c r="L361" s="78">
        <v>0</v>
      </c>
      <c r="M361" s="73">
        <v>115.1</v>
      </c>
      <c r="N361" s="78">
        <v>115.1</v>
      </c>
      <c r="O361" s="78">
        <v>0</v>
      </c>
      <c r="P361" s="173">
        <v>4200859.03</v>
      </c>
      <c r="Q361" s="173">
        <v>2633098.44</v>
      </c>
      <c r="R361" s="173">
        <v>1232111.95</v>
      </c>
      <c r="S361" s="173">
        <v>335648.64</v>
      </c>
      <c r="T361" s="98">
        <v>0</v>
      </c>
      <c r="U361" s="98">
        <v>0</v>
      </c>
      <c r="V361" s="53">
        <v>0</v>
      </c>
      <c r="W361" s="23"/>
      <c r="X361" s="9"/>
      <c r="Y361" s="10"/>
    </row>
    <row r="362" spans="1:25" s="53" customFormat="1" ht="18.75" customHeight="1" x14ac:dyDescent="0.25">
      <c r="A362" s="78" t="s">
        <v>172</v>
      </c>
      <c r="B362" s="79" t="s">
        <v>783</v>
      </c>
      <c r="C362" s="78" t="s">
        <v>590</v>
      </c>
      <c r="D362" s="76" t="s">
        <v>784</v>
      </c>
      <c r="E362" s="76" t="s">
        <v>297</v>
      </c>
      <c r="F362" s="76" t="s">
        <v>351</v>
      </c>
      <c r="G362" s="78">
        <v>5</v>
      </c>
      <c r="H362" s="78">
        <v>5</v>
      </c>
      <c r="I362" s="73">
        <v>203</v>
      </c>
      <c r="J362" s="78">
        <v>2</v>
      </c>
      <c r="K362" s="78">
        <v>1</v>
      </c>
      <c r="L362" s="78">
        <v>1</v>
      </c>
      <c r="M362" s="73">
        <v>115.30000000000001</v>
      </c>
      <c r="N362" s="78">
        <v>57.2</v>
      </c>
      <c r="O362" s="78">
        <v>58.1</v>
      </c>
      <c r="P362" s="173">
        <v>4208158.54</v>
      </c>
      <c r="Q362" s="173">
        <v>2637673.77</v>
      </c>
      <c r="R362" s="173">
        <v>1234252.8999999999</v>
      </c>
      <c r="S362" s="173">
        <v>336231.87</v>
      </c>
      <c r="T362" s="98">
        <v>0</v>
      </c>
      <c r="U362" s="98">
        <v>0</v>
      </c>
      <c r="V362" s="53">
        <v>0</v>
      </c>
      <c r="W362" s="23"/>
      <c r="X362" s="9"/>
      <c r="Y362" s="10"/>
    </row>
    <row r="363" spans="1:25" s="53" customFormat="1" ht="19.5" customHeight="1" x14ac:dyDescent="0.25">
      <c r="A363" s="78" t="s">
        <v>357</v>
      </c>
      <c r="B363" s="79" t="s">
        <v>785</v>
      </c>
      <c r="C363" s="78" t="s">
        <v>592</v>
      </c>
      <c r="D363" s="76" t="s">
        <v>786</v>
      </c>
      <c r="E363" s="76" t="s">
        <v>297</v>
      </c>
      <c r="F363" s="76" t="s">
        <v>351</v>
      </c>
      <c r="G363" s="78">
        <v>6</v>
      </c>
      <c r="H363" s="78">
        <v>6</v>
      </c>
      <c r="I363" s="73">
        <v>487.9</v>
      </c>
      <c r="J363" s="78">
        <v>3</v>
      </c>
      <c r="K363" s="78">
        <v>2</v>
      </c>
      <c r="L363" s="78">
        <v>1</v>
      </c>
      <c r="M363" s="73">
        <v>191.3</v>
      </c>
      <c r="N363" s="78">
        <v>122.39999999999999</v>
      </c>
      <c r="O363" s="78">
        <v>68.900000000000006</v>
      </c>
      <c r="P363" s="173">
        <v>6981966.4100000001</v>
      </c>
      <c r="Q363" s="173">
        <v>4376296.54</v>
      </c>
      <c r="R363" s="173">
        <v>2047810.75</v>
      </c>
      <c r="S363" s="173">
        <v>557859.12</v>
      </c>
      <c r="T363" s="98">
        <v>0</v>
      </c>
      <c r="U363" s="98">
        <v>0</v>
      </c>
      <c r="V363" s="53">
        <v>0</v>
      </c>
      <c r="W363" s="23"/>
      <c r="X363" s="9"/>
      <c r="Y363" s="10"/>
    </row>
    <row r="364" spans="1:25" s="53" customFormat="1" ht="19.5" customHeight="1" x14ac:dyDescent="0.25">
      <c r="A364" s="78" t="s">
        <v>361</v>
      </c>
      <c r="B364" s="79" t="s">
        <v>787</v>
      </c>
      <c r="C364" s="78" t="s">
        <v>278</v>
      </c>
      <c r="D364" s="76" t="s">
        <v>788</v>
      </c>
      <c r="E364" s="76" t="s">
        <v>297</v>
      </c>
      <c r="F364" s="76" t="s">
        <v>351</v>
      </c>
      <c r="G364" s="78">
        <v>1</v>
      </c>
      <c r="H364" s="78">
        <v>1</v>
      </c>
      <c r="I364" s="73">
        <v>482.6</v>
      </c>
      <c r="J364" s="78">
        <v>1</v>
      </c>
      <c r="K364" s="78">
        <v>1</v>
      </c>
      <c r="L364" s="78">
        <v>0</v>
      </c>
      <c r="M364" s="73">
        <v>51.5</v>
      </c>
      <c r="N364" s="78">
        <v>51.5</v>
      </c>
      <c r="O364" s="78">
        <v>0</v>
      </c>
      <c r="P364" s="173">
        <v>1879619.81</v>
      </c>
      <c r="Q364" s="173">
        <v>1178145.7</v>
      </c>
      <c r="R364" s="173">
        <v>551292.49</v>
      </c>
      <c r="S364" s="173">
        <v>150181.62</v>
      </c>
      <c r="T364" s="98">
        <v>0</v>
      </c>
      <c r="U364" s="98">
        <v>0</v>
      </c>
      <c r="V364" s="53">
        <v>0</v>
      </c>
      <c r="W364" s="23"/>
      <c r="X364" s="9"/>
      <c r="Y364" s="10"/>
    </row>
    <row r="365" spans="1:25" s="53" customFormat="1" ht="18.75" customHeight="1" x14ac:dyDescent="0.25">
      <c r="A365" s="78" t="s">
        <v>37</v>
      </c>
      <c r="B365" s="79" t="s">
        <v>789</v>
      </c>
      <c r="C365" s="78" t="s">
        <v>61</v>
      </c>
      <c r="D365" s="76" t="s">
        <v>772</v>
      </c>
      <c r="E365" s="76" t="s">
        <v>297</v>
      </c>
      <c r="F365" s="76" t="s">
        <v>351</v>
      </c>
      <c r="G365" s="78">
        <v>8</v>
      </c>
      <c r="H365" s="78">
        <v>8</v>
      </c>
      <c r="I365" s="73">
        <v>488.4</v>
      </c>
      <c r="J365" s="78">
        <v>2</v>
      </c>
      <c r="K365" s="78">
        <v>1</v>
      </c>
      <c r="L365" s="78">
        <v>1</v>
      </c>
      <c r="M365" s="73">
        <v>122.3</v>
      </c>
      <c r="N365" s="78">
        <v>54</v>
      </c>
      <c r="O365" s="78">
        <v>68.3</v>
      </c>
      <c r="P365" s="173">
        <v>4463640.83</v>
      </c>
      <c r="Q365" s="173">
        <v>2797810.07</v>
      </c>
      <c r="R365" s="173">
        <v>1309185.8600000001</v>
      </c>
      <c r="S365" s="173">
        <v>356644.9</v>
      </c>
      <c r="T365" s="98">
        <v>0</v>
      </c>
      <c r="U365" s="98">
        <v>0</v>
      </c>
      <c r="V365" s="53">
        <v>0</v>
      </c>
      <c r="W365" s="23"/>
      <c r="X365" s="9"/>
      <c r="Y365" s="10"/>
    </row>
    <row r="366" spans="1:25" s="53" customFormat="1" ht="18.75" customHeight="1" x14ac:dyDescent="0.25">
      <c r="A366" s="78" t="s">
        <v>175</v>
      </c>
      <c r="B366" s="79" t="s">
        <v>790</v>
      </c>
      <c r="C366" s="78" t="s">
        <v>791</v>
      </c>
      <c r="D366" s="76" t="s">
        <v>760</v>
      </c>
      <c r="E366" s="76" t="s">
        <v>297</v>
      </c>
      <c r="F366" s="76" t="s">
        <v>300</v>
      </c>
      <c r="G366" s="78">
        <v>6</v>
      </c>
      <c r="H366" s="78">
        <v>6</v>
      </c>
      <c r="I366" s="73">
        <v>454.86</v>
      </c>
      <c r="J366" s="78">
        <v>2</v>
      </c>
      <c r="K366" s="78">
        <v>0</v>
      </c>
      <c r="L366" s="78">
        <v>2</v>
      </c>
      <c r="M366" s="73">
        <v>113.57</v>
      </c>
      <c r="N366" s="78">
        <v>0</v>
      </c>
      <c r="O366" s="78">
        <v>113.57</v>
      </c>
      <c r="P366" s="173">
        <v>4145017.9</v>
      </c>
      <c r="Q366" s="173">
        <v>2598097.2200000002</v>
      </c>
      <c r="R366" s="173">
        <v>1215733.75</v>
      </c>
      <c r="S366" s="173">
        <v>331186.93</v>
      </c>
      <c r="T366" s="98">
        <v>0</v>
      </c>
      <c r="U366" s="98">
        <v>0</v>
      </c>
      <c r="V366" s="53">
        <v>0</v>
      </c>
      <c r="W366" s="23"/>
      <c r="X366" s="9"/>
      <c r="Y366" s="10"/>
    </row>
    <row r="367" spans="1:25" s="53" customFormat="1" ht="18.75" customHeight="1" x14ac:dyDescent="0.25">
      <c r="A367" s="78" t="s">
        <v>56</v>
      </c>
      <c r="B367" s="79" t="s">
        <v>792</v>
      </c>
      <c r="C367" s="78" t="s">
        <v>42</v>
      </c>
      <c r="D367" s="76" t="s">
        <v>793</v>
      </c>
      <c r="E367" s="76" t="s">
        <v>297</v>
      </c>
      <c r="F367" s="76" t="s">
        <v>300</v>
      </c>
      <c r="G367" s="78">
        <v>5</v>
      </c>
      <c r="H367" s="78">
        <v>5</v>
      </c>
      <c r="I367" s="73">
        <v>462.2</v>
      </c>
      <c r="J367" s="78">
        <v>2</v>
      </c>
      <c r="K367" s="78">
        <v>0</v>
      </c>
      <c r="L367" s="78">
        <v>2</v>
      </c>
      <c r="M367" s="73">
        <v>115.7</v>
      </c>
      <c r="N367" s="78">
        <v>0</v>
      </c>
      <c r="O367" s="78">
        <v>115.7</v>
      </c>
      <c r="P367" s="173">
        <v>4222757.5199999996</v>
      </c>
      <c r="Q367" s="173">
        <v>2646824.41</v>
      </c>
      <c r="R367" s="173">
        <v>1238534.78</v>
      </c>
      <c r="S367" s="173">
        <v>337398.33</v>
      </c>
      <c r="T367" s="98">
        <v>0</v>
      </c>
      <c r="U367" s="98">
        <v>0</v>
      </c>
      <c r="V367" s="53">
        <v>0</v>
      </c>
      <c r="W367" s="23"/>
      <c r="X367" s="9"/>
      <c r="Y367" s="10"/>
    </row>
    <row r="368" spans="1:25" s="53" customFormat="1" ht="17.25" customHeight="1" x14ac:dyDescent="0.25">
      <c r="A368" s="78" t="s">
        <v>176</v>
      </c>
      <c r="B368" s="79" t="s">
        <v>794</v>
      </c>
      <c r="C368" s="78" t="s">
        <v>172</v>
      </c>
      <c r="D368" s="76" t="s">
        <v>743</v>
      </c>
      <c r="E368" s="76" t="s">
        <v>297</v>
      </c>
      <c r="F368" s="76" t="s">
        <v>300</v>
      </c>
      <c r="G368" s="78">
        <v>2</v>
      </c>
      <c r="H368" s="78">
        <v>2</v>
      </c>
      <c r="I368" s="73">
        <v>464</v>
      </c>
      <c r="J368" s="78">
        <v>1</v>
      </c>
      <c r="K368" s="78">
        <v>0</v>
      </c>
      <c r="L368" s="78">
        <v>1</v>
      </c>
      <c r="M368" s="73">
        <v>51.4</v>
      </c>
      <c r="N368" s="78">
        <v>0</v>
      </c>
      <c r="O368" s="78">
        <v>51.4</v>
      </c>
      <c r="P368" s="173">
        <v>1875970.07</v>
      </c>
      <c r="Q368" s="173">
        <v>1175858.04</v>
      </c>
      <c r="R368" s="173">
        <v>550222.02</v>
      </c>
      <c r="S368" s="173">
        <v>149890.01</v>
      </c>
      <c r="T368" s="98">
        <v>0</v>
      </c>
      <c r="U368" s="98">
        <v>0</v>
      </c>
      <c r="V368" s="53">
        <v>0</v>
      </c>
      <c r="W368" s="23"/>
      <c r="X368" s="9"/>
      <c r="Y368" s="10"/>
    </row>
    <row r="369" spans="1:25" s="53" customFormat="1" ht="18" customHeight="1" x14ac:dyDescent="0.25">
      <c r="A369" s="78" t="s">
        <v>165</v>
      </c>
      <c r="B369" s="79" t="s">
        <v>795</v>
      </c>
      <c r="C369" s="78" t="s">
        <v>796</v>
      </c>
      <c r="D369" s="76" t="s">
        <v>797</v>
      </c>
      <c r="E369" s="76" t="s">
        <v>297</v>
      </c>
      <c r="F369" s="76" t="s">
        <v>300</v>
      </c>
      <c r="G369" s="78">
        <v>9</v>
      </c>
      <c r="H369" s="78">
        <v>9</v>
      </c>
      <c r="I369" s="73">
        <v>461.6</v>
      </c>
      <c r="J369" s="78">
        <v>2</v>
      </c>
      <c r="K369" s="78">
        <v>1</v>
      </c>
      <c r="L369" s="78">
        <v>1</v>
      </c>
      <c r="M369" s="73">
        <v>116.10000000000001</v>
      </c>
      <c r="N369" s="78">
        <v>64.400000000000006</v>
      </c>
      <c r="O369" s="78">
        <v>51.7</v>
      </c>
      <c r="P369" s="173">
        <v>4237356.5</v>
      </c>
      <c r="Q369" s="173">
        <v>2655975.06</v>
      </c>
      <c r="R369" s="173">
        <v>1242816.6599999999</v>
      </c>
      <c r="S369" s="173">
        <v>338564.78</v>
      </c>
      <c r="T369" s="98">
        <v>0</v>
      </c>
      <c r="U369" s="98">
        <v>0</v>
      </c>
      <c r="V369" s="53">
        <v>0</v>
      </c>
      <c r="W369" s="23"/>
      <c r="X369" s="9"/>
      <c r="Y369" s="10"/>
    </row>
    <row r="370" spans="1:25" s="53" customFormat="1" ht="18.75" customHeight="1" x14ac:dyDescent="0.25">
      <c r="A370" s="78" t="s">
        <v>597</v>
      </c>
      <c r="B370" s="79" t="s">
        <v>798</v>
      </c>
      <c r="C370" s="78" t="s">
        <v>799</v>
      </c>
      <c r="D370" s="76" t="s">
        <v>735</v>
      </c>
      <c r="E370" s="76" t="s">
        <v>297</v>
      </c>
      <c r="F370" s="76" t="s">
        <v>351</v>
      </c>
      <c r="G370" s="78">
        <v>3</v>
      </c>
      <c r="H370" s="78">
        <v>3</v>
      </c>
      <c r="I370" s="73">
        <v>204.8</v>
      </c>
      <c r="J370" s="78">
        <v>1</v>
      </c>
      <c r="K370" s="78">
        <v>1</v>
      </c>
      <c r="L370" s="78">
        <v>0</v>
      </c>
      <c r="M370" s="73">
        <v>43.9</v>
      </c>
      <c r="N370" s="78">
        <v>43.9</v>
      </c>
      <c r="O370" s="78">
        <v>0</v>
      </c>
      <c r="P370" s="173">
        <v>1602239.03</v>
      </c>
      <c r="Q370" s="173">
        <v>1004283.42</v>
      </c>
      <c r="R370" s="173">
        <v>469936.71</v>
      </c>
      <c r="S370" s="173">
        <v>128018.9</v>
      </c>
      <c r="T370" s="98">
        <v>0</v>
      </c>
      <c r="U370" s="98">
        <v>0</v>
      </c>
      <c r="V370" s="53">
        <v>0</v>
      </c>
      <c r="W370" s="23"/>
      <c r="X370" s="9"/>
      <c r="Y370" s="10"/>
    </row>
    <row r="371" spans="1:25" s="53" customFormat="1" ht="21.75" customHeight="1" x14ac:dyDescent="0.25">
      <c r="A371" s="78" t="s">
        <v>278</v>
      </c>
      <c r="B371" s="79" t="s">
        <v>800</v>
      </c>
      <c r="C371" s="78" t="s">
        <v>229</v>
      </c>
      <c r="D371" s="76" t="s">
        <v>782</v>
      </c>
      <c r="E371" s="76" t="s">
        <v>297</v>
      </c>
      <c r="F371" s="76" t="s">
        <v>351</v>
      </c>
      <c r="G371" s="78">
        <v>7</v>
      </c>
      <c r="H371" s="78">
        <v>7</v>
      </c>
      <c r="I371" s="73">
        <v>482.8</v>
      </c>
      <c r="J371" s="78">
        <v>3</v>
      </c>
      <c r="K371" s="78">
        <v>3</v>
      </c>
      <c r="L371" s="78">
        <v>0</v>
      </c>
      <c r="M371" s="73">
        <v>150.30000000000001</v>
      </c>
      <c r="N371" s="78">
        <v>150.30000000000001</v>
      </c>
      <c r="O371" s="78">
        <v>0</v>
      </c>
      <c r="P371" s="173">
        <v>5485570.0599999996</v>
      </c>
      <c r="Q371" s="173">
        <v>3438355.31</v>
      </c>
      <c r="R371" s="173">
        <v>1608917.7</v>
      </c>
      <c r="S371" s="173">
        <v>438297.05</v>
      </c>
      <c r="T371" s="98">
        <v>0</v>
      </c>
      <c r="U371" s="98">
        <v>0</v>
      </c>
      <c r="V371" s="53">
        <v>0</v>
      </c>
      <c r="W371" s="23"/>
      <c r="X371" s="9"/>
      <c r="Y371" s="10"/>
    </row>
    <row r="372" spans="1:25" s="53" customFormat="1" ht="18.75" customHeight="1" x14ac:dyDescent="0.25">
      <c r="A372" s="78" t="s">
        <v>32</v>
      </c>
      <c r="B372" s="79" t="s">
        <v>801</v>
      </c>
      <c r="C372" s="78" t="s">
        <v>280</v>
      </c>
      <c r="D372" s="76" t="s">
        <v>802</v>
      </c>
      <c r="E372" s="76" t="s">
        <v>297</v>
      </c>
      <c r="F372" s="76" t="s">
        <v>300</v>
      </c>
      <c r="G372" s="78">
        <v>6</v>
      </c>
      <c r="H372" s="78">
        <v>6</v>
      </c>
      <c r="I372" s="73">
        <v>482</v>
      </c>
      <c r="J372" s="78">
        <v>2</v>
      </c>
      <c r="K372" s="78">
        <v>0</v>
      </c>
      <c r="L372" s="78">
        <v>2</v>
      </c>
      <c r="M372" s="73">
        <v>120.30000000000001</v>
      </c>
      <c r="N372" s="78">
        <v>0</v>
      </c>
      <c r="O372" s="78">
        <v>120.30000000000001</v>
      </c>
      <c r="P372" s="173">
        <v>4390645.8899999997</v>
      </c>
      <c r="Q372" s="173">
        <v>2752056.84</v>
      </c>
      <c r="R372" s="173">
        <v>1287776.44</v>
      </c>
      <c r="S372" s="173">
        <v>350812.61</v>
      </c>
      <c r="T372" s="98">
        <v>0</v>
      </c>
      <c r="U372" s="98">
        <v>0</v>
      </c>
      <c r="V372" s="53">
        <v>0</v>
      </c>
      <c r="W372" s="23"/>
      <c r="X372" s="9"/>
      <c r="Y372" s="10"/>
    </row>
    <row r="373" spans="1:25" s="53" customFormat="1" ht="18.75" customHeight="1" x14ac:dyDescent="0.25">
      <c r="A373" s="78" t="s">
        <v>377</v>
      </c>
      <c r="B373" s="79" t="s">
        <v>803</v>
      </c>
      <c r="C373" s="78" t="s">
        <v>804</v>
      </c>
      <c r="D373" s="76" t="s">
        <v>797</v>
      </c>
      <c r="E373" s="76" t="s">
        <v>297</v>
      </c>
      <c r="F373" s="76" t="s">
        <v>300</v>
      </c>
      <c r="G373" s="78">
        <v>8</v>
      </c>
      <c r="H373" s="78">
        <v>8</v>
      </c>
      <c r="I373" s="73">
        <v>460.39</v>
      </c>
      <c r="J373" s="78">
        <v>3</v>
      </c>
      <c r="K373" s="78">
        <v>0</v>
      </c>
      <c r="L373" s="78">
        <v>3</v>
      </c>
      <c r="M373" s="73">
        <v>179.62</v>
      </c>
      <c r="N373" s="78">
        <v>0</v>
      </c>
      <c r="O373" s="78">
        <v>179.62</v>
      </c>
      <c r="P373" s="173">
        <v>6555675.9299999997</v>
      </c>
      <c r="Q373" s="173">
        <v>4109097.67</v>
      </c>
      <c r="R373" s="173">
        <v>1922779.75</v>
      </c>
      <c r="S373" s="173">
        <v>523798.51</v>
      </c>
      <c r="T373" s="98">
        <v>0</v>
      </c>
      <c r="U373" s="98">
        <v>0</v>
      </c>
      <c r="V373" s="53">
        <v>0</v>
      </c>
      <c r="W373" s="23"/>
      <c r="X373" s="9"/>
      <c r="Y373" s="10"/>
    </row>
    <row r="374" spans="1:25" s="53" customFormat="1" ht="19.5" customHeight="1" x14ac:dyDescent="0.25">
      <c r="A374" s="78" t="s">
        <v>333</v>
      </c>
      <c r="B374" s="79" t="s">
        <v>805</v>
      </c>
      <c r="C374" s="78" t="s">
        <v>737</v>
      </c>
      <c r="D374" s="76" t="s">
        <v>760</v>
      </c>
      <c r="E374" s="76" t="s">
        <v>297</v>
      </c>
      <c r="F374" s="76" t="s">
        <v>300</v>
      </c>
      <c r="G374" s="78">
        <v>2</v>
      </c>
      <c r="H374" s="78">
        <v>2</v>
      </c>
      <c r="I374" s="73">
        <v>327.39999999999998</v>
      </c>
      <c r="J374" s="78">
        <v>1</v>
      </c>
      <c r="K374" s="78">
        <v>0</v>
      </c>
      <c r="L374" s="78">
        <v>1</v>
      </c>
      <c r="M374" s="73">
        <v>36.200000000000003</v>
      </c>
      <c r="N374" s="78">
        <v>0</v>
      </c>
      <c r="O374" s="78">
        <v>36.200000000000003</v>
      </c>
      <c r="P374" s="173">
        <v>1321208.49</v>
      </c>
      <c r="Q374" s="173">
        <v>828133.48</v>
      </c>
      <c r="R374" s="173">
        <v>387510.45</v>
      </c>
      <c r="S374" s="173">
        <v>105564.56</v>
      </c>
      <c r="T374" s="98">
        <v>0</v>
      </c>
      <c r="U374" s="98">
        <v>0</v>
      </c>
      <c r="V374" s="53">
        <v>0</v>
      </c>
      <c r="W374" s="23"/>
      <c r="X374" s="9"/>
      <c r="Y374" s="10"/>
    </row>
    <row r="375" spans="1:25" s="53" customFormat="1" ht="18.75" customHeight="1" x14ac:dyDescent="0.25">
      <c r="A375" s="78" t="s">
        <v>336</v>
      </c>
      <c r="B375" s="79" t="s">
        <v>806</v>
      </c>
      <c r="C375" s="78" t="s">
        <v>151</v>
      </c>
      <c r="D375" s="76" t="s">
        <v>793</v>
      </c>
      <c r="E375" s="76" t="s">
        <v>297</v>
      </c>
      <c r="F375" s="76" t="s">
        <v>300</v>
      </c>
      <c r="G375" s="78">
        <v>15</v>
      </c>
      <c r="H375" s="78">
        <v>15</v>
      </c>
      <c r="I375" s="73">
        <v>474</v>
      </c>
      <c r="J375" s="78">
        <v>2</v>
      </c>
      <c r="K375" s="78">
        <v>0</v>
      </c>
      <c r="L375" s="78">
        <v>2</v>
      </c>
      <c r="M375" s="73">
        <v>86.7</v>
      </c>
      <c r="N375" s="78">
        <v>0</v>
      </c>
      <c r="O375" s="78">
        <v>86.7</v>
      </c>
      <c r="P375" s="173">
        <v>3164330.82</v>
      </c>
      <c r="Q375" s="173">
        <v>1983402.56</v>
      </c>
      <c r="R375" s="173">
        <v>928098.23</v>
      </c>
      <c r="S375" s="173">
        <v>252830.03</v>
      </c>
      <c r="T375" s="98">
        <v>0</v>
      </c>
      <c r="U375" s="98">
        <v>0</v>
      </c>
      <c r="V375" s="53">
        <v>0</v>
      </c>
      <c r="W375" s="23"/>
      <c r="X375" s="9"/>
      <c r="Y375" s="10"/>
    </row>
    <row r="376" spans="1:25" s="53" customFormat="1" ht="19.5" customHeight="1" x14ac:dyDescent="0.25">
      <c r="A376" s="78" t="s">
        <v>33</v>
      </c>
      <c r="B376" s="79" t="s">
        <v>807</v>
      </c>
      <c r="C376" s="78" t="s">
        <v>63</v>
      </c>
      <c r="D376" s="76" t="s">
        <v>808</v>
      </c>
      <c r="E376" s="76" t="s">
        <v>297</v>
      </c>
      <c r="F376" s="76" t="s">
        <v>351</v>
      </c>
      <c r="G376" s="78">
        <v>15</v>
      </c>
      <c r="H376" s="78">
        <v>15</v>
      </c>
      <c r="I376" s="73">
        <v>576.20000000000005</v>
      </c>
      <c r="J376" s="78">
        <v>4</v>
      </c>
      <c r="K376" s="78">
        <v>1</v>
      </c>
      <c r="L376" s="78">
        <v>3</v>
      </c>
      <c r="M376" s="73">
        <v>290.20000000000005</v>
      </c>
      <c r="N376" s="78">
        <v>79.400000000000006</v>
      </c>
      <c r="O376" s="78">
        <v>210.8</v>
      </c>
      <c r="P376" s="173">
        <v>10591566.380000001</v>
      </c>
      <c r="Q376" s="173">
        <v>6638793.8099999996</v>
      </c>
      <c r="R376" s="173">
        <v>3106506.42</v>
      </c>
      <c r="S376" s="173">
        <v>846266.15</v>
      </c>
      <c r="T376" s="98">
        <v>0</v>
      </c>
      <c r="U376" s="98">
        <v>0</v>
      </c>
      <c r="V376" s="53">
        <v>0</v>
      </c>
      <c r="W376" s="23"/>
      <c r="X376" s="9"/>
      <c r="Y376" s="10"/>
    </row>
    <row r="377" spans="1:25" s="53" customFormat="1" ht="18.75" customHeight="1" x14ac:dyDescent="0.25">
      <c r="A377" s="78" t="s">
        <v>270</v>
      </c>
      <c r="B377" s="79" t="s">
        <v>809</v>
      </c>
      <c r="C377" s="78" t="s">
        <v>336</v>
      </c>
      <c r="D377" s="76" t="s">
        <v>757</v>
      </c>
      <c r="E377" s="76" t="s">
        <v>297</v>
      </c>
      <c r="F377" s="76" t="s">
        <v>351</v>
      </c>
      <c r="G377" s="78">
        <v>12</v>
      </c>
      <c r="H377" s="78">
        <v>12</v>
      </c>
      <c r="I377" s="73">
        <v>444.9</v>
      </c>
      <c r="J377" s="78">
        <v>4</v>
      </c>
      <c r="K377" s="78">
        <v>0</v>
      </c>
      <c r="L377" s="78">
        <v>4</v>
      </c>
      <c r="M377" s="73">
        <v>206</v>
      </c>
      <c r="N377" s="78">
        <v>0</v>
      </c>
      <c r="O377" s="78">
        <v>206</v>
      </c>
      <c r="P377" s="173">
        <v>7518479.2400000002</v>
      </c>
      <c r="Q377" s="173">
        <v>4712582.79</v>
      </c>
      <c r="R377" s="173">
        <v>2205169.96</v>
      </c>
      <c r="S377" s="173">
        <v>600726.49</v>
      </c>
      <c r="T377" s="98">
        <v>0</v>
      </c>
      <c r="U377" s="98">
        <v>0</v>
      </c>
      <c r="V377" s="53">
        <v>0</v>
      </c>
      <c r="W377" s="23"/>
      <c r="X377" s="9"/>
      <c r="Y377" s="10"/>
    </row>
    <row r="378" spans="1:25" s="53" customFormat="1" ht="21.75" customHeight="1" x14ac:dyDescent="0.25">
      <c r="A378" s="78" t="s">
        <v>342</v>
      </c>
      <c r="B378" s="79" t="s">
        <v>810</v>
      </c>
      <c r="C378" s="78" t="s">
        <v>626</v>
      </c>
      <c r="D378" s="76" t="s">
        <v>763</v>
      </c>
      <c r="E378" s="76" t="s">
        <v>297</v>
      </c>
      <c r="F378" s="76" t="s">
        <v>351</v>
      </c>
      <c r="G378" s="78">
        <v>20</v>
      </c>
      <c r="H378" s="78">
        <v>20</v>
      </c>
      <c r="I378" s="73">
        <v>513.6</v>
      </c>
      <c r="J378" s="78">
        <v>5</v>
      </c>
      <c r="K378" s="78">
        <v>0</v>
      </c>
      <c r="L378" s="78">
        <v>5</v>
      </c>
      <c r="M378" s="73">
        <v>282.89999999999998</v>
      </c>
      <c r="N378" s="78">
        <v>0</v>
      </c>
      <c r="O378" s="78">
        <v>282.89999999999998</v>
      </c>
      <c r="P378" s="173">
        <v>10325134.84</v>
      </c>
      <c r="Q378" s="173">
        <v>6471794.5199999996</v>
      </c>
      <c r="R378" s="173">
        <v>3028362.05</v>
      </c>
      <c r="S378" s="173">
        <v>824978.27</v>
      </c>
      <c r="T378" s="98">
        <v>0</v>
      </c>
      <c r="U378" s="98">
        <v>0</v>
      </c>
      <c r="V378" s="53">
        <v>0</v>
      </c>
      <c r="W378" s="23"/>
      <c r="X378" s="9"/>
      <c r="Y378" s="10"/>
    </row>
    <row r="379" spans="1:25" s="53" customFormat="1" ht="19.5" customHeight="1" x14ac:dyDescent="0.25">
      <c r="A379" s="78" t="s">
        <v>392</v>
      </c>
      <c r="B379" s="79" t="s">
        <v>811</v>
      </c>
      <c r="C379" s="78" t="s">
        <v>165</v>
      </c>
      <c r="D379" s="76" t="s">
        <v>714</v>
      </c>
      <c r="E379" s="76" t="s">
        <v>297</v>
      </c>
      <c r="F379" s="76" t="s">
        <v>300</v>
      </c>
      <c r="G379" s="78">
        <v>8</v>
      </c>
      <c r="H379" s="78">
        <v>8</v>
      </c>
      <c r="I379" s="73">
        <v>563.29999999999995</v>
      </c>
      <c r="J379" s="78">
        <v>2</v>
      </c>
      <c r="K379" s="78">
        <v>0</v>
      </c>
      <c r="L379" s="78">
        <v>2</v>
      </c>
      <c r="M379" s="73">
        <v>83.800000000000011</v>
      </c>
      <c r="N379" s="78">
        <v>0</v>
      </c>
      <c r="O379" s="78">
        <v>83.800000000000011</v>
      </c>
      <c r="P379" s="173">
        <v>3058488.16</v>
      </c>
      <c r="Q379" s="173">
        <v>1917060.38</v>
      </c>
      <c r="R379" s="173">
        <v>897054.58</v>
      </c>
      <c r="S379" s="173">
        <v>244373.2</v>
      </c>
      <c r="T379" s="98">
        <v>0</v>
      </c>
      <c r="U379" s="98">
        <v>0</v>
      </c>
      <c r="V379" s="53">
        <v>0</v>
      </c>
      <c r="W379" s="23"/>
      <c r="X379" s="9"/>
      <c r="Y379" s="10"/>
    </row>
    <row r="380" spans="1:25" s="53" customFormat="1" ht="18.75" customHeight="1" x14ac:dyDescent="0.25">
      <c r="A380" s="78" t="s">
        <v>63</v>
      </c>
      <c r="B380" s="79" t="s">
        <v>812</v>
      </c>
      <c r="C380" s="78" t="s">
        <v>245</v>
      </c>
      <c r="D380" s="76" t="s">
        <v>772</v>
      </c>
      <c r="E380" s="76" t="s">
        <v>297</v>
      </c>
      <c r="F380" s="76" t="s">
        <v>351</v>
      </c>
      <c r="G380" s="78">
        <v>25</v>
      </c>
      <c r="H380" s="78">
        <v>25</v>
      </c>
      <c r="I380" s="73">
        <v>681.1</v>
      </c>
      <c r="J380" s="78">
        <v>6</v>
      </c>
      <c r="K380" s="78">
        <v>0</v>
      </c>
      <c r="L380" s="78">
        <v>6</v>
      </c>
      <c r="M380" s="73">
        <v>140.1</v>
      </c>
      <c r="N380" s="78">
        <v>0</v>
      </c>
      <c r="O380" s="78">
        <v>140.1</v>
      </c>
      <c r="P380" s="173">
        <v>5113295.84</v>
      </c>
      <c r="Q380" s="173">
        <v>3205013.83</v>
      </c>
      <c r="R380" s="173">
        <v>1499729.67</v>
      </c>
      <c r="S380" s="173">
        <v>408552.34</v>
      </c>
      <c r="T380" s="98">
        <v>0</v>
      </c>
      <c r="U380" s="98">
        <v>0</v>
      </c>
      <c r="V380" s="53">
        <v>0</v>
      </c>
      <c r="W380" s="23"/>
      <c r="X380" s="9"/>
      <c r="Y380" s="10"/>
    </row>
    <row r="381" spans="1:25" s="53" customFormat="1" ht="18" customHeight="1" x14ac:dyDescent="0.25">
      <c r="A381" s="78" t="s">
        <v>230</v>
      </c>
      <c r="B381" s="79" t="s">
        <v>813</v>
      </c>
      <c r="C381" s="78" t="s">
        <v>170</v>
      </c>
      <c r="D381" s="76" t="s">
        <v>763</v>
      </c>
      <c r="E381" s="76" t="s">
        <v>297</v>
      </c>
      <c r="F381" s="76" t="s">
        <v>351</v>
      </c>
      <c r="G381" s="78">
        <v>23</v>
      </c>
      <c r="H381" s="78">
        <v>23</v>
      </c>
      <c r="I381" s="73">
        <v>601.35</v>
      </c>
      <c r="J381" s="78">
        <v>6</v>
      </c>
      <c r="K381" s="78">
        <v>3</v>
      </c>
      <c r="L381" s="78">
        <v>3</v>
      </c>
      <c r="M381" s="73">
        <v>320.64</v>
      </c>
      <c r="N381" s="78">
        <v>152.1</v>
      </c>
      <c r="O381" s="78">
        <v>168.54000000000002</v>
      </c>
      <c r="P381" s="173">
        <v>11702549.439999999</v>
      </c>
      <c r="Q381" s="173">
        <v>7335157.9900000002</v>
      </c>
      <c r="R381" s="173">
        <v>3432357.75</v>
      </c>
      <c r="S381" s="173">
        <v>935033.7</v>
      </c>
      <c r="T381" s="98">
        <v>0</v>
      </c>
      <c r="U381" s="98">
        <v>0</v>
      </c>
      <c r="V381" s="53">
        <v>0</v>
      </c>
      <c r="W381" s="23"/>
      <c r="X381" s="9"/>
      <c r="Y381" s="10"/>
    </row>
    <row r="382" spans="1:25" s="53" customFormat="1" ht="19.5" customHeight="1" x14ac:dyDescent="0.25">
      <c r="A382" s="78" t="s">
        <v>283</v>
      </c>
      <c r="B382" s="79" t="s">
        <v>814</v>
      </c>
      <c r="C382" s="78" t="s">
        <v>338</v>
      </c>
      <c r="D382" s="76" t="s">
        <v>733</v>
      </c>
      <c r="E382" s="76" t="s">
        <v>297</v>
      </c>
      <c r="F382" s="76" t="s">
        <v>351</v>
      </c>
      <c r="G382" s="78">
        <v>23</v>
      </c>
      <c r="H382" s="78">
        <v>23</v>
      </c>
      <c r="I382" s="73">
        <v>458.1</v>
      </c>
      <c r="J382" s="78">
        <v>4</v>
      </c>
      <c r="K382" s="78">
        <v>2</v>
      </c>
      <c r="L382" s="78">
        <v>2</v>
      </c>
      <c r="M382" s="73">
        <v>214.64999999999998</v>
      </c>
      <c r="N382" s="78">
        <v>127.69999999999999</v>
      </c>
      <c r="O382" s="78">
        <v>86.95</v>
      </c>
      <c r="P382" s="173">
        <v>7834182.3700000001</v>
      </c>
      <c r="Q382" s="173">
        <v>4910465.51</v>
      </c>
      <c r="R382" s="173">
        <v>2297765.69</v>
      </c>
      <c r="S382" s="173">
        <v>625951.17000000004</v>
      </c>
      <c r="T382" s="98">
        <v>0</v>
      </c>
      <c r="U382" s="98">
        <v>0</v>
      </c>
      <c r="V382" s="53">
        <v>0</v>
      </c>
      <c r="W382" s="23"/>
      <c r="X382" s="9"/>
      <c r="Y382" s="10"/>
    </row>
    <row r="383" spans="1:25" s="53" customFormat="1" ht="23.25" customHeight="1" x14ac:dyDescent="0.25">
      <c r="A383" s="78" t="s">
        <v>387</v>
      </c>
      <c r="B383" s="79" t="s">
        <v>815</v>
      </c>
      <c r="C383" s="78" t="s">
        <v>32</v>
      </c>
      <c r="D383" s="76" t="s">
        <v>775</v>
      </c>
      <c r="E383" s="76" t="s">
        <v>297</v>
      </c>
      <c r="F383" s="76" t="s">
        <v>351</v>
      </c>
      <c r="G383" s="78">
        <v>8</v>
      </c>
      <c r="H383" s="78">
        <v>8</v>
      </c>
      <c r="I383" s="73">
        <v>463.1</v>
      </c>
      <c r="J383" s="78">
        <v>5</v>
      </c>
      <c r="K383" s="78">
        <v>1</v>
      </c>
      <c r="L383" s="78">
        <v>3</v>
      </c>
      <c r="M383" s="73">
        <v>259.5</v>
      </c>
      <c r="N383" s="78">
        <v>64.599999999999994</v>
      </c>
      <c r="O383" s="78">
        <v>194.90000000000003</v>
      </c>
      <c r="P383" s="173">
        <v>9471094</v>
      </c>
      <c r="Q383" s="173">
        <v>5936481.7199999997</v>
      </c>
      <c r="R383" s="173">
        <v>2777871.87</v>
      </c>
      <c r="S383" s="173">
        <v>756740.41</v>
      </c>
      <c r="T383" s="98">
        <v>0</v>
      </c>
      <c r="U383" s="98">
        <v>0</v>
      </c>
      <c r="V383" s="53">
        <v>0</v>
      </c>
      <c r="W383" s="23"/>
      <c r="X383" s="9"/>
      <c r="Y383" s="10"/>
    </row>
    <row r="384" spans="1:25" s="53" customFormat="1" ht="23.25" customHeight="1" x14ac:dyDescent="0.25">
      <c r="A384" s="78" t="s">
        <v>345</v>
      </c>
      <c r="B384" s="79" t="s">
        <v>816</v>
      </c>
      <c r="C384" s="78" t="s">
        <v>32</v>
      </c>
      <c r="D384" s="76" t="s">
        <v>708</v>
      </c>
      <c r="E384" s="76" t="s">
        <v>297</v>
      </c>
      <c r="F384" s="76" t="s">
        <v>300</v>
      </c>
      <c r="G384" s="78">
        <v>7</v>
      </c>
      <c r="H384" s="78">
        <v>7</v>
      </c>
      <c r="I384" s="73">
        <v>726.5</v>
      </c>
      <c r="J384" s="78">
        <v>2</v>
      </c>
      <c r="K384" s="78">
        <v>0</v>
      </c>
      <c r="L384" s="78">
        <v>2</v>
      </c>
      <c r="M384" s="73">
        <v>73</v>
      </c>
      <c r="N384" s="78">
        <v>0</v>
      </c>
      <c r="O384" s="78">
        <v>73</v>
      </c>
      <c r="P384" s="173">
        <v>2664315.46</v>
      </c>
      <c r="Q384" s="173">
        <v>1669992.93</v>
      </c>
      <c r="R384" s="173">
        <v>781443.72</v>
      </c>
      <c r="S384" s="173">
        <v>212878.81</v>
      </c>
      <c r="T384" s="98">
        <v>0</v>
      </c>
      <c r="U384" s="98">
        <v>0</v>
      </c>
      <c r="V384" s="53">
        <v>0</v>
      </c>
      <c r="W384" s="23"/>
      <c r="X384" s="9"/>
      <c r="Y384" s="10"/>
    </row>
    <row r="385" spans="1:26" s="53" customFormat="1" ht="22.5" customHeight="1" x14ac:dyDescent="0.25">
      <c r="A385" s="78" t="s">
        <v>159</v>
      </c>
      <c r="B385" s="79" t="s">
        <v>817</v>
      </c>
      <c r="C385" s="78" t="s">
        <v>176</v>
      </c>
      <c r="D385" s="76" t="s">
        <v>714</v>
      </c>
      <c r="E385" s="76" t="s">
        <v>297</v>
      </c>
      <c r="F385" s="76" t="s">
        <v>300</v>
      </c>
      <c r="G385" s="78">
        <v>20</v>
      </c>
      <c r="H385" s="78">
        <v>20</v>
      </c>
      <c r="I385" s="73">
        <v>738</v>
      </c>
      <c r="J385" s="78">
        <v>6</v>
      </c>
      <c r="K385" s="78">
        <v>0</v>
      </c>
      <c r="L385" s="78">
        <v>6</v>
      </c>
      <c r="M385" s="73">
        <v>357.2</v>
      </c>
      <c r="N385" s="78">
        <v>0</v>
      </c>
      <c r="O385" s="78">
        <v>357.2</v>
      </c>
      <c r="P385" s="173">
        <v>13036897.02</v>
      </c>
      <c r="Q385" s="173">
        <v>8171527.0499999998</v>
      </c>
      <c r="R385" s="173">
        <v>3823721.9</v>
      </c>
      <c r="S385" s="173">
        <v>1041648.07</v>
      </c>
      <c r="T385" s="98">
        <v>0</v>
      </c>
      <c r="U385" s="98">
        <v>0</v>
      </c>
      <c r="V385" s="53">
        <v>0</v>
      </c>
      <c r="W385" s="23"/>
      <c r="X385" s="9"/>
      <c r="Y385" s="10"/>
    </row>
    <row r="386" spans="1:26" s="53" customFormat="1" ht="22.5" customHeight="1" x14ac:dyDescent="0.25">
      <c r="A386" s="78" t="s">
        <v>385</v>
      </c>
      <c r="B386" s="95" t="s">
        <v>818</v>
      </c>
      <c r="C386" s="78" t="s">
        <v>41</v>
      </c>
      <c r="D386" s="76" t="s">
        <v>735</v>
      </c>
      <c r="E386" s="76" t="s">
        <v>297</v>
      </c>
      <c r="F386" s="76" t="s">
        <v>351</v>
      </c>
      <c r="G386" s="78">
        <v>3</v>
      </c>
      <c r="H386" s="78">
        <v>3</v>
      </c>
      <c r="I386" s="73">
        <v>468.2</v>
      </c>
      <c r="J386" s="78">
        <v>1</v>
      </c>
      <c r="K386" s="78">
        <v>0</v>
      </c>
      <c r="L386" s="78">
        <v>1</v>
      </c>
      <c r="M386" s="73">
        <v>65.7</v>
      </c>
      <c r="N386" s="78">
        <v>0</v>
      </c>
      <c r="O386" s="78">
        <v>65.7</v>
      </c>
      <c r="P386" s="173">
        <v>2397883.91</v>
      </c>
      <c r="Q386" s="173">
        <v>1502993.64</v>
      </c>
      <c r="R386" s="173">
        <v>703299.35</v>
      </c>
      <c r="S386" s="173">
        <v>191590.92</v>
      </c>
      <c r="T386" s="98">
        <v>0</v>
      </c>
      <c r="U386" s="98">
        <v>0</v>
      </c>
      <c r="V386" s="53">
        <v>0</v>
      </c>
      <c r="W386" s="23"/>
      <c r="X386" s="9"/>
      <c r="Y386" s="10"/>
    </row>
    <row r="387" spans="1:26" s="53" customFormat="1" ht="19.5" customHeight="1" x14ac:dyDescent="0.25">
      <c r="A387" s="78" t="s">
        <v>285</v>
      </c>
      <c r="B387" s="95" t="s">
        <v>819</v>
      </c>
      <c r="C387" s="78" t="s">
        <v>41</v>
      </c>
      <c r="D387" s="76" t="s">
        <v>793</v>
      </c>
      <c r="E387" s="76" t="s">
        <v>297</v>
      </c>
      <c r="F387" s="76" t="s">
        <v>300</v>
      </c>
      <c r="G387" s="78">
        <v>5</v>
      </c>
      <c r="H387" s="78">
        <v>5</v>
      </c>
      <c r="I387" s="73">
        <v>470.5</v>
      </c>
      <c r="J387" s="77">
        <v>3</v>
      </c>
      <c r="K387" s="78">
        <v>0</v>
      </c>
      <c r="L387" s="78">
        <v>3</v>
      </c>
      <c r="M387" s="73">
        <v>156.69999999999999</v>
      </c>
      <c r="N387" s="78">
        <v>0</v>
      </c>
      <c r="O387" s="78">
        <v>156.69999999999999</v>
      </c>
      <c r="P387" s="173">
        <v>5719153.8700000001</v>
      </c>
      <c r="Q387" s="173">
        <v>3584765.65</v>
      </c>
      <c r="R387" s="173">
        <v>1677427.83</v>
      </c>
      <c r="S387" s="173">
        <v>456960.39</v>
      </c>
      <c r="T387" s="98">
        <v>0</v>
      </c>
      <c r="U387" s="98">
        <v>0</v>
      </c>
      <c r="V387" s="53">
        <v>0</v>
      </c>
      <c r="W387" s="23"/>
      <c r="X387" s="9"/>
      <c r="Y387" s="10"/>
    </row>
    <row r="388" spans="1:26" s="53" customFormat="1" ht="21.75" customHeight="1" x14ac:dyDescent="0.25">
      <c r="A388" s="78" t="s">
        <v>264</v>
      </c>
      <c r="B388" s="95" t="s">
        <v>820</v>
      </c>
      <c r="C388" s="78" t="s">
        <v>821</v>
      </c>
      <c r="D388" s="76" t="s">
        <v>772</v>
      </c>
      <c r="E388" s="76" t="s">
        <v>297</v>
      </c>
      <c r="F388" s="76" t="s">
        <v>300</v>
      </c>
      <c r="G388" s="78">
        <v>13</v>
      </c>
      <c r="H388" s="78">
        <v>13</v>
      </c>
      <c r="I388" s="73">
        <v>461.4</v>
      </c>
      <c r="J388" s="77">
        <v>2</v>
      </c>
      <c r="K388" s="78">
        <v>1</v>
      </c>
      <c r="L388" s="78">
        <v>1</v>
      </c>
      <c r="M388" s="73">
        <v>119.89999999999999</v>
      </c>
      <c r="N388" s="78">
        <v>53.3</v>
      </c>
      <c r="O388" s="78">
        <v>66.599999999999994</v>
      </c>
      <c r="P388" s="173">
        <v>4376046.91</v>
      </c>
      <c r="Q388" s="173">
        <v>2742906.2</v>
      </c>
      <c r="R388" s="173">
        <v>1283494.56</v>
      </c>
      <c r="S388" s="173">
        <v>349646.15</v>
      </c>
      <c r="T388" s="98">
        <v>0</v>
      </c>
      <c r="U388" s="98">
        <v>0</v>
      </c>
      <c r="V388" s="53">
        <v>0</v>
      </c>
      <c r="W388" s="23"/>
      <c r="X388" s="9"/>
      <c r="Y388" s="10"/>
    </row>
    <row r="389" spans="1:26" s="62" customFormat="1" ht="27" hidden="1" customHeight="1" x14ac:dyDescent="0.25">
      <c r="A389" s="275" t="s">
        <v>185</v>
      </c>
      <c r="B389" s="275"/>
      <c r="C389" s="229" t="s">
        <v>31</v>
      </c>
      <c r="D389" s="229" t="s">
        <v>31</v>
      </c>
      <c r="E389" s="229" t="s">
        <v>31</v>
      </c>
      <c r="F389" s="229" t="s">
        <v>31</v>
      </c>
      <c r="G389" s="232">
        <f>G390+G391</f>
        <v>42</v>
      </c>
      <c r="H389" s="232">
        <f t="shared" ref="H389:U389" si="28">H390+H391</f>
        <v>42</v>
      </c>
      <c r="I389" s="231">
        <f t="shared" si="28"/>
        <v>1097</v>
      </c>
      <c r="J389" s="232">
        <f t="shared" si="28"/>
        <v>14</v>
      </c>
      <c r="K389" s="78" t="e">
        <f>VLOOKUP("*"&amp;#REF!&amp;"*",'[1]2 этап'!$B$17:$L$91,10,0)</f>
        <v>#REF!</v>
      </c>
      <c r="L389" s="78" t="e">
        <f>VLOOKUP("*"&amp;#REF!&amp;"*",'[1]2 этап'!$B$17:$L$91,11,0)</f>
        <v>#REF!</v>
      </c>
      <c r="M389" s="73" t="e">
        <f t="shared" ref="M389:M442" si="29">N389+O389</f>
        <v>#REF!</v>
      </c>
      <c r="N389" s="78" t="e">
        <f>VLOOKUP("*"&amp;#REF!&amp;"*",'[1]2 этап'!$B$17:$U$91,13,0)</f>
        <v>#REF!</v>
      </c>
      <c r="O389" s="78" t="e">
        <f>VLOOKUP("*"&amp;#REF!&amp;"*",'[1]2 этап'!$B$17:$U$91,14,0)</f>
        <v>#REF!</v>
      </c>
      <c r="P389" s="231">
        <f t="shared" si="28"/>
        <v>40137492.890000001</v>
      </c>
      <c r="Q389" s="231">
        <f t="shared" si="28"/>
        <v>18517978.049999997</v>
      </c>
      <c r="R389" s="231">
        <f t="shared" si="28"/>
        <v>8665539.9499999993</v>
      </c>
      <c r="S389" s="231">
        <v>12953974.890000001</v>
      </c>
      <c r="T389" s="231">
        <f t="shared" si="28"/>
        <v>0</v>
      </c>
      <c r="U389" s="231">
        <f t="shared" si="28"/>
        <v>0</v>
      </c>
      <c r="W389" s="63"/>
      <c r="X389" s="121"/>
      <c r="Y389" s="65"/>
      <c r="Z389" s="66"/>
    </row>
    <row r="390" spans="1:26" s="28" customFormat="1" ht="12.75" hidden="1" customHeight="1" x14ac:dyDescent="0.25">
      <c r="A390" s="78" t="s">
        <v>231</v>
      </c>
      <c r="B390" s="182" t="s">
        <v>628</v>
      </c>
      <c r="C390" s="172" t="s">
        <v>150</v>
      </c>
      <c r="D390" s="171" t="s">
        <v>629</v>
      </c>
      <c r="E390" s="75" t="s">
        <v>297</v>
      </c>
      <c r="F390" s="75" t="s">
        <v>351</v>
      </c>
      <c r="G390" s="172">
        <v>20</v>
      </c>
      <c r="H390" s="172">
        <v>20</v>
      </c>
      <c r="I390" s="173">
        <v>620</v>
      </c>
      <c r="J390" s="172">
        <v>7</v>
      </c>
      <c r="K390" s="78" t="e">
        <f>VLOOKUP("*"&amp;#REF!&amp;"*",'[1]2 этап'!$B$17:$L$91,10,0)</f>
        <v>#REF!</v>
      </c>
      <c r="L390" s="78" t="e">
        <f>VLOOKUP("*"&amp;#REF!&amp;"*",'[1]2 этап'!$B$17:$L$91,11,0)</f>
        <v>#REF!</v>
      </c>
      <c r="M390" s="73" t="e">
        <f t="shared" si="29"/>
        <v>#REF!</v>
      </c>
      <c r="N390" s="78" t="e">
        <f>VLOOKUP("*"&amp;#REF!&amp;"*",'[1]2 этап'!$B$17:$U$91,13,0)</f>
        <v>#REF!</v>
      </c>
      <c r="O390" s="78" t="e">
        <f>VLOOKUP("*"&amp;#REF!&amp;"*",'[1]2 этап'!$B$17:$U$91,14,0)</f>
        <v>#REF!</v>
      </c>
      <c r="P390" s="73">
        <v>19912596.530000001</v>
      </c>
      <c r="Q390" s="173">
        <v>9152616.4499999993</v>
      </c>
      <c r="R390" s="173">
        <v>4282992.63</v>
      </c>
      <c r="S390" s="173">
        <v>6476987.4500000002</v>
      </c>
      <c r="T390" s="98">
        <v>0</v>
      </c>
      <c r="U390" s="98">
        <v>0</v>
      </c>
      <c r="V390" s="28">
        <v>0</v>
      </c>
      <c r="W390" s="23"/>
      <c r="X390" s="9"/>
      <c r="Y390" s="10"/>
    </row>
    <row r="391" spans="1:26" s="28" customFormat="1" ht="12.75" hidden="1" customHeight="1" x14ac:dyDescent="0.25">
      <c r="A391" s="78" t="s">
        <v>150</v>
      </c>
      <c r="B391" s="182" t="s">
        <v>630</v>
      </c>
      <c r="C391" s="172" t="s">
        <v>165</v>
      </c>
      <c r="D391" s="171" t="s">
        <v>631</v>
      </c>
      <c r="E391" s="75" t="s">
        <v>297</v>
      </c>
      <c r="F391" s="75" t="s">
        <v>351</v>
      </c>
      <c r="G391" s="172">
        <v>22</v>
      </c>
      <c r="H391" s="172">
        <v>22</v>
      </c>
      <c r="I391" s="173">
        <v>477</v>
      </c>
      <c r="J391" s="172">
        <v>7</v>
      </c>
      <c r="K391" s="78" t="e">
        <f>VLOOKUP("*"&amp;#REF!&amp;"*",'[1]2 этап'!$B$17:$L$91,10,0)</f>
        <v>#REF!</v>
      </c>
      <c r="L391" s="78" t="e">
        <f>VLOOKUP("*"&amp;#REF!&amp;"*",'[1]2 этап'!$B$17:$L$91,11,0)</f>
        <v>#REF!</v>
      </c>
      <c r="M391" s="73" t="e">
        <f t="shared" si="29"/>
        <v>#REF!</v>
      </c>
      <c r="N391" s="78" t="e">
        <f>VLOOKUP("*"&amp;#REF!&amp;"*",'[1]2 этап'!$B$17:$U$91,13,0)</f>
        <v>#REF!</v>
      </c>
      <c r="O391" s="78" t="e">
        <f>VLOOKUP("*"&amp;#REF!&amp;"*",'[1]2 этап'!$B$17:$U$91,14,0)</f>
        <v>#REF!</v>
      </c>
      <c r="P391" s="73">
        <v>20224896.359999999</v>
      </c>
      <c r="Q391" s="173">
        <v>9365361.5999999996</v>
      </c>
      <c r="R391" s="173">
        <v>4382547.32</v>
      </c>
      <c r="S391" s="173">
        <v>6476987.4400000004</v>
      </c>
      <c r="T391" s="98">
        <v>0</v>
      </c>
      <c r="U391" s="98">
        <v>0</v>
      </c>
      <c r="V391" s="28">
        <v>0</v>
      </c>
      <c r="W391" s="23"/>
      <c r="X391" s="9"/>
      <c r="Y391" s="10"/>
    </row>
    <row r="392" spans="1:26" s="62" customFormat="1" ht="27" hidden="1" customHeight="1" x14ac:dyDescent="0.25">
      <c r="A392" s="258" t="s">
        <v>93</v>
      </c>
      <c r="B392" s="259"/>
      <c r="C392" s="229" t="s">
        <v>31</v>
      </c>
      <c r="D392" s="229" t="s">
        <v>31</v>
      </c>
      <c r="E392" s="229" t="s">
        <v>31</v>
      </c>
      <c r="F392" s="229" t="s">
        <v>31</v>
      </c>
      <c r="G392" s="232">
        <f>SUM(G393:G405)</f>
        <v>306</v>
      </c>
      <c r="H392" s="232">
        <f t="shared" ref="H392:U392" si="30">SUM(H393:H405)</f>
        <v>282</v>
      </c>
      <c r="I392" s="231">
        <f t="shared" si="30"/>
        <v>5750.76</v>
      </c>
      <c r="J392" s="232">
        <f t="shared" si="30"/>
        <v>92</v>
      </c>
      <c r="K392" s="78" t="e">
        <f>VLOOKUP("*"&amp;#REF!&amp;"*",'[1]2 этап'!$B$17:$L$91,10,0)</f>
        <v>#REF!</v>
      </c>
      <c r="L392" s="78" t="e">
        <f>VLOOKUP("*"&amp;#REF!&amp;"*",'[1]2 этап'!$B$17:$L$91,11,0)</f>
        <v>#REF!</v>
      </c>
      <c r="M392" s="73" t="e">
        <f t="shared" si="29"/>
        <v>#REF!</v>
      </c>
      <c r="N392" s="78" t="e">
        <f>VLOOKUP("*"&amp;#REF!&amp;"*",'[1]2 этап'!$B$17:$U$91,13,0)</f>
        <v>#REF!</v>
      </c>
      <c r="O392" s="78" t="e">
        <f>VLOOKUP("*"&amp;#REF!&amp;"*",'[1]2 этап'!$B$17:$U$91,14,0)</f>
        <v>#REF!</v>
      </c>
      <c r="P392" s="231">
        <f>SUM(Q392:S392)</f>
        <v>109462495.7</v>
      </c>
      <c r="Q392" s="231">
        <f>SUM(Q393:Q405)</f>
        <v>68744613.180000007</v>
      </c>
      <c r="R392" s="231">
        <f t="shared" ref="R392:S392" si="31">SUM(R393:R405)</f>
        <v>32169235.280000009</v>
      </c>
      <c r="S392" s="231">
        <f t="shared" si="31"/>
        <v>8548647.2400000002</v>
      </c>
      <c r="T392" s="231">
        <f t="shared" si="30"/>
        <v>0</v>
      </c>
      <c r="U392" s="231">
        <f t="shared" si="30"/>
        <v>0</v>
      </c>
      <c r="V392" s="82" t="e">
        <f>SUM(#REF!)</f>
        <v>#REF!</v>
      </c>
      <c r="W392" s="63"/>
      <c r="X392" s="12"/>
      <c r="Y392" s="12"/>
      <c r="Z392" s="66"/>
    </row>
    <row r="393" spans="1:26" ht="12.75" hidden="1" customHeight="1" x14ac:dyDescent="0.25">
      <c r="A393" s="131" t="s">
        <v>231</v>
      </c>
      <c r="B393" s="206" t="s">
        <v>885</v>
      </c>
      <c r="C393" s="131" t="s">
        <v>287</v>
      </c>
      <c r="D393" s="131" t="s">
        <v>288</v>
      </c>
      <c r="E393" s="75" t="s">
        <v>297</v>
      </c>
      <c r="F393" s="75" t="s">
        <v>351</v>
      </c>
      <c r="G393" s="132">
        <v>24</v>
      </c>
      <c r="H393" s="132">
        <v>17</v>
      </c>
      <c r="I393" s="140">
        <v>149.30000000000001</v>
      </c>
      <c r="J393" s="132">
        <v>3</v>
      </c>
      <c r="K393" s="78" t="e">
        <f>VLOOKUP("*"&amp;#REF!&amp;"*",'[1]2 этап'!$B$17:$L$91,10,0)</f>
        <v>#REF!</v>
      </c>
      <c r="L393" s="78" t="e">
        <f>VLOOKUP("*"&amp;#REF!&amp;"*",'[1]2 этап'!$B$17:$L$91,11,0)</f>
        <v>#REF!</v>
      </c>
      <c r="M393" s="73" t="e">
        <f t="shared" si="29"/>
        <v>#REF!</v>
      </c>
      <c r="N393" s="78" t="e">
        <f>VLOOKUP("*"&amp;#REF!&amp;"*",'[1]2 этап'!$B$17:$U$91,13,0)</f>
        <v>#REF!</v>
      </c>
      <c r="O393" s="78" t="e">
        <f>VLOOKUP("*"&amp;#REF!&amp;"*",'[1]2 этап'!$B$17:$U$91,14,0)</f>
        <v>#REF!</v>
      </c>
      <c r="P393" s="73">
        <v>3252277.59</v>
      </c>
      <c r="Q393" s="73">
        <v>2042876.49</v>
      </c>
      <c r="R393" s="73">
        <v>956074.01</v>
      </c>
      <c r="S393" s="73">
        <v>253327.09</v>
      </c>
      <c r="T393" s="207">
        <v>0</v>
      </c>
      <c r="U393" s="207">
        <v>0</v>
      </c>
      <c r="V393" s="4">
        <v>0</v>
      </c>
      <c r="W393" s="11"/>
      <c r="X393" s="11"/>
      <c r="Y393" s="11"/>
      <c r="Z393" s="8"/>
    </row>
    <row r="394" spans="1:26" ht="12.75" hidden="1" customHeight="1" x14ac:dyDescent="0.25">
      <c r="A394" s="131" t="s">
        <v>231</v>
      </c>
      <c r="B394" s="206" t="s">
        <v>277</v>
      </c>
      <c r="C394" s="131" t="s">
        <v>278</v>
      </c>
      <c r="D394" s="131" t="s">
        <v>44</v>
      </c>
      <c r="E394" s="75" t="s">
        <v>297</v>
      </c>
      <c r="F394" s="75" t="s">
        <v>351</v>
      </c>
      <c r="G394" s="132">
        <v>21</v>
      </c>
      <c r="H394" s="132">
        <v>13</v>
      </c>
      <c r="I394" s="140">
        <v>121.4</v>
      </c>
      <c r="J394" s="132">
        <v>2</v>
      </c>
      <c r="K394" s="78" t="e">
        <f>VLOOKUP("*"&amp;#REF!&amp;"*",'[1]2 этап'!$B$17:$L$91,10,0)</f>
        <v>#REF!</v>
      </c>
      <c r="L394" s="78" t="e">
        <f>VLOOKUP("*"&amp;#REF!&amp;"*",'[1]2 этап'!$B$17:$L$91,11,0)</f>
        <v>#REF!</v>
      </c>
      <c r="M394" s="73" t="e">
        <f t="shared" si="29"/>
        <v>#REF!</v>
      </c>
      <c r="N394" s="78" t="e">
        <f>VLOOKUP("*"&amp;#REF!&amp;"*",'[1]2 этап'!$B$17:$U$91,13,0)</f>
        <v>#REF!</v>
      </c>
      <c r="O394" s="78" t="e">
        <f>VLOOKUP("*"&amp;#REF!&amp;"*",'[1]2 этап'!$B$17:$U$91,14,0)</f>
        <v>#REF!</v>
      </c>
      <c r="P394" s="73">
        <v>1734534.3</v>
      </c>
      <c r="Q394" s="73">
        <v>1076674.6200000001</v>
      </c>
      <c r="R394" s="73">
        <v>500381.52</v>
      </c>
      <c r="S394" s="73">
        <v>157478.16</v>
      </c>
      <c r="T394" s="207">
        <v>0</v>
      </c>
      <c r="U394" s="207">
        <v>0</v>
      </c>
      <c r="V394" s="4">
        <v>0</v>
      </c>
      <c r="W394" s="11"/>
      <c r="X394" s="11"/>
      <c r="Y394" s="11"/>
      <c r="Z394" s="8"/>
    </row>
    <row r="395" spans="1:26" ht="12.75" hidden="1" customHeight="1" x14ac:dyDescent="0.25">
      <c r="A395" s="131" t="s">
        <v>150</v>
      </c>
      <c r="B395" s="206" t="s">
        <v>292</v>
      </c>
      <c r="C395" s="131" t="s">
        <v>231</v>
      </c>
      <c r="D395" s="131" t="s">
        <v>293</v>
      </c>
      <c r="E395" s="75" t="s">
        <v>297</v>
      </c>
      <c r="F395" s="75" t="s">
        <v>300</v>
      </c>
      <c r="G395" s="132">
        <v>1</v>
      </c>
      <c r="H395" s="132">
        <v>1</v>
      </c>
      <c r="I395" s="140">
        <v>409.8</v>
      </c>
      <c r="J395" s="132">
        <v>1</v>
      </c>
      <c r="K395" s="78" t="e">
        <f>VLOOKUP("*"&amp;#REF!&amp;"*",'[1]2 этап'!$B$17:$L$91,10,0)</f>
        <v>#REF!</v>
      </c>
      <c r="L395" s="78" t="e">
        <f>VLOOKUP("*"&amp;#REF!&amp;"*",'[1]2 этап'!$B$17:$L$91,11,0)</f>
        <v>#REF!</v>
      </c>
      <c r="M395" s="73" t="e">
        <f t="shared" si="29"/>
        <v>#REF!</v>
      </c>
      <c r="N395" s="78" t="e">
        <f>VLOOKUP("*"&amp;#REF!&amp;"*",'[1]2 этап'!$B$17:$U$91,13,0)</f>
        <v>#REF!</v>
      </c>
      <c r="O395" s="78" t="e">
        <f>VLOOKUP("*"&amp;#REF!&amp;"*",'[1]2 этап'!$B$17:$U$91,14,0)</f>
        <v>#REF!</v>
      </c>
      <c r="P395" s="73">
        <v>1103516.3600000001</v>
      </c>
      <c r="Q395" s="73">
        <v>693159.66</v>
      </c>
      <c r="R395" s="73">
        <v>324401.37</v>
      </c>
      <c r="S395" s="73">
        <v>85955.33</v>
      </c>
      <c r="T395" s="207">
        <v>0</v>
      </c>
      <c r="U395" s="207">
        <v>0</v>
      </c>
      <c r="V395" s="4">
        <v>0</v>
      </c>
      <c r="W395" s="11"/>
      <c r="X395" s="11"/>
      <c r="Y395" s="11"/>
      <c r="Z395" s="8"/>
    </row>
    <row r="396" spans="1:26" ht="12.75" hidden="1" customHeight="1" x14ac:dyDescent="0.25">
      <c r="A396" s="131" t="s">
        <v>151</v>
      </c>
      <c r="B396" s="206" t="s">
        <v>265</v>
      </c>
      <c r="C396" s="131" t="s">
        <v>279</v>
      </c>
      <c r="D396" s="131" t="s">
        <v>50</v>
      </c>
      <c r="E396" s="75" t="s">
        <v>297</v>
      </c>
      <c r="F396" s="75" t="s">
        <v>351</v>
      </c>
      <c r="G396" s="132">
        <v>37</v>
      </c>
      <c r="H396" s="132">
        <v>37</v>
      </c>
      <c r="I396" s="140">
        <v>517.66999999999996</v>
      </c>
      <c r="J396" s="132">
        <v>15</v>
      </c>
      <c r="K396" s="78" t="e">
        <f>VLOOKUP("*"&amp;#REF!&amp;"*",'[1]2 этап'!$B$17:$L$91,10,0)</f>
        <v>#REF!</v>
      </c>
      <c r="L396" s="78" t="e">
        <f>VLOOKUP("*"&amp;#REF!&amp;"*",'[1]2 этап'!$B$17:$L$91,11,0)</f>
        <v>#REF!</v>
      </c>
      <c r="M396" s="73" t="e">
        <f t="shared" si="29"/>
        <v>#REF!</v>
      </c>
      <c r="N396" s="78" t="e">
        <f>VLOOKUP("*"&amp;#REF!&amp;"*",'[1]2 этап'!$B$17:$U$91,13,0)</f>
        <v>#REF!</v>
      </c>
      <c r="O396" s="78" t="e">
        <f>VLOOKUP("*"&amp;#REF!&amp;"*",'[1]2 этап'!$B$17:$U$91,14,0)</f>
        <v>#REF!</v>
      </c>
      <c r="P396" s="73">
        <v>17872230.350000001</v>
      </c>
      <c r="Q396" s="73">
        <v>11226212.49</v>
      </c>
      <c r="R396" s="73">
        <v>5253910.33</v>
      </c>
      <c r="S396" s="73">
        <v>1392107.53</v>
      </c>
      <c r="T396" s="207">
        <v>0</v>
      </c>
      <c r="U396" s="207">
        <v>0</v>
      </c>
      <c r="V396" s="4">
        <v>0</v>
      </c>
      <c r="W396" s="11"/>
      <c r="X396" s="11"/>
      <c r="Y396" s="11"/>
      <c r="Z396" s="8"/>
    </row>
    <row r="397" spans="1:26" ht="12.75" hidden="1" customHeight="1" x14ac:dyDescent="0.25">
      <c r="A397" s="131" t="s">
        <v>152</v>
      </c>
      <c r="B397" s="206" t="s">
        <v>266</v>
      </c>
      <c r="C397" s="131" t="s">
        <v>280</v>
      </c>
      <c r="D397" s="131" t="s">
        <v>50</v>
      </c>
      <c r="E397" s="75" t="s">
        <v>297</v>
      </c>
      <c r="F397" s="75" t="s">
        <v>351</v>
      </c>
      <c r="G397" s="132">
        <v>33</v>
      </c>
      <c r="H397" s="132">
        <v>33</v>
      </c>
      <c r="I397" s="140">
        <v>508.42</v>
      </c>
      <c r="J397" s="132">
        <v>14</v>
      </c>
      <c r="K397" s="78" t="e">
        <f>VLOOKUP("*"&amp;#REF!&amp;"*",'[1]2 этап'!$B$17:$L$91,10,0)</f>
        <v>#REF!</v>
      </c>
      <c r="L397" s="78" t="e">
        <f>VLOOKUP("*"&amp;#REF!&amp;"*",'[1]2 этап'!$B$17:$L$91,11,0)</f>
        <v>#REF!</v>
      </c>
      <c r="M397" s="73" t="e">
        <f t="shared" si="29"/>
        <v>#REF!</v>
      </c>
      <c r="N397" s="78" t="e">
        <f>VLOOKUP("*"&amp;#REF!&amp;"*",'[1]2 этап'!$B$17:$U$91,13,0)</f>
        <v>#REF!</v>
      </c>
      <c r="O397" s="78" t="e">
        <f>VLOOKUP("*"&amp;#REF!&amp;"*",'[1]2 этап'!$B$17:$U$91,14,0)</f>
        <v>#REF!</v>
      </c>
      <c r="P397" s="73">
        <v>16594627.93</v>
      </c>
      <c r="Q397" s="73">
        <v>10423702.890000001</v>
      </c>
      <c r="R397" s="73">
        <v>4878332.78</v>
      </c>
      <c r="S397" s="73">
        <v>1292592.26</v>
      </c>
      <c r="T397" s="207">
        <v>0</v>
      </c>
      <c r="U397" s="207">
        <v>0</v>
      </c>
      <c r="V397" s="4">
        <v>0</v>
      </c>
      <c r="W397" s="11"/>
      <c r="X397" s="11"/>
      <c r="Y397" s="11"/>
      <c r="Z397" s="8"/>
    </row>
    <row r="398" spans="1:26" ht="12.75" hidden="1" customHeight="1" x14ac:dyDescent="0.25">
      <c r="A398" s="131" t="s">
        <v>229</v>
      </c>
      <c r="B398" s="206" t="s">
        <v>559</v>
      </c>
      <c r="C398" s="131" t="s">
        <v>229</v>
      </c>
      <c r="D398" s="131" t="s">
        <v>293</v>
      </c>
      <c r="E398" s="75" t="s">
        <v>297</v>
      </c>
      <c r="F398" s="75" t="s">
        <v>324</v>
      </c>
      <c r="G398" s="132">
        <v>10</v>
      </c>
      <c r="H398" s="132">
        <v>10</v>
      </c>
      <c r="I398" s="140">
        <v>848.4</v>
      </c>
      <c r="J398" s="132">
        <v>4</v>
      </c>
      <c r="K398" s="78" t="e">
        <f>VLOOKUP("*"&amp;#REF!&amp;"*",'[1]2 этап'!$B$17:$L$91,10,0)</f>
        <v>#REF!</v>
      </c>
      <c r="L398" s="78" t="e">
        <f>VLOOKUP("*"&amp;#REF!&amp;"*",'[1]2 этап'!$B$17:$L$91,11,0)</f>
        <v>#REF!</v>
      </c>
      <c r="M398" s="73" t="e">
        <f t="shared" si="29"/>
        <v>#REF!</v>
      </c>
      <c r="N398" s="78" t="e">
        <f>VLOOKUP("*"&amp;#REF!&amp;"*",'[1]2 этап'!$B$17:$U$91,13,0)</f>
        <v>#REF!</v>
      </c>
      <c r="O398" s="78" t="e">
        <f>VLOOKUP("*"&amp;#REF!&amp;"*",'[1]2 этап'!$B$17:$U$91,14,0)</f>
        <v>#REF!</v>
      </c>
      <c r="P398" s="73">
        <v>4049868.59</v>
      </c>
      <c r="Q398" s="73">
        <v>2543873.06</v>
      </c>
      <c r="R398" s="73">
        <v>1190542.31</v>
      </c>
      <c r="S398" s="73">
        <v>315453.21999999997</v>
      </c>
      <c r="T398" s="207">
        <v>0</v>
      </c>
      <c r="U398" s="207">
        <v>0</v>
      </c>
      <c r="V398" s="4">
        <v>0</v>
      </c>
      <c r="W398" s="11"/>
      <c r="X398" s="11"/>
      <c r="Y398" s="11"/>
      <c r="Z398" s="8"/>
    </row>
    <row r="399" spans="1:26" ht="12.75" hidden="1" customHeight="1" x14ac:dyDescent="0.25">
      <c r="A399" s="131" t="s">
        <v>241</v>
      </c>
      <c r="B399" s="206" t="s">
        <v>291</v>
      </c>
      <c r="C399" s="131" t="s">
        <v>271</v>
      </c>
      <c r="D399" s="131" t="s">
        <v>52</v>
      </c>
      <c r="E399" s="75" t="s">
        <v>297</v>
      </c>
      <c r="F399" s="75" t="s">
        <v>324</v>
      </c>
      <c r="G399" s="132">
        <v>1</v>
      </c>
      <c r="H399" s="132">
        <v>1</v>
      </c>
      <c r="I399" s="140">
        <v>594.29999999999995</v>
      </c>
      <c r="J399" s="132">
        <v>1</v>
      </c>
      <c r="K399" s="78" t="e">
        <f>VLOOKUP("*"&amp;#REF!&amp;"*",'[1]2 этап'!$B$17:$L$91,10,0)</f>
        <v>#REF!</v>
      </c>
      <c r="L399" s="78" t="e">
        <f>VLOOKUP("*"&amp;#REF!&amp;"*",'[1]2 этап'!$B$17:$L$91,11,0)</f>
        <v>#REF!</v>
      </c>
      <c r="M399" s="73" t="e">
        <f t="shared" si="29"/>
        <v>#REF!</v>
      </c>
      <c r="N399" s="78" t="e">
        <f>VLOOKUP("*"&amp;#REF!&amp;"*",'[1]2 этап'!$B$17:$U$91,13,0)</f>
        <v>#REF!</v>
      </c>
      <c r="O399" s="78" t="e">
        <f>VLOOKUP("*"&amp;#REF!&amp;"*",'[1]2 этап'!$B$17:$U$91,14,0)</f>
        <v>#REF!</v>
      </c>
      <c r="P399" s="73">
        <v>1438577.42</v>
      </c>
      <c r="Q399" s="73">
        <v>903623.97</v>
      </c>
      <c r="R399" s="73">
        <v>422899.47</v>
      </c>
      <c r="S399" s="73">
        <v>112053.98</v>
      </c>
      <c r="T399" s="207">
        <v>0</v>
      </c>
      <c r="U399" s="207">
        <v>0</v>
      </c>
      <c r="V399" s="4">
        <v>0</v>
      </c>
      <c r="W399" s="11"/>
      <c r="X399" s="11"/>
      <c r="Y399" s="11"/>
      <c r="Z399" s="8"/>
    </row>
    <row r="400" spans="1:26" ht="12.75" hidden="1" customHeight="1" x14ac:dyDescent="0.25">
      <c r="A400" s="208" t="s">
        <v>39</v>
      </c>
      <c r="B400" s="206" t="s">
        <v>281</v>
      </c>
      <c r="C400" s="131" t="s">
        <v>172</v>
      </c>
      <c r="D400" s="131" t="s">
        <v>51</v>
      </c>
      <c r="E400" s="75" t="s">
        <v>297</v>
      </c>
      <c r="F400" s="75" t="s">
        <v>351</v>
      </c>
      <c r="G400" s="132">
        <v>88</v>
      </c>
      <c r="H400" s="132">
        <v>87</v>
      </c>
      <c r="I400" s="140">
        <v>744.3</v>
      </c>
      <c r="J400" s="132">
        <v>32</v>
      </c>
      <c r="K400" s="78" t="e">
        <f>VLOOKUP("*"&amp;#REF!&amp;"*",'[1]2 этап'!$B$17:$L$91,10,0)</f>
        <v>#REF!</v>
      </c>
      <c r="L400" s="78" t="e">
        <f>VLOOKUP("*"&amp;#REF!&amp;"*",'[1]2 этап'!$B$17:$L$91,11,0)</f>
        <v>#REF!</v>
      </c>
      <c r="M400" s="73" t="e">
        <f t="shared" si="29"/>
        <v>#REF!</v>
      </c>
      <c r="N400" s="78" t="e">
        <f>VLOOKUP("*"&amp;#REF!&amp;"*",'[1]2 этап'!$B$17:$U$91,13,0)</f>
        <v>#REF!</v>
      </c>
      <c r="O400" s="78" t="e">
        <f>VLOOKUP("*"&amp;#REF!&amp;"*",'[1]2 этап'!$B$17:$U$91,14,0)</f>
        <v>#REF!</v>
      </c>
      <c r="P400" s="73">
        <v>26630071.190000001</v>
      </c>
      <c r="Q400" s="73">
        <v>16727337.99</v>
      </c>
      <c r="R400" s="73">
        <v>7828458.0800000001</v>
      </c>
      <c r="S400" s="73">
        <v>2074275.12</v>
      </c>
      <c r="T400" s="207">
        <v>0</v>
      </c>
      <c r="U400" s="207">
        <v>0</v>
      </c>
      <c r="V400" s="4">
        <v>0</v>
      </c>
      <c r="W400" s="11"/>
      <c r="X400" s="11"/>
      <c r="Y400" s="11"/>
      <c r="Z400" s="8"/>
    </row>
    <row r="401" spans="1:26" s="54" customFormat="1" ht="12.75" hidden="1" customHeight="1" x14ac:dyDescent="0.25">
      <c r="A401" s="209" t="s">
        <v>153</v>
      </c>
      <c r="B401" s="210" t="s">
        <v>294</v>
      </c>
      <c r="C401" s="208" t="s">
        <v>260</v>
      </c>
      <c r="D401" s="211" t="s">
        <v>54</v>
      </c>
      <c r="E401" s="75" t="s">
        <v>297</v>
      </c>
      <c r="F401" s="75" t="s">
        <v>351</v>
      </c>
      <c r="G401" s="212">
        <v>3</v>
      </c>
      <c r="H401" s="212">
        <v>3</v>
      </c>
      <c r="I401" s="213">
        <v>411.52</v>
      </c>
      <c r="J401" s="212">
        <v>1</v>
      </c>
      <c r="K401" s="78" t="e">
        <f>VLOOKUP("*"&amp;#REF!&amp;"*",'[1]2 этап'!$B$17:$L$91,10,0)</f>
        <v>#REF!</v>
      </c>
      <c r="L401" s="78" t="e">
        <f>VLOOKUP("*"&amp;#REF!&amp;"*",'[1]2 этап'!$B$17:$L$91,11,0)</f>
        <v>#REF!</v>
      </c>
      <c r="M401" s="73" t="e">
        <f t="shared" si="29"/>
        <v>#REF!</v>
      </c>
      <c r="N401" s="78" t="e">
        <f>VLOOKUP("*"&amp;#REF!&amp;"*",'[1]2 этап'!$B$17:$U$91,13,0)</f>
        <v>#REF!</v>
      </c>
      <c r="O401" s="78" t="e">
        <f>VLOOKUP("*"&amp;#REF!&amp;"*",'[1]2 этап'!$B$17:$U$91,14,0)</f>
        <v>#REF!</v>
      </c>
      <c r="P401" s="73">
        <v>1133744.69</v>
      </c>
      <c r="Q401" s="73">
        <v>712147.2</v>
      </c>
      <c r="R401" s="73">
        <v>333287.61</v>
      </c>
      <c r="S401" s="73">
        <v>88309.88</v>
      </c>
      <c r="T401" s="207">
        <v>0</v>
      </c>
      <c r="U401" s="207">
        <v>0</v>
      </c>
      <c r="V401" s="4">
        <v>0</v>
      </c>
      <c r="W401" s="11"/>
      <c r="X401" s="11"/>
      <c r="Y401" s="11"/>
      <c r="Z401" s="8"/>
    </row>
    <row r="402" spans="1:26" s="54" customFormat="1" ht="12.75" hidden="1" customHeight="1" x14ac:dyDescent="0.25">
      <c r="A402" s="209" t="s">
        <v>246</v>
      </c>
      <c r="B402" s="214" t="s">
        <v>282</v>
      </c>
      <c r="C402" s="129" t="s">
        <v>283</v>
      </c>
      <c r="D402" s="129" t="s">
        <v>55</v>
      </c>
      <c r="E402" s="75" t="s">
        <v>297</v>
      </c>
      <c r="F402" s="75" t="s">
        <v>351</v>
      </c>
      <c r="G402" s="209">
        <v>24</v>
      </c>
      <c r="H402" s="209">
        <v>24</v>
      </c>
      <c r="I402" s="215">
        <v>288.89999999999998</v>
      </c>
      <c r="J402" s="209">
        <v>6</v>
      </c>
      <c r="K402" s="78" t="e">
        <f>VLOOKUP("*"&amp;#REF!&amp;"*",'[1]2 этап'!$B$17:$L$91,10,0)</f>
        <v>#REF!</v>
      </c>
      <c r="L402" s="78" t="e">
        <f>VLOOKUP("*"&amp;#REF!&amp;"*",'[1]2 этап'!$B$17:$L$91,11,0)</f>
        <v>#REF!</v>
      </c>
      <c r="M402" s="73" t="e">
        <f t="shared" si="29"/>
        <v>#REF!</v>
      </c>
      <c r="N402" s="78" t="e">
        <f>VLOOKUP("*"&amp;#REF!&amp;"*",'[1]2 этап'!$B$17:$U$91,13,0)</f>
        <v>#REF!</v>
      </c>
      <c r="O402" s="78" t="e">
        <f>VLOOKUP("*"&amp;#REF!&amp;"*",'[1]2 этап'!$B$17:$U$91,14,0)</f>
        <v>#REF!</v>
      </c>
      <c r="P402" s="73">
        <v>10521646.01</v>
      </c>
      <c r="Q402" s="73">
        <v>6609037.1200000001</v>
      </c>
      <c r="R402" s="73">
        <v>3093054.62</v>
      </c>
      <c r="S402" s="73">
        <v>819554.27</v>
      </c>
      <c r="T402" s="207">
        <v>0</v>
      </c>
      <c r="U402" s="207">
        <v>0</v>
      </c>
      <c r="V402" s="4">
        <v>0</v>
      </c>
      <c r="W402" s="11"/>
      <c r="X402" s="11"/>
      <c r="Y402" s="11"/>
      <c r="Z402" s="8"/>
    </row>
    <row r="403" spans="1:26" s="54" customFormat="1" ht="12.75" hidden="1" customHeight="1" x14ac:dyDescent="0.25">
      <c r="A403" s="209" t="s">
        <v>248</v>
      </c>
      <c r="B403" s="214" t="s">
        <v>284</v>
      </c>
      <c r="C403" s="209" t="s">
        <v>285</v>
      </c>
      <c r="D403" s="216" t="s">
        <v>53</v>
      </c>
      <c r="E403" s="75" t="s">
        <v>297</v>
      </c>
      <c r="F403" s="75" t="s">
        <v>351</v>
      </c>
      <c r="G403" s="209">
        <v>31</v>
      </c>
      <c r="H403" s="209">
        <v>31</v>
      </c>
      <c r="I403" s="215">
        <v>378.65</v>
      </c>
      <c r="J403" s="209">
        <v>7</v>
      </c>
      <c r="K403" s="78" t="e">
        <f>VLOOKUP("*"&amp;#REF!&amp;"*",'[1]2 этап'!$B$17:$L$91,10,0)</f>
        <v>#REF!</v>
      </c>
      <c r="L403" s="78" t="e">
        <f>VLOOKUP("*"&amp;#REF!&amp;"*",'[1]2 этап'!$B$17:$L$91,11,0)</f>
        <v>#REF!</v>
      </c>
      <c r="M403" s="73" t="e">
        <f t="shared" si="29"/>
        <v>#REF!</v>
      </c>
      <c r="N403" s="78" t="e">
        <f>VLOOKUP("*"&amp;#REF!&amp;"*",'[1]2 этап'!$B$17:$U$91,13,0)</f>
        <v>#REF!</v>
      </c>
      <c r="O403" s="78" t="e">
        <f>VLOOKUP("*"&amp;#REF!&amp;"*",'[1]2 этап'!$B$17:$U$91,14,0)</f>
        <v>#REF!</v>
      </c>
      <c r="P403" s="73">
        <v>13790312.43</v>
      </c>
      <c r="Q403" s="73">
        <v>8662208.0500000007</v>
      </c>
      <c r="R403" s="73">
        <v>4053946.46</v>
      </c>
      <c r="S403" s="73">
        <v>1074157.92</v>
      </c>
      <c r="T403" s="207">
        <v>0</v>
      </c>
      <c r="U403" s="207">
        <v>0</v>
      </c>
      <c r="V403" s="4">
        <v>0</v>
      </c>
      <c r="W403" s="11"/>
      <c r="X403" s="11"/>
      <c r="Y403" s="11"/>
      <c r="Z403" s="8"/>
    </row>
    <row r="404" spans="1:26" s="54" customFormat="1" ht="12.75" hidden="1" customHeight="1" x14ac:dyDescent="0.25">
      <c r="A404" s="209" t="s">
        <v>232</v>
      </c>
      <c r="B404" s="214" t="s">
        <v>257</v>
      </c>
      <c r="C404" s="129" t="s">
        <v>35</v>
      </c>
      <c r="D404" s="129" t="s">
        <v>64</v>
      </c>
      <c r="E404" s="75" t="s">
        <v>297</v>
      </c>
      <c r="F404" s="75" t="s">
        <v>297</v>
      </c>
      <c r="G404" s="209">
        <v>4</v>
      </c>
      <c r="H404" s="209">
        <v>4</v>
      </c>
      <c r="I404" s="215">
        <v>416</v>
      </c>
      <c r="J404" s="209">
        <v>1</v>
      </c>
      <c r="K404" s="78" t="e">
        <f>VLOOKUP("*"&amp;#REF!&amp;"*",'[1]2 этап'!$B$17:$L$91,10,0)</f>
        <v>#REF!</v>
      </c>
      <c r="L404" s="78" t="e">
        <f>VLOOKUP("*"&amp;#REF!&amp;"*",'[1]2 этап'!$B$17:$L$91,11,0)</f>
        <v>#REF!</v>
      </c>
      <c r="M404" s="73" t="e">
        <f t="shared" si="29"/>
        <v>#REF!</v>
      </c>
      <c r="N404" s="78" t="e">
        <f>VLOOKUP("*"&amp;#REF!&amp;"*",'[1]2 этап'!$B$17:$U$91,13,0)</f>
        <v>#REF!</v>
      </c>
      <c r="O404" s="78" t="e">
        <f>VLOOKUP("*"&amp;#REF!&amp;"*",'[1]2 этап'!$B$17:$U$91,14,0)</f>
        <v>#REF!</v>
      </c>
      <c r="P404" s="73">
        <v>1926601.15</v>
      </c>
      <c r="Q404" s="73">
        <v>1210169.83</v>
      </c>
      <c r="R404" s="73">
        <v>566364.1</v>
      </c>
      <c r="S404" s="73">
        <v>150067.22</v>
      </c>
      <c r="T404" s="207">
        <v>0</v>
      </c>
      <c r="U404" s="207">
        <v>0</v>
      </c>
      <c r="V404" s="4">
        <v>0</v>
      </c>
      <c r="W404" s="11"/>
      <c r="X404" s="11"/>
      <c r="Y404" s="11"/>
      <c r="Z404" s="8"/>
    </row>
    <row r="405" spans="1:26" s="54" customFormat="1" ht="12.75" hidden="1" customHeight="1" x14ac:dyDescent="0.25">
      <c r="A405" s="209" t="s">
        <v>40</v>
      </c>
      <c r="B405" s="214" t="s">
        <v>286</v>
      </c>
      <c r="C405" s="209" t="s">
        <v>272</v>
      </c>
      <c r="D405" s="216" t="s">
        <v>44</v>
      </c>
      <c r="E405" s="75" t="s">
        <v>297</v>
      </c>
      <c r="F405" s="75" t="s">
        <v>351</v>
      </c>
      <c r="G405" s="209">
        <v>29</v>
      </c>
      <c r="H405" s="209">
        <v>21</v>
      </c>
      <c r="I405" s="215">
        <v>362.1</v>
      </c>
      <c r="J405" s="209">
        <v>5</v>
      </c>
      <c r="K405" s="78" t="e">
        <f>VLOOKUP("*"&amp;#REF!&amp;"*",'[1]2 этап'!$B$17:$L$91,10,0)</f>
        <v>#REF!</v>
      </c>
      <c r="L405" s="78" t="e">
        <f>VLOOKUP("*"&amp;#REF!&amp;"*",'[1]2 этап'!$B$17:$L$91,11,0)</f>
        <v>#REF!</v>
      </c>
      <c r="M405" s="73" t="e">
        <f t="shared" si="29"/>
        <v>#REF!</v>
      </c>
      <c r="N405" s="78" t="e">
        <f>VLOOKUP("*"&amp;#REF!&amp;"*",'[1]2 этап'!$B$17:$U$91,13,0)</f>
        <v>#REF!</v>
      </c>
      <c r="O405" s="78" t="e">
        <f>VLOOKUP("*"&amp;#REF!&amp;"*",'[1]2 этап'!$B$17:$U$91,14,0)</f>
        <v>#REF!</v>
      </c>
      <c r="P405" s="73">
        <v>9414487.6899999995</v>
      </c>
      <c r="Q405" s="73">
        <v>5913589.8099999996</v>
      </c>
      <c r="R405" s="73">
        <v>2767582.62</v>
      </c>
      <c r="S405" s="73">
        <v>733315.26</v>
      </c>
      <c r="T405" s="207">
        <v>0</v>
      </c>
      <c r="U405" s="207">
        <v>0</v>
      </c>
      <c r="V405" s="4">
        <v>0</v>
      </c>
      <c r="W405" s="11"/>
      <c r="X405" s="11"/>
      <c r="Y405" s="11"/>
      <c r="Z405" s="8"/>
    </row>
    <row r="406" spans="1:26" s="62" customFormat="1" ht="27" hidden="1" customHeight="1" x14ac:dyDescent="0.2">
      <c r="A406" s="257" t="s">
        <v>94</v>
      </c>
      <c r="B406" s="253"/>
      <c r="C406" s="236" t="s">
        <v>155</v>
      </c>
      <c r="D406" s="229" t="s">
        <v>31</v>
      </c>
      <c r="E406" s="235" t="s">
        <v>155</v>
      </c>
      <c r="F406" s="235" t="s">
        <v>155</v>
      </c>
      <c r="G406" s="237">
        <f>SUM(G407:G421)</f>
        <v>154</v>
      </c>
      <c r="H406" s="237">
        <f>SUM(H407:H421)</f>
        <v>154</v>
      </c>
      <c r="I406" s="231">
        <f>SUM(I407:I421)</f>
        <v>3254.9</v>
      </c>
      <c r="J406" s="237">
        <f t="shared" ref="J406:U406" si="32">SUM(J407:J421)</f>
        <v>70</v>
      </c>
      <c r="K406" s="78" t="e">
        <f>VLOOKUP("*"&amp;#REF!&amp;"*",'[1]2 этап'!$B$17:$L$91,10,0)</f>
        <v>#REF!</v>
      </c>
      <c r="L406" s="78" t="e">
        <f>VLOOKUP("*"&amp;#REF!&amp;"*",'[1]2 этап'!$B$17:$L$91,11,0)</f>
        <v>#REF!</v>
      </c>
      <c r="M406" s="73" t="e">
        <f t="shared" si="29"/>
        <v>#REF!</v>
      </c>
      <c r="N406" s="78" t="e">
        <f>VLOOKUP("*"&amp;#REF!&amp;"*",'[1]2 этап'!$B$17:$U$91,13,0)</f>
        <v>#REF!</v>
      </c>
      <c r="O406" s="78" t="e">
        <f>VLOOKUP("*"&amp;#REF!&amp;"*",'[1]2 этап'!$B$17:$U$91,14,0)</f>
        <v>#REF!</v>
      </c>
      <c r="P406" s="231">
        <f t="shared" si="32"/>
        <v>119757180.40000001</v>
      </c>
      <c r="Q406" s="231">
        <f t="shared" si="32"/>
        <v>60651124.810000002</v>
      </c>
      <c r="R406" s="231">
        <f t="shared" si="32"/>
        <v>28381864.409999996</v>
      </c>
      <c r="S406" s="231">
        <f t="shared" si="32"/>
        <v>30724191.18</v>
      </c>
      <c r="T406" s="231">
        <f t="shared" si="32"/>
        <v>0</v>
      </c>
      <c r="U406" s="231">
        <f t="shared" si="32"/>
        <v>0</v>
      </c>
      <c r="W406" s="63"/>
      <c r="X406" s="13"/>
      <c r="Y406" s="13"/>
      <c r="Z406" s="66"/>
    </row>
    <row r="407" spans="1:26" s="16" customFormat="1" ht="12.75" hidden="1" customHeight="1" x14ac:dyDescent="0.25">
      <c r="A407" s="181" t="s">
        <v>231</v>
      </c>
      <c r="B407" s="95" t="s">
        <v>886</v>
      </c>
      <c r="C407" s="78" t="s">
        <v>29</v>
      </c>
      <c r="D407" s="171" t="s">
        <v>568</v>
      </c>
      <c r="E407" s="75" t="s">
        <v>297</v>
      </c>
      <c r="F407" s="75" t="s">
        <v>351</v>
      </c>
      <c r="G407" s="77">
        <v>3</v>
      </c>
      <c r="H407" s="77">
        <v>3</v>
      </c>
      <c r="I407" s="73">
        <v>234</v>
      </c>
      <c r="J407" s="77">
        <v>3</v>
      </c>
      <c r="K407" s="78" t="e">
        <f>VLOOKUP("*"&amp;#REF!&amp;"*",'[1]2 этап'!$B$17:$L$91,10,0)</f>
        <v>#REF!</v>
      </c>
      <c r="L407" s="78" t="e">
        <f>VLOOKUP("*"&amp;#REF!&amp;"*",'[1]2 этап'!$B$17:$L$91,11,0)</f>
        <v>#REF!</v>
      </c>
      <c r="M407" s="73" t="e">
        <f t="shared" si="29"/>
        <v>#REF!</v>
      </c>
      <c r="N407" s="78" t="e">
        <f>VLOOKUP("*"&amp;#REF!&amp;"*",'[1]2 этап'!$B$17:$U$91,13,0)</f>
        <v>#REF!</v>
      </c>
      <c r="O407" s="78" t="e">
        <f>VLOOKUP("*"&amp;#REF!&amp;"*",'[1]2 этап'!$B$17:$U$91,14,0)</f>
        <v>#REF!</v>
      </c>
      <c r="P407" s="73">
        <v>3480208.19</v>
      </c>
      <c r="Q407" s="73">
        <v>1717974.25</v>
      </c>
      <c r="R407" s="73">
        <v>803930.89</v>
      </c>
      <c r="S407" s="73">
        <v>958303.05</v>
      </c>
      <c r="T407" s="98">
        <v>0</v>
      </c>
      <c r="U407" s="98">
        <v>0</v>
      </c>
      <c r="V407" s="16">
        <v>0</v>
      </c>
      <c r="W407" s="124"/>
      <c r="X407" s="26"/>
      <c r="Y407" s="26"/>
      <c r="Z407" s="125"/>
    </row>
    <row r="408" spans="1:26" s="16" customFormat="1" ht="12.75" hidden="1" customHeight="1" x14ac:dyDescent="0.25">
      <c r="A408" s="181" t="s">
        <v>150</v>
      </c>
      <c r="B408" s="95" t="s">
        <v>887</v>
      </c>
      <c r="C408" s="78" t="s">
        <v>29</v>
      </c>
      <c r="D408" s="171" t="s">
        <v>568</v>
      </c>
      <c r="E408" s="75" t="s">
        <v>297</v>
      </c>
      <c r="F408" s="75" t="s">
        <v>351</v>
      </c>
      <c r="G408" s="77">
        <v>4</v>
      </c>
      <c r="H408" s="77">
        <v>4</v>
      </c>
      <c r="I408" s="73">
        <v>141.80000000000001</v>
      </c>
      <c r="J408" s="77">
        <v>3</v>
      </c>
      <c r="K408" s="78" t="e">
        <f>VLOOKUP("*"&amp;#REF!&amp;"*",'[1]2 этап'!$B$17:$L$91,10,0)</f>
        <v>#REF!</v>
      </c>
      <c r="L408" s="78" t="e">
        <f>VLOOKUP("*"&amp;#REF!&amp;"*",'[1]2 этап'!$B$17:$L$91,11,0)</f>
        <v>#REF!</v>
      </c>
      <c r="M408" s="73" t="e">
        <f t="shared" si="29"/>
        <v>#REF!</v>
      </c>
      <c r="N408" s="78" t="e">
        <f>VLOOKUP("*"&amp;#REF!&amp;"*",'[1]2 этап'!$B$17:$U$91,13,0)</f>
        <v>#REF!</v>
      </c>
      <c r="O408" s="78" t="e">
        <f>VLOOKUP("*"&amp;#REF!&amp;"*",'[1]2 этап'!$B$17:$U$91,14,0)</f>
        <v>#REF!</v>
      </c>
      <c r="P408" s="73">
        <v>7638490.8799999999</v>
      </c>
      <c r="Q408" s="73">
        <v>4362736.84</v>
      </c>
      <c r="R408" s="73">
        <v>2041554.79</v>
      </c>
      <c r="S408" s="73">
        <v>1234199.25</v>
      </c>
      <c r="T408" s="98">
        <v>0</v>
      </c>
      <c r="U408" s="98">
        <v>0</v>
      </c>
      <c r="V408" s="16">
        <v>0</v>
      </c>
      <c r="W408" s="124"/>
      <c r="X408" s="26"/>
      <c r="Y408" s="26"/>
      <c r="Z408" s="125"/>
    </row>
    <row r="409" spans="1:26" s="16" customFormat="1" ht="12.75" hidden="1" customHeight="1" x14ac:dyDescent="0.25">
      <c r="A409" s="181" t="s">
        <v>151</v>
      </c>
      <c r="B409" s="95" t="s">
        <v>888</v>
      </c>
      <c r="C409" s="78" t="s">
        <v>29</v>
      </c>
      <c r="D409" s="171" t="s">
        <v>59</v>
      </c>
      <c r="E409" s="75" t="s">
        <v>297</v>
      </c>
      <c r="F409" s="75" t="s">
        <v>564</v>
      </c>
      <c r="G409" s="77">
        <v>6</v>
      </c>
      <c r="H409" s="77">
        <v>6</v>
      </c>
      <c r="I409" s="73">
        <v>182</v>
      </c>
      <c r="J409" s="77">
        <v>3</v>
      </c>
      <c r="K409" s="78" t="e">
        <f>VLOOKUP("*"&amp;#REF!&amp;"*",'[1]2 этап'!$B$17:$L$91,10,0)</f>
        <v>#REF!</v>
      </c>
      <c r="L409" s="78" t="e">
        <f>VLOOKUP("*"&amp;#REF!&amp;"*",'[1]2 этап'!$B$17:$L$91,11,0)</f>
        <v>#REF!</v>
      </c>
      <c r="M409" s="73" t="e">
        <f t="shared" si="29"/>
        <v>#REF!</v>
      </c>
      <c r="N409" s="78" t="e">
        <f>VLOOKUP("*"&amp;#REF!&amp;"*",'[1]2 этап'!$B$17:$U$91,13,0)</f>
        <v>#REF!</v>
      </c>
      <c r="O409" s="78" t="e">
        <f>VLOOKUP("*"&amp;#REF!&amp;"*",'[1]2 этап'!$B$17:$U$91,14,0)</f>
        <v>#REF!</v>
      </c>
      <c r="P409" s="73">
        <v>5343383.45</v>
      </c>
      <c r="Q409" s="73">
        <v>2719080.08</v>
      </c>
      <c r="R409" s="73">
        <v>1272401.19</v>
      </c>
      <c r="S409" s="73">
        <v>1351902.18</v>
      </c>
      <c r="T409" s="98">
        <v>0</v>
      </c>
      <c r="U409" s="98">
        <v>0</v>
      </c>
      <c r="V409" s="16">
        <v>0</v>
      </c>
      <c r="W409" s="124"/>
      <c r="X409" s="26"/>
      <c r="Y409" s="26"/>
      <c r="Z409" s="125"/>
    </row>
    <row r="410" spans="1:26" s="16" customFormat="1" ht="12.75" hidden="1" customHeight="1" x14ac:dyDescent="0.25">
      <c r="A410" s="181" t="s">
        <v>152</v>
      </c>
      <c r="B410" s="95" t="s">
        <v>889</v>
      </c>
      <c r="C410" s="78" t="s">
        <v>29</v>
      </c>
      <c r="D410" s="171" t="s">
        <v>59</v>
      </c>
      <c r="E410" s="75" t="s">
        <v>297</v>
      </c>
      <c r="F410" s="75" t="s">
        <v>324</v>
      </c>
      <c r="G410" s="77">
        <v>8</v>
      </c>
      <c r="H410" s="77">
        <v>8</v>
      </c>
      <c r="I410" s="73">
        <v>123.7</v>
      </c>
      <c r="J410" s="77">
        <v>3</v>
      </c>
      <c r="K410" s="78" t="e">
        <f>VLOOKUP("*"&amp;#REF!&amp;"*",'[1]2 этап'!$B$17:$L$91,10,0)</f>
        <v>#REF!</v>
      </c>
      <c r="L410" s="78" t="e">
        <f>VLOOKUP("*"&amp;#REF!&amp;"*",'[1]2 этап'!$B$17:$L$91,11,0)</f>
        <v>#REF!</v>
      </c>
      <c r="M410" s="73" t="e">
        <f t="shared" si="29"/>
        <v>#REF!</v>
      </c>
      <c r="N410" s="78" t="e">
        <f>VLOOKUP("*"&amp;#REF!&amp;"*",'[1]2 этап'!$B$17:$U$91,13,0)</f>
        <v>#REF!</v>
      </c>
      <c r="O410" s="78" t="e">
        <f>VLOOKUP("*"&amp;#REF!&amp;"*",'[1]2 этап'!$B$17:$U$91,14,0)</f>
        <v>#REF!</v>
      </c>
      <c r="P410" s="73">
        <v>4124950.24</v>
      </c>
      <c r="Q410" s="73">
        <v>2099057.6800000002</v>
      </c>
      <c r="R410" s="73">
        <v>982259.95</v>
      </c>
      <c r="S410" s="73">
        <v>1043632.61</v>
      </c>
      <c r="T410" s="98">
        <v>0</v>
      </c>
      <c r="U410" s="98">
        <v>0</v>
      </c>
      <c r="V410" s="16">
        <v>0</v>
      </c>
      <c r="W410" s="124"/>
      <c r="X410" s="26"/>
      <c r="Y410" s="26"/>
      <c r="Z410" s="125"/>
    </row>
    <row r="411" spans="1:26" s="16" customFormat="1" ht="12.75" hidden="1" customHeight="1" x14ac:dyDescent="0.25">
      <c r="A411" s="181" t="s">
        <v>229</v>
      </c>
      <c r="B411" s="95" t="s">
        <v>890</v>
      </c>
      <c r="C411" s="78" t="s">
        <v>29</v>
      </c>
      <c r="D411" s="171" t="s">
        <v>59</v>
      </c>
      <c r="E411" s="75" t="s">
        <v>297</v>
      </c>
      <c r="F411" s="75" t="s">
        <v>351</v>
      </c>
      <c r="G411" s="77">
        <v>5</v>
      </c>
      <c r="H411" s="77">
        <v>5</v>
      </c>
      <c r="I411" s="73">
        <v>102.5</v>
      </c>
      <c r="J411" s="77">
        <v>1</v>
      </c>
      <c r="K411" s="78" t="e">
        <f>VLOOKUP("*"&amp;#REF!&amp;"*",'[1]2 этап'!$B$17:$L$91,10,0)</f>
        <v>#REF!</v>
      </c>
      <c r="L411" s="78" t="e">
        <f>VLOOKUP("*"&amp;#REF!&amp;"*",'[1]2 этап'!$B$17:$L$91,11,0)</f>
        <v>#REF!</v>
      </c>
      <c r="M411" s="73" t="e">
        <f t="shared" si="29"/>
        <v>#REF!</v>
      </c>
      <c r="N411" s="78" t="e">
        <f>VLOOKUP("*"&amp;#REF!&amp;"*",'[1]2 этап'!$B$17:$U$91,13,0)</f>
        <v>#REF!</v>
      </c>
      <c r="O411" s="78" t="e">
        <f>VLOOKUP("*"&amp;#REF!&amp;"*",'[1]2 этап'!$B$17:$U$91,14,0)</f>
        <v>#REF!</v>
      </c>
      <c r="P411" s="73">
        <v>2578647.7400000002</v>
      </c>
      <c r="Q411" s="73">
        <v>1312192.8799999999</v>
      </c>
      <c r="R411" s="73">
        <v>614044.35</v>
      </c>
      <c r="S411" s="73">
        <v>652410.51</v>
      </c>
      <c r="T411" s="98">
        <v>0</v>
      </c>
      <c r="U411" s="98">
        <v>0</v>
      </c>
      <c r="V411" s="16">
        <v>0</v>
      </c>
      <c r="W411" s="124"/>
      <c r="X411" s="26"/>
      <c r="Y411" s="26"/>
      <c r="Z411" s="125"/>
    </row>
    <row r="412" spans="1:26" s="16" customFormat="1" ht="12.75" hidden="1" customHeight="1" x14ac:dyDescent="0.25">
      <c r="A412" s="181" t="s">
        <v>241</v>
      </c>
      <c r="B412" s="95" t="s">
        <v>891</v>
      </c>
      <c r="C412" s="78" t="s">
        <v>29</v>
      </c>
      <c r="D412" s="171" t="s">
        <v>59</v>
      </c>
      <c r="E412" s="75" t="s">
        <v>297</v>
      </c>
      <c r="F412" s="75" t="s">
        <v>351</v>
      </c>
      <c r="G412" s="77">
        <v>7</v>
      </c>
      <c r="H412" s="77">
        <v>7</v>
      </c>
      <c r="I412" s="73">
        <v>159.80000000000001</v>
      </c>
      <c r="J412" s="77">
        <v>4</v>
      </c>
      <c r="K412" s="78" t="e">
        <f>VLOOKUP("*"&amp;#REF!&amp;"*",'[1]2 этап'!$B$17:$L$91,10,0)</f>
        <v>#REF!</v>
      </c>
      <c r="L412" s="78" t="e">
        <f>VLOOKUP("*"&amp;#REF!&amp;"*",'[1]2 этап'!$B$17:$L$91,11,0)</f>
        <v>#REF!</v>
      </c>
      <c r="M412" s="73" t="e">
        <f t="shared" si="29"/>
        <v>#REF!</v>
      </c>
      <c r="N412" s="78" t="e">
        <f>VLOOKUP("*"&amp;#REF!&amp;"*",'[1]2 этап'!$B$17:$U$91,13,0)</f>
        <v>#REF!</v>
      </c>
      <c r="O412" s="78" t="e">
        <f>VLOOKUP("*"&amp;#REF!&amp;"*",'[1]2 этап'!$B$17:$U$91,14,0)</f>
        <v>#REF!</v>
      </c>
      <c r="P412" s="73">
        <v>7080204.5999999996</v>
      </c>
      <c r="Q412" s="73">
        <v>3602893.85</v>
      </c>
      <c r="R412" s="73">
        <v>1685984.32</v>
      </c>
      <c r="S412" s="73">
        <v>1791326.43</v>
      </c>
      <c r="T412" s="98">
        <v>0</v>
      </c>
      <c r="U412" s="98">
        <v>0</v>
      </c>
      <c r="V412" s="16">
        <v>0</v>
      </c>
      <c r="W412" s="124"/>
      <c r="X412" s="26"/>
      <c r="Y412" s="26"/>
      <c r="Z412" s="125"/>
    </row>
    <row r="413" spans="1:26" s="16" customFormat="1" ht="12.75" hidden="1" customHeight="1" x14ac:dyDescent="0.25">
      <c r="A413" s="181" t="s">
        <v>39</v>
      </c>
      <c r="B413" s="95" t="s">
        <v>892</v>
      </c>
      <c r="C413" s="78" t="s">
        <v>29</v>
      </c>
      <c r="D413" s="171" t="s">
        <v>59</v>
      </c>
      <c r="E413" s="75" t="s">
        <v>297</v>
      </c>
      <c r="F413" s="75" t="s">
        <v>300</v>
      </c>
      <c r="G413" s="77">
        <v>1</v>
      </c>
      <c r="H413" s="77">
        <v>1</v>
      </c>
      <c r="I413" s="73">
        <v>61.9</v>
      </c>
      <c r="J413" s="77">
        <v>1</v>
      </c>
      <c r="K413" s="78" t="e">
        <f>VLOOKUP("*"&amp;#REF!&amp;"*",'[1]2 этап'!$B$17:$L$91,10,0)</f>
        <v>#REF!</v>
      </c>
      <c r="L413" s="78" t="e">
        <f>VLOOKUP("*"&amp;#REF!&amp;"*",'[1]2 этап'!$B$17:$L$91,11,0)</f>
        <v>#REF!</v>
      </c>
      <c r="M413" s="73" t="e">
        <f t="shared" si="29"/>
        <v>#REF!</v>
      </c>
      <c r="N413" s="78" t="e">
        <f>VLOOKUP("*"&amp;#REF!&amp;"*",'[1]2 этап'!$B$17:$U$91,13,0)</f>
        <v>#REF!</v>
      </c>
      <c r="O413" s="78" t="e">
        <f>VLOOKUP("*"&amp;#REF!&amp;"*",'[1]2 этап'!$B$17:$U$91,14,0)</f>
        <v>#REF!</v>
      </c>
      <c r="P413" s="73">
        <v>2742582.39</v>
      </c>
      <c r="Q413" s="73">
        <v>1395614.07</v>
      </c>
      <c r="R413" s="73">
        <v>653081.54</v>
      </c>
      <c r="S413" s="73">
        <v>693886.78</v>
      </c>
      <c r="T413" s="98">
        <v>0</v>
      </c>
      <c r="U413" s="98">
        <v>0</v>
      </c>
      <c r="V413" s="16">
        <v>0</v>
      </c>
      <c r="W413" s="124"/>
      <c r="X413" s="26"/>
      <c r="Y413" s="26"/>
      <c r="Z413" s="125"/>
    </row>
    <row r="414" spans="1:26" s="16" customFormat="1" ht="12.75" hidden="1" customHeight="1" x14ac:dyDescent="0.25">
      <c r="A414" s="181" t="s">
        <v>153</v>
      </c>
      <c r="B414" s="95" t="s">
        <v>893</v>
      </c>
      <c r="C414" s="78" t="s">
        <v>29</v>
      </c>
      <c r="D414" s="171" t="s">
        <v>59</v>
      </c>
      <c r="E414" s="75" t="s">
        <v>297</v>
      </c>
      <c r="F414" s="75" t="s">
        <v>300</v>
      </c>
      <c r="G414" s="77">
        <v>3</v>
      </c>
      <c r="H414" s="77">
        <v>3</v>
      </c>
      <c r="I414" s="73">
        <v>114.9</v>
      </c>
      <c r="J414" s="77">
        <v>1</v>
      </c>
      <c r="K414" s="78" t="e">
        <f>VLOOKUP("*"&amp;#REF!&amp;"*",'[1]2 этап'!$B$17:$L$91,10,0)</f>
        <v>#REF!</v>
      </c>
      <c r="L414" s="78" t="e">
        <f>VLOOKUP("*"&amp;#REF!&amp;"*",'[1]2 этап'!$B$17:$L$91,11,0)</f>
        <v>#REF!</v>
      </c>
      <c r="M414" s="73" t="e">
        <f t="shared" si="29"/>
        <v>#REF!</v>
      </c>
      <c r="N414" s="78" t="e">
        <f>VLOOKUP("*"&amp;#REF!&amp;"*",'[1]2 этап'!$B$17:$U$91,13,0)</f>
        <v>#REF!</v>
      </c>
      <c r="O414" s="78" t="e">
        <f>VLOOKUP("*"&amp;#REF!&amp;"*",'[1]2 этап'!$B$17:$U$91,14,0)</f>
        <v>#REF!</v>
      </c>
      <c r="P414" s="73">
        <v>2246347.7599999998</v>
      </c>
      <c r="Q414" s="73">
        <v>1143095.8600000001</v>
      </c>
      <c r="R414" s="73">
        <v>534914.92000000004</v>
      </c>
      <c r="S414" s="73">
        <v>568336.98</v>
      </c>
      <c r="T414" s="98">
        <v>0</v>
      </c>
      <c r="U414" s="98">
        <v>0</v>
      </c>
      <c r="V414" s="16">
        <v>0</v>
      </c>
      <c r="W414" s="124"/>
      <c r="X414" s="26"/>
      <c r="Y414" s="26"/>
      <c r="Z414" s="125"/>
    </row>
    <row r="415" spans="1:26" s="16" customFormat="1" ht="12.75" hidden="1" customHeight="1" x14ac:dyDescent="0.25">
      <c r="A415" s="181" t="s">
        <v>246</v>
      </c>
      <c r="B415" s="95" t="s">
        <v>894</v>
      </c>
      <c r="C415" s="78" t="s">
        <v>29</v>
      </c>
      <c r="D415" s="171" t="s">
        <v>59</v>
      </c>
      <c r="E415" s="75" t="s">
        <v>297</v>
      </c>
      <c r="F415" s="75" t="s">
        <v>351</v>
      </c>
      <c r="G415" s="77">
        <v>17</v>
      </c>
      <c r="H415" s="77">
        <v>17</v>
      </c>
      <c r="I415" s="73">
        <v>348.4</v>
      </c>
      <c r="J415" s="77">
        <v>8</v>
      </c>
      <c r="K415" s="78" t="e">
        <f>VLOOKUP("*"&amp;#REF!&amp;"*",'[1]2 этап'!$B$17:$L$91,10,0)</f>
        <v>#REF!</v>
      </c>
      <c r="L415" s="78" t="e">
        <f>VLOOKUP("*"&amp;#REF!&amp;"*",'[1]2 этап'!$B$17:$L$91,11,0)</f>
        <v>#REF!</v>
      </c>
      <c r="M415" s="73" t="e">
        <f t="shared" si="29"/>
        <v>#REF!</v>
      </c>
      <c r="N415" s="78" t="e">
        <f>VLOOKUP("*"&amp;#REF!&amp;"*",'[1]2 этап'!$B$17:$U$91,13,0)</f>
        <v>#REF!</v>
      </c>
      <c r="O415" s="78" t="e">
        <f>VLOOKUP("*"&amp;#REF!&amp;"*",'[1]2 этап'!$B$17:$U$91,14,0)</f>
        <v>#REF!</v>
      </c>
      <c r="P415" s="73">
        <v>13478086.6</v>
      </c>
      <c r="Q415" s="73">
        <v>6858575.1399999997</v>
      </c>
      <c r="R415" s="73">
        <v>3209489.55</v>
      </c>
      <c r="S415" s="73">
        <v>3410021.91</v>
      </c>
      <c r="T415" s="98">
        <v>0</v>
      </c>
      <c r="U415" s="98">
        <v>0</v>
      </c>
      <c r="V415" s="16">
        <v>0</v>
      </c>
      <c r="W415" s="124"/>
      <c r="X415" s="26"/>
      <c r="Y415" s="26"/>
      <c r="Z415" s="125"/>
    </row>
    <row r="416" spans="1:26" s="16" customFormat="1" ht="12.75" hidden="1" customHeight="1" x14ac:dyDescent="0.25">
      <c r="A416" s="181" t="s">
        <v>248</v>
      </c>
      <c r="B416" s="95" t="s">
        <v>895</v>
      </c>
      <c r="C416" s="78" t="s">
        <v>29</v>
      </c>
      <c r="D416" s="171" t="s">
        <v>470</v>
      </c>
      <c r="E416" s="75" t="s">
        <v>297</v>
      </c>
      <c r="F416" s="75" t="s">
        <v>324</v>
      </c>
      <c r="G416" s="77">
        <v>1</v>
      </c>
      <c r="H416" s="77">
        <v>1</v>
      </c>
      <c r="I416" s="73">
        <v>123.9</v>
      </c>
      <c r="J416" s="77">
        <v>1</v>
      </c>
      <c r="K416" s="78" t="e">
        <f>VLOOKUP("*"&amp;#REF!&amp;"*",'[1]2 этап'!$B$17:$L$91,10,0)</f>
        <v>#REF!</v>
      </c>
      <c r="L416" s="78" t="e">
        <f>VLOOKUP("*"&amp;#REF!&amp;"*",'[1]2 этап'!$B$17:$L$91,11,0)</f>
        <v>#REF!</v>
      </c>
      <c r="M416" s="73" t="e">
        <f t="shared" si="29"/>
        <v>#REF!</v>
      </c>
      <c r="N416" s="78" t="e">
        <f>VLOOKUP("*"&amp;#REF!&amp;"*",'[1]2 этап'!$B$17:$U$91,13,0)</f>
        <v>#REF!</v>
      </c>
      <c r="O416" s="78" t="e">
        <f>VLOOKUP("*"&amp;#REF!&amp;"*",'[1]2 этап'!$B$17:$U$91,14,0)</f>
        <v>#REF!</v>
      </c>
      <c r="P416" s="73">
        <v>1346922.52</v>
      </c>
      <c r="Q416" s="73">
        <v>685406.59</v>
      </c>
      <c r="R416" s="73">
        <v>320737.94</v>
      </c>
      <c r="S416" s="73">
        <v>340777.99</v>
      </c>
      <c r="T416" s="98">
        <v>0</v>
      </c>
      <c r="U416" s="98">
        <v>0</v>
      </c>
      <c r="V416" s="16">
        <v>0</v>
      </c>
      <c r="W416" s="124"/>
      <c r="X416" s="26"/>
      <c r="Y416" s="26"/>
      <c r="Z416" s="125"/>
    </row>
    <row r="417" spans="1:27" s="16" customFormat="1" ht="12.75" hidden="1" customHeight="1" x14ac:dyDescent="0.25">
      <c r="A417" s="181" t="s">
        <v>232</v>
      </c>
      <c r="B417" s="95" t="s">
        <v>896</v>
      </c>
      <c r="C417" s="78" t="s">
        <v>29</v>
      </c>
      <c r="D417" s="171" t="s">
        <v>59</v>
      </c>
      <c r="E417" s="75" t="s">
        <v>297</v>
      </c>
      <c r="F417" s="75" t="s">
        <v>351</v>
      </c>
      <c r="G417" s="77">
        <v>5</v>
      </c>
      <c r="H417" s="77">
        <v>5</v>
      </c>
      <c r="I417" s="73">
        <v>61.3</v>
      </c>
      <c r="J417" s="77">
        <v>2</v>
      </c>
      <c r="K417" s="78" t="e">
        <f>VLOOKUP("*"&amp;#REF!&amp;"*",'[1]2 этап'!$B$17:$L$91,10,0)</f>
        <v>#REF!</v>
      </c>
      <c r="L417" s="78" t="e">
        <f>VLOOKUP("*"&amp;#REF!&amp;"*",'[1]2 этап'!$B$17:$L$91,11,0)</f>
        <v>#REF!</v>
      </c>
      <c r="M417" s="73" t="e">
        <f t="shared" si="29"/>
        <v>#REF!</v>
      </c>
      <c r="N417" s="78" t="e">
        <f>VLOOKUP("*"&amp;#REF!&amp;"*",'[1]2 этап'!$B$17:$U$91,13,0)</f>
        <v>#REF!</v>
      </c>
      <c r="O417" s="78" t="e">
        <f>VLOOKUP("*"&amp;#REF!&amp;"*",'[1]2 этап'!$B$17:$U$91,14,0)</f>
        <v>#REF!</v>
      </c>
      <c r="P417" s="73">
        <v>2715998.38</v>
      </c>
      <c r="Q417" s="73">
        <v>1382086.31</v>
      </c>
      <c r="R417" s="73">
        <v>646751.18000000005</v>
      </c>
      <c r="S417" s="73">
        <v>687160.89</v>
      </c>
      <c r="T417" s="98">
        <v>0</v>
      </c>
      <c r="U417" s="98">
        <v>0</v>
      </c>
      <c r="V417" s="16">
        <v>0</v>
      </c>
      <c r="W417" s="124"/>
      <c r="X417" s="26"/>
      <c r="Y417" s="26"/>
      <c r="Z417" s="125"/>
    </row>
    <row r="418" spans="1:27" s="16" customFormat="1" ht="12.75" hidden="1" customHeight="1" x14ac:dyDescent="0.25">
      <c r="A418" s="181" t="s">
        <v>40</v>
      </c>
      <c r="B418" s="95" t="s">
        <v>897</v>
      </c>
      <c r="C418" s="78" t="s">
        <v>898</v>
      </c>
      <c r="D418" s="171" t="s">
        <v>568</v>
      </c>
      <c r="E418" s="75" t="s">
        <v>297</v>
      </c>
      <c r="F418" s="75" t="s">
        <v>351</v>
      </c>
      <c r="G418" s="77">
        <v>24</v>
      </c>
      <c r="H418" s="77">
        <v>24</v>
      </c>
      <c r="I418" s="73">
        <v>486.9</v>
      </c>
      <c r="J418" s="77">
        <v>11</v>
      </c>
      <c r="K418" s="78" t="e">
        <f>VLOOKUP("*"&amp;#REF!&amp;"*",'[1]2 этап'!$B$17:$L$91,10,0)</f>
        <v>#REF!</v>
      </c>
      <c r="L418" s="78" t="e">
        <f>VLOOKUP("*"&amp;#REF!&amp;"*",'[1]2 этап'!$B$17:$L$91,11,0)</f>
        <v>#REF!</v>
      </c>
      <c r="M418" s="73" t="e">
        <f t="shared" si="29"/>
        <v>#REF!</v>
      </c>
      <c r="N418" s="78" t="e">
        <f>VLOOKUP("*"&amp;#REF!&amp;"*",'[1]2 этап'!$B$17:$U$91,13,0)</f>
        <v>#REF!</v>
      </c>
      <c r="O418" s="78" t="e">
        <f>VLOOKUP("*"&amp;#REF!&amp;"*",'[1]2 этап'!$B$17:$U$91,14,0)</f>
        <v>#REF!</v>
      </c>
      <c r="P418" s="73">
        <v>20203837.91</v>
      </c>
      <c r="Q418" s="73">
        <v>10281098.84</v>
      </c>
      <c r="R418" s="73">
        <v>4811069.1500000004</v>
      </c>
      <c r="S418" s="73">
        <v>5111669.92</v>
      </c>
      <c r="T418" s="98">
        <v>0</v>
      </c>
      <c r="U418" s="98">
        <v>0</v>
      </c>
      <c r="V418" s="16">
        <v>0</v>
      </c>
      <c r="W418" s="124"/>
      <c r="X418" s="26"/>
      <c r="Y418" s="26"/>
      <c r="Z418" s="125"/>
    </row>
    <row r="419" spans="1:27" s="16" customFormat="1" ht="12.75" hidden="1" customHeight="1" x14ac:dyDescent="0.25">
      <c r="A419" s="181" t="s">
        <v>41</v>
      </c>
      <c r="B419" s="95" t="s">
        <v>899</v>
      </c>
      <c r="C419" s="78" t="s">
        <v>29</v>
      </c>
      <c r="D419" s="171" t="s">
        <v>59</v>
      </c>
      <c r="E419" s="75" t="s">
        <v>297</v>
      </c>
      <c r="F419" s="75" t="s">
        <v>351</v>
      </c>
      <c r="G419" s="77">
        <v>27</v>
      </c>
      <c r="H419" s="77">
        <v>27</v>
      </c>
      <c r="I419" s="73">
        <v>458.7</v>
      </c>
      <c r="J419" s="77">
        <v>12</v>
      </c>
      <c r="K419" s="78" t="e">
        <f>VLOOKUP("*"&amp;#REF!&amp;"*",'[1]2 этап'!$B$17:$L$91,10,0)</f>
        <v>#REF!</v>
      </c>
      <c r="L419" s="78" t="e">
        <f>VLOOKUP("*"&amp;#REF!&amp;"*",'[1]2 этап'!$B$17:$L$91,11,0)</f>
        <v>#REF!</v>
      </c>
      <c r="M419" s="73" t="e">
        <f t="shared" si="29"/>
        <v>#REF!</v>
      </c>
      <c r="N419" s="78" t="e">
        <f>VLOOKUP("*"&amp;#REF!&amp;"*",'[1]2 этап'!$B$17:$U$91,13,0)</f>
        <v>#REF!</v>
      </c>
      <c r="O419" s="78" t="e">
        <f>VLOOKUP("*"&amp;#REF!&amp;"*",'[1]2 этап'!$B$17:$U$91,14,0)</f>
        <v>#REF!</v>
      </c>
      <c r="P419" s="73">
        <v>21256611.050000001</v>
      </c>
      <c r="Q419" s="73">
        <v>10493139.630000001</v>
      </c>
      <c r="R419" s="73">
        <v>4910294.24</v>
      </c>
      <c r="S419" s="73">
        <v>5853177.1799999997</v>
      </c>
      <c r="T419" s="98">
        <v>0</v>
      </c>
      <c r="U419" s="98">
        <v>0</v>
      </c>
      <c r="V419" s="16">
        <v>0</v>
      </c>
      <c r="W419" s="124"/>
      <c r="X419" s="26"/>
      <c r="Y419" s="26"/>
      <c r="Z419" s="125"/>
    </row>
    <row r="420" spans="1:27" s="16" customFormat="1" ht="12.75" hidden="1" customHeight="1" x14ac:dyDescent="0.25">
      <c r="A420" s="181" t="s">
        <v>233</v>
      </c>
      <c r="B420" s="95" t="s">
        <v>900</v>
      </c>
      <c r="C420" s="78" t="s">
        <v>29</v>
      </c>
      <c r="D420" s="171" t="s">
        <v>59</v>
      </c>
      <c r="E420" s="75" t="s">
        <v>297</v>
      </c>
      <c r="F420" s="75" t="s">
        <v>351</v>
      </c>
      <c r="G420" s="77">
        <v>21</v>
      </c>
      <c r="H420" s="77">
        <v>21</v>
      </c>
      <c r="I420" s="73">
        <v>367.8</v>
      </c>
      <c r="J420" s="77">
        <v>8</v>
      </c>
      <c r="K420" s="78" t="e">
        <f>VLOOKUP("*"&amp;#REF!&amp;"*",'[1]2 этап'!$B$17:$L$91,10,0)</f>
        <v>#REF!</v>
      </c>
      <c r="L420" s="78" t="e">
        <f>VLOOKUP("*"&amp;#REF!&amp;"*",'[1]2 этап'!$B$17:$L$91,11,0)</f>
        <v>#REF!</v>
      </c>
      <c r="M420" s="73" t="e">
        <f t="shared" si="29"/>
        <v>#REF!</v>
      </c>
      <c r="N420" s="78" t="e">
        <f>VLOOKUP("*"&amp;#REF!&amp;"*",'[1]2 этап'!$B$17:$U$91,13,0)</f>
        <v>#REF!</v>
      </c>
      <c r="O420" s="78" t="e">
        <f>VLOOKUP("*"&amp;#REF!&amp;"*",'[1]2 этап'!$B$17:$U$91,14,0)</f>
        <v>#REF!</v>
      </c>
      <c r="P420" s="73">
        <v>12207142.970000001</v>
      </c>
      <c r="Q420" s="73">
        <v>6025949.0800000001</v>
      </c>
      <c r="R420" s="73">
        <v>2819859.84</v>
      </c>
      <c r="S420" s="73">
        <v>3361334.05</v>
      </c>
      <c r="T420" s="98">
        <v>0</v>
      </c>
      <c r="U420" s="98">
        <v>0</v>
      </c>
      <c r="V420" s="16">
        <v>0</v>
      </c>
      <c r="W420" s="124"/>
      <c r="X420" s="26"/>
      <c r="Y420" s="26"/>
      <c r="Z420" s="125"/>
    </row>
    <row r="421" spans="1:27" s="16" customFormat="1" ht="12.75" hidden="1" customHeight="1" x14ac:dyDescent="0.25">
      <c r="A421" s="181" t="s">
        <v>42</v>
      </c>
      <c r="B421" s="95" t="s">
        <v>901</v>
      </c>
      <c r="C421" s="78" t="s">
        <v>29</v>
      </c>
      <c r="D421" s="171" t="s">
        <v>574</v>
      </c>
      <c r="E421" s="75" t="s">
        <v>297</v>
      </c>
      <c r="F421" s="75" t="s">
        <v>351</v>
      </c>
      <c r="G421" s="77">
        <v>22</v>
      </c>
      <c r="H421" s="77">
        <v>22</v>
      </c>
      <c r="I421" s="73">
        <v>287.3</v>
      </c>
      <c r="J421" s="77">
        <v>9</v>
      </c>
      <c r="K421" s="78" t="e">
        <f>VLOOKUP("*"&amp;#REF!&amp;"*",'[1]2 этап'!$B$17:$L$91,10,0)</f>
        <v>#REF!</v>
      </c>
      <c r="L421" s="78" t="e">
        <f>VLOOKUP("*"&amp;#REF!&amp;"*",'[1]2 этап'!$B$17:$L$91,11,0)</f>
        <v>#REF!</v>
      </c>
      <c r="M421" s="73" t="e">
        <f t="shared" si="29"/>
        <v>#REF!</v>
      </c>
      <c r="N421" s="78" t="e">
        <f>VLOOKUP("*"&amp;#REF!&amp;"*",'[1]2 этап'!$B$17:$U$91,13,0)</f>
        <v>#REF!</v>
      </c>
      <c r="O421" s="78" t="e">
        <f>VLOOKUP("*"&amp;#REF!&amp;"*",'[1]2 этап'!$B$17:$U$91,14,0)</f>
        <v>#REF!</v>
      </c>
      <c r="P421" s="73">
        <v>13313765.720000001</v>
      </c>
      <c r="Q421" s="73">
        <v>6572223.71</v>
      </c>
      <c r="R421" s="73">
        <v>3075490.56</v>
      </c>
      <c r="S421" s="73">
        <v>3666051.45</v>
      </c>
      <c r="T421" s="98">
        <v>0</v>
      </c>
      <c r="U421" s="98">
        <v>0</v>
      </c>
      <c r="V421" s="16">
        <v>0</v>
      </c>
      <c r="W421" s="26"/>
      <c r="X421" s="26"/>
      <c r="Y421" s="26"/>
      <c r="Z421" s="125"/>
    </row>
    <row r="422" spans="1:27" s="62" customFormat="1" ht="27" hidden="1" customHeight="1" x14ac:dyDescent="0.25">
      <c r="A422" s="257" t="s">
        <v>95</v>
      </c>
      <c r="B422" s="253"/>
      <c r="C422" s="229" t="s">
        <v>31</v>
      </c>
      <c r="D422" s="229" t="s">
        <v>31</v>
      </c>
      <c r="E422" s="229" t="s">
        <v>31</v>
      </c>
      <c r="F422" s="229" t="s">
        <v>31</v>
      </c>
      <c r="G422" s="232">
        <f>SUM(G423:G434)</f>
        <v>106</v>
      </c>
      <c r="H422" s="232">
        <f>SUM(H423:H434)</f>
        <v>106</v>
      </c>
      <c r="I422" s="231">
        <f>SUM(I423:I434)</f>
        <v>3755.3</v>
      </c>
      <c r="J422" s="232">
        <f t="shared" ref="J422:U422" si="33">SUM(J423:J434)</f>
        <v>53</v>
      </c>
      <c r="K422" s="78" t="e">
        <f>VLOOKUP("*"&amp;#REF!&amp;"*",'[1]2 этап'!$B$17:$L$91,10,0)</f>
        <v>#REF!</v>
      </c>
      <c r="L422" s="78" t="e">
        <f>VLOOKUP("*"&amp;#REF!&amp;"*",'[1]2 этап'!$B$17:$L$91,11,0)</f>
        <v>#REF!</v>
      </c>
      <c r="M422" s="73" t="e">
        <f t="shared" si="29"/>
        <v>#REF!</v>
      </c>
      <c r="N422" s="78" t="e">
        <f>VLOOKUP("*"&amp;#REF!&amp;"*",'[1]2 этап'!$B$17:$U$91,13,0)</f>
        <v>#REF!</v>
      </c>
      <c r="O422" s="78" t="e">
        <f>VLOOKUP("*"&amp;#REF!&amp;"*",'[1]2 этап'!$B$17:$U$91,14,0)</f>
        <v>#REF!</v>
      </c>
      <c r="P422" s="231">
        <f>SUM(Q422:S422)</f>
        <v>131329506.49000001</v>
      </c>
      <c r="Q422" s="231">
        <f>SUM(Q423:Q434)</f>
        <v>47799030.420000002</v>
      </c>
      <c r="R422" s="231">
        <f t="shared" ref="R422:S422" si="34">SUM(R423:R434)</f>
        <v>22367690.849999998</v>
      </c>
      <c r="S422" s="231">
        <f t="shared" si="34"/>
        <v>61162785.220000006</v>
      </c>
      <c r="T422" s="231">
        <f t="shared" si="33"/>
        <v>0</v>
      </c>
      <c r="U422" s="231">
        <f t="shared" si="33"/>
        <v>0</v>
      </c>
      <c r="W422" s="63"/>
      <c r="X422" s="65"/>
      <c r="Y422" s="65"/>
      <c r="Z422" s="66"/>
    </row>
    <row r="423" spans="1:27" s="16" customFormat="1" ht="12.75" hidden="1" customHeight="1" x14ac:dyDescent="0.25">
      <c r="A423" s="78" t="s">
        <v>231</v>
      </c>
      <c r="B423" s="79" t="s">
        <v>902</v>
      </c>
      <c r="C423" s="75" t="s">
        <v>361</v>
      </c>
      <c r="D423" s="151" t="s">
        <v>163</v>
      </c>
      <c r="E423" s="75" t="s">
        <v>297</v>
      </c>
      <c r="F423" s="75" t="s">
        <v>351</v>
      </c>
      <c r="G423" s="152">
        <v>5</v>
      </c>
      <c r="H423" s="152">
        <v>5</v>
      </c>
      <c r="I423" s="153">
        <v>119.9</v>
      </c>
      <c r="J423" s="77">
        <v>2</v>
      </c>
      <c r="K423" s="78" t="e">
        <f>VLOOKUP("*"&amp;#REF!&amp;"*",'[1]2 этап'!$B$17:$L$91,10,0)</f>
        <v>#REF!</v>
      </c>
      <c r="L423" s="78" t="e">
        <f>VLOOKUP("*"&amp;#REF!&amp;"*",'[1]2 этап'!$B$17:$L$91,11,0)</f>
        <v>#REF!</v>
      </c>
      <c r="M423" s="73" t="e">
        <f t="shared" si="29"/>
        <v>#REF!</v>
      </c>
      <c r="N423" s="78" t="e">
        <f>VLOOKUP("*"&amp;#REF!&amp;"*",'[1]2 этап'!$B$17:$U$91,13,0)</f>
        <v>#REF!</v>
      </c>
      <c r="O423" s="78" t="e">
        <f>VLOOKUP("*"&amp;#REF!&amp;"*",'[1]2 этап'!$B$17:$U$91,14,0)</f>
        <v>#REF!</v>
      </c>
      <c r="P423" s="154">
        <v>7200312.9299999997</v>
      </c>
      <c r="Q423" s="154">
        <v>2596784.65</v>
      </c>
      <c r="R423" s="154">
        <v>1215172.69</v>
      </c>
      <c r="S423" s="154">
        <v>3388355.59</v>
      </c>
      <c r="T423" s="98">
        <v>0</v>
      </c>
      <c r="U423" s="98">
        <v>0</v>
      </c>
      <c r="V423" s="16">
        <v>0</v>
      </c>
      <c r="W423" s="105"/>
      <c r="X423" s="34"/>
      <c r="Y423" s="112"/>
    </row>
    <row r="424" spans="1:27" s="16" customFormat="1" ht="12.75" hidden="1" customHeight="1" x14ac:dyDescent="0.25">
      <c r="A424" s="78" t="s">
        <v>150</v>
      </c>
      <c r="B424" s="95" t="s">
        <v>903</v>
      </c>
      <c r="C424" s="75" t="s">
        <v>175</v>
      </c>
      <c r="D424" s="151" t="s">
        <v>163</v>
      </c>
      <c r="E424" s="75" t="s">
        <v>297</v>
      </c>
      <c r="F424" s="75" t="s">
        <v>351</v>
      </c>
      <c r="G424" s="152">
        <v>5</v>
      </c>
      <c r="H424" s="155">
        <v>5</v>
      </c>
      <c r="I424" s="153">
        <v>103.8</v>
      </c>
      <c r="J424" s="77">
        <v>2</v>
      </c>
      <c r="K424" s="78" t="e">
        <f>VLOOKUP("*"&amp;#REF!&amp;"*",'[1]2 этап'!$B$17:$L$91,10,0)</f>
        <v>#REF!</v>
      </c>
      <c r="L424" s="78" t="e">
        <f>VLOOKUP("*"&amp;#REF!&amp;"*",'[1]2 этап'!$B$17:$L$91,11,0)</f>
        <v>#REF!</v>
      </c>
      <c r="M424" s="73" t="e">
        <f t="shared" si="29"/>
        <v>#REF!</v>
      </c>
      <c r="N424" s="78" t="e">
        <f>VLOOKUP("*"&amp;#REF!&amp;"*",'[1]2 этап'!$B$17:$U$91,13,0)</f>
        <v>#REF!</v>
      </c>
      <c r="O424" s="78" t="e">
        <f>VLOOKUP("*"&amp;#REF!&amp;"*",'[1]2 этап'!$B$17:$U$91,14,0)</f>
        <v>#REF!</v>
      </c>
      <c r="P424" s="154">
        <v>6233465.2300000004</v>
      </c>
      <c r="Q424" s="154">
        <v>2248092.13</v>
      </c>
      <c r="R424" s="154">
        <v>1052001.04</v>
      </c>
      <c r="S424" s="154">
        <v>2933372.06</v>
      </c>
      <c r="T424" s="98">
        <v>0</v>
      </c>
      <c r="U424" s="98">
        <v>0</v>
      </c>
      <c r="V424" s="16">
        <v>0</v>
      </c>
      <c r="W424" s="105"/>
      <c r="X424" s="34"/>
      <c r="Y424" s="112"/>
    </row>
    <row r="425" spans="1:27" s="16" customFormat="1" ht="12.75" hidden="1" customHeight="1" x14ac:dyDescent="0.25">
      <c r="A425" s="78" t="s">
        <v>151</v>
      </c>
      <c r="B425" s="95" t="s">
        <v>904</v>
      </c>
      <c r="C425" s="75" t="s">
        <v>626</v>
      </c>
      <c r="D425" s="151" t="s">
        <v>163</v>
      </c>
      <c r="E425" s="75" t="s">
        <v>297</v>
      </c>
      <c r="F425" s="75" t="s">
        <v>351</v>
      </c>
      <c r="G425" s="152">
        <v>18</v>
      </c>
      <c r="H425" s="155">
        <v>18</v>
      </c>
      <c r="I425" s="153">
        <v>281.8</v>
      </c>
      <c r="J425" s="77">
        <v>7</v>
      </c>
      <c r="K425" s="78" t="e">
        <f>VLOOKUP("*"&amp;#REF!&amp;"*",'[1]2 этап'!$B$17:$L$91,10,0)</f>
        <v>#REF!</v>
      </c>
      <c r="L425" s="78" t="e">
        <f>VLOOKUP("*"&amp;#REF!&amp;"*",'[1]2 этап'!$B$17:$L$91,11,0)</f>
        <v>#REF!</v>
      </c>
      <c r="M425" s="73" t="e">
        <f t="shared" si="29"/>
        <v>#REF!</v>
      </c>
      <c r="N425" s="78" t="e">
        <f>VLOOKUP("*"&amp;#REF!&amp;"*",'[1]2 этап'!$B$17:$U$91,13,0)</f>
        <v>#REF!</v>
      </c>
      <c r="O425" s="78" t="e">
        <f>VLOOKUP("*"&amp;#REF!&amp;"*",'[1]2 этап'!$B$17:$U$91,14,0)</f>
        <v>#REF!</v>
      </c>
      <c r="P425" s="154">
        <v>16922837.190000001</v>
      </c>
      <c r="Q425" s="154">
        <v>6103201.9400000004</v>
      </c>
      <c r="R425" s="154">
        <v>2856010.54</v>
      </c>
      <c r="S425" s="154">
        <v>7963624.71</v>
      </c>
      <c r="T425" s="98">
        <v>0</v>
      </c>
      <c r="U425" s="98">
        <v>0</v>
      </c>
      <c r="V425" s="16">
        <v>0</v>
      </c>
      <c r="W425" s="105"/>
      <c r="X425" s="34"/>
      <c r="Y425" s="112"/>
    </row>
    <row r="426" spans="1:27" s="16" customFormat="1" ht="12.75" hidden="1" customHeight="1" x14ac:dyDescent="0.25">
      <c r="A426" s="78" t="s">
        <v>152</v>
      </c>
      <c r="B426" s="95" t="s">
        <v>905</v>
      </c>
      <c r="C426" s="75" t="s">
        <v>278</v>
      </c>
      <c r="D426" s="151" t="s">
        <v>163</v>
      </c>
      <c r="E426" s="75" t="s">
        <v>297</v>
      </c>
      <c r="F426" s="75" t="s">
        <v>351</v>
      </c>
      <c r="G426" s="155">
        <v>6</v>
      </c>
      <c r="H426" s="155">
        <v>6</v>
      </c>
      <c r="I426" s="153">
        <v>128.30000000000001</v>
      </c>
      <c r="J426" s="77">
        <v>2</v>
      </c>
      <c r="K426" s="78" t="e">
        <f>VLOOKUP("*"&amp;#REF!&amp;"*",'[1]2 этап'!$B$17:$L$91,10,0)</f>
        <v>#REF!</v>
      </c>
      <c r="L426" s="78" t="e">
        <f>VLOOKUP("*"&amp;#REF!&amp;"*",'[1]2 этап'!$B$17:$L$91,11,0)</f>
        <v>#REF!</v>
      </c>
      <c r="M426" s="73" t="e">
        <f t="shared" si="29"/>
        <v>#REF!</v>
      </c>
      <c r="N426" s="78" t="e">
        <f>VLOOKUP("*"&amp;#REF!&amp;"*",'[1]2 этап'!$B$17:$U$91,13,0)</f>
        <v>#REF!</v>
      </c>
      <c r="O426" s="78" t="e">
        <f>VLOOKUP("*"&amp;#REF!&amp;"*",'[1]2 этап'!$B$17:$U$91,14,0)</f>
        <v>#REF!</v>
      </c>
      <c r="P426" s="154">
        <v>7704755.1900000004</v>
      </c>
      <c r="Q426" s="154">
        <v>2778711.18</v>
      </c>
      <c r="R426" s="154">
        <v>1300305.72</v>
      </c>
      <c r="S426" s="154">
        <v>3625738.29</v>
      </c>
      <c r="T426" s="98">
        <v>0</v>
      </c>
      <c r="U426" s="98">
        <v>0</v>
      </c>
      <c r="V426" s="16">
        <v>0</v>
      </c>
      <c r="W426" s="105"/>
      <c r="X426" s="34"/>
      <c r="Y426" s="112"/>
    </row>
    <row r="427" spans="1:27" s="16" customFormat="1" ht="12.75" hidden="1" customHeight="1" x14ac:dyDescent="0.25">
      <c r="A427" s="78" t="s">
        <v>229</v>
      </c>
      <c r="B427" s="95" t="s">
        <v>906</v>
      </c>
      <c r="C427" s="75" t="s">
        <v>36</v>
      </c>
      <c r="D427" s="151" t="s">
        <v>163</v>
      </c>
      <c r="E427" s="75" t="s">
        <v>297</v>
      </c>
      <c r="F427" s="75" t="s">
        <v>351</v>
      </c>
      <c r="G427" s="152">
        <v>15</v>
      </c>
      <c r="H427" s="155">
        <v>15</v>
      </c>
      <c r="I427" s="153">
        <v>320.7</v>
      </c>
      <c r="J427" s="77">
        <v>8</v>
      </c>
      <c r="K427" s="78" t="e">
        <f>VLOOKUP("*"&amp;#REF!&amp;"*",'[1]2 этап'!$B$17:$L$91,10,0)</f>
        <v>#REF!</v>
      </c>
      <c r="L427" s="78" t="e">
        <f>VLOOKUP("*"&amp;#REF!&amp;"*",'[1]2 этап'!$B$17:$L$91,11,0)</f>
        <v>#REF!</v>
      </c>
      <c r="M427" s="73" t="e">
        <f t="shared" si="29"/>
        <v>#REF!</v>
      </c>
      <c r="N427" s="78" t="e">
        <f>VLOOKUP("*"&amp;#REF!&amp;"*",'[1]2 этап'!$B$17:$U$91,13,0)</f>
        <v>#REF!</v>
      </c>
      <c r="O427" s="78" t="e">
        <f>VLOOKUP("*"&amp;#REF!&amp;"*",'[1]2 этап'!$B$17:$U$91,14,0)</f>
        <v>#REF!</v>
      </c>
      <c r="P427" s="154">
        <v>20616438.120000001</v>
      </c>
      <c r="Q427" s="154">
        <v>7870488.5199999996</v>
      </c>
      <c r="R427" s="154">
        <v>3683017.19</v>
      </c>
      <c r="S427" s="154">
        <v>9062932.4100000001</v>
      </c>
      <c r="T427" s="98">
        <v>0</v>
      </c>
      <c r="U427" s="98">
        <v>0</v>
      </c>
      <c r="V427" s="16">
        <v>0</v>
      </c>
      <c r="W427" s="105"/>
      <c r="X427" s="34"/>
      <c r="Y427" s="112"/>
    </row>
    <row r="428" spans="1:27" s="16" customFormat="1" ht="12.75" hidden="1" customHeight="1" x14ac:dyDescent="0.25">
      <c r="A428" s="78" t="s">
        <v>241</v>
      </c>
      <c r="B428" s="95" t="s">
        <v>598</v>
      </c>
      <c r="C428" s="75" t="s">
        <v>333</v>
      </c>
      <c r="D428" s="151" t="s">
        <v>163</v>
      </c>
      <c r="E428" s="75" t="s">
        <v>297</v>
      </c>
      <c r="F428" s="75" t="s">
        <v>351</v>
      </c>
      <c r="G428" s="152">
        <v>16</v>
      </c>
      <c r="H428" s="155">
        <v>16</v>
      </c>
      <c r="I428" s="153">
        <v>499.5</v>
      </c>
      <c r="J428" s="77">
        <v>11</v>
      </c>
      <c r="K428" s="78" t="e">
        <f>VLOOKUP("*"&amp;#REF!&amp;"*",'[1]2 этап'!$B$17:$L$91,10,0)</f>
        <v>#REF!</v>
      </c>
      <c r="L428" s="78" t="e">
        <f>VLOOKUP("*"&amp;#REF!&amp;"*",'[1]2 этап'!$B$17:$L$91,11,0)</f>
        <v>#REF!</v>
      </c>
      <c r="M428" s="73" t="e">
        <f t="shared" si="29"/>
        <v>#REF!</v>
      </c>
      <c r="N428" s="78" t="e">
        <f>VLOOKUP("*"&amp;#REF!&amp;"*",'[1]2 этап'!$B$17:$U$91,13,0)</f>
        <v>#REF!</v>
      </c>
      <c r="O428" s="78" t="e">
        <f>VLOOKUP("*"&amp;#REF!&amp;"*",'[1]2 этап'!$B$17:$U$91,14,0)</f>
        <v>#REF!</v>
      </c>
      <c r="P428" s="154">
        <v>27191840.620000001</v>
      </c>
      <c r="Q428" s="154">
        <v>9806706.3200000003</v>
      </c>
      <c r="R428" s="154">
        <v>4589075.8499999996</v>
      </c>
      <c r="S428" s="154">
        <v>12796058.449999999</v>
      </c>
      <c r="T428" s="98">
        <v>0</v>
      </c>
      <c r="U428" s="98">
        <v>0</v>
      </c>
      <c r="V428" s="16">
        <v>0</v>
      </c>
      <c r="W428" s="105"/>
      <c r="X428" s="34"/>
      <c r="Y428" s="112"/>
    </row>
    <row r="429" spans="1:27" s="16" customFormat="1" ht="12.75" hidden="1" customHeight="1" x14ac:dyDescent="0.25">
      <c r="A429" s="78" t="s">
        <v>39</v>
      </c>
      <c r="B429" s="79" t="s">
        <v>907</v>
      </c>
      <c r="C429" s="75" t="s">
        <v>377</v>
      </c>
      <c r="D429" s="151" t="s">
        <v>163</v>
      </c>
      <c r="E429" s="75" t="s">
        <v>297</v>
      </c>
      <c r="F429" s="75" t="s">
        <v>351</v>
      </c>
      <c r="G429" s="152">
        <v>18</v>
      </c>
      <c r="H429" s="152">
        <v>18</v>
      </c>
      <c r="I429" s="153">
        <v>484.8</v>
      </c>
      <c r="J429" s="77">
        <v>12</v>
      </c>
      <c r="K429" s="78" t="e">
        <f>VLOOKUP("*"&amp;#REF!&amp;"*",'[1]2 этап'!$B$17:$L$91,10,0)</f>
        <v>#REF!</v>
      </c>
      <c r="L429" s="78" t="e">
        <f>VLOOKUP("*"&amp;#REF!&amp;"*",'[1]2 этап'!$B$17:$L$91,11,0)</f>
        <v>#REF!</v>
      </c>
      <c r="M429" s="73" t="e">
        <f t="shared" si="29"/>
        <v>#REF!</v>
      </c>
      <c r="N429" s="78" t="e">
        <f>VLOOKUP("*"&amp;#REF!&amp;"*",'[1]2 этап'!$B$17:$U$91,13,0)</f>
        <v>#REF!</v>
      </c>
      <c r="O429" s="78" t="e">
        <f>VLOOKUP("*"&amp;#REF!&amp;"*",'[1]2 этап'!$B$17:$U$91,14,0)</f>
        <v>#REF!</v>
      </c>
      <c r="P429" s="154">
        <v>28819267.469999999</v>
      </c>
      <c r="Q429" s="154">
        <v>10393635.960000001</v>
      </c>
      <c r="R429" s="154">
        <v>4863731.2300000004</v>
      </c>
      <c r="S429" s="154">
        <v>13561900.279999999</v>
      </c>
      <c r="T429" s="98">
        <v>0</v>
      </c>
      <c r="U429" s="98">
        <v>0</v>
      </c>
      <c r="V429" s="16">
        <v>0</v>
      </c>
      <c r="W429" s="105"/>
      <c r="X429" s="34"/>
      <c r="Y429" s="112"/>
    </row>
    <row r="430" spans="1:27" s="16" customFormat="1" ht="12.75" hidden="1" customHeight="1" x14ac:dyDescent="0.25">
      <c r="A430" s="78" t="s">
        <v>153</v>
      </c>
      <c r="B430" s="79" t="s">
        <v>908</v>
      </c>
      <c r="C430" s="75" t="s">
        <v>177</v>
      </c>
      <c r="D430" s="151" t="s">
        <v>163</v>
      </c>
      <c r="E430" s="75" t="s">
        <v>297</v>
      </c>
      <c r="F430" s="75" t="s">
        <v>351</v>
      </c>
      <c r="G430" s="152">
        <v>6</v>
      </c>
      <c r="H430" s="152">
        <v>6</v>
      </c>
      <c r="I430" s="153">
        <v>121</v>
      </c>
      <c r="J430" s="77">
        <v>3</v>
      </c>
      <c r="K430" s="78" t="e">
        <f>VLOOKUP("*"&amp;#REF!&amp;"*",'[1]2 этап'!$B$17:$L$91,10,0)</f>
        <v>#REF!</v>
      </c>
      <c r="L430" s="78" t="e">
        <f>VLOOKUP("*"&amp;#REF!&amp;"*",'[1]2 этап'!$B$17:$L$91,11,0)</f>
        <v>#REF!</v>
      </c>
      <c r="M430" s="73" t="e">
        <f t="shared" si="29"/>
        <v>#REF!</v>
      </c>
      <c r="N430" s="78" t="e">
        <f>VLOOKUP("*"&amp;#REF!&amp;"*",'[1]2 этап'!$B$17:$U$91,13,0)</f>
        <v>#REF!</v>
      </c>
      <c r="O430" s="78" t="e">
        <f>VLOOKUP("*"&amp;#REF!&amp;"*",'[1]2 этап'!$B$17:$U$91,14,0)</f>
        <v>#REF!</v>
      </c>
      <c r="P430" s="154">
        <v>5380717.5800000001</v>
      </c>
      <c r="Q430" s="154">
        <v>1940549.66</v>
      </c>
      <c r="R430" s="154">
        <v>908085.68</v>
      </c>
      <c r="S430" s="154">
        <v>2532082.2400000002</v>
      </c>
      <c r="T430" s="98">
        <v>0</v>
      </c>
      <c r="U430" s="98">
        <v>0</v>
      </c>
      <c r="V430" s="16">
        <v>0</v>
      </c>
      <c r="W430" s="105"/>
      <c r="X430" s="34"/>
      <c r="Y430" s="112"/>
    </row>
    <row r="431" spans="1:27" s="16" customFormat="1" ht="12.75" hidden="1" customHeight="1" x14ac:dyDescent="0.25">
      <c r="A431" s="78" t="s">
        <v>246</v>
      </c>
      <c r="B431" s="79" t="s">
        <v>909</v>
      </c>
      <c r="C431" s="75" t="s">
        <v>176</v>
      </c>
      <c r="D431" s="151" t="s">
        <v>163</v>
      </c>
      <c r="E431" s="75" t="s">
        <v>297</v>
      </c>
      <c r="F431" s="75" t="s">
        <v>351</v>
      </c>
      <c r="G431" s="155">
        <v>6</v>
      </c>
      <c r="H431" s="152">
        <v>6</v>
      </c>
      <c r="I431" s="153">
        <v>93</v>
      </c>
      <c r="J431" s="77">
        <v>2</v>
      </c>
      <c r="K431" s="78" t="e">
        <f>VLOOKUP("*"&amp;#REF!&amp;"*",'[1]2 этап'!$B$17:$L$91,10,0)</f>
        <v>#REF!</v>
      </c>
      <c r="L431" s="78" t="e">
        <f>VLOOKUP("*"&amp;#REF!&amp;"*",'[1]2 этап'!$B$17:$L$91,11,0)</f>
        <v>#REF!</v>
      </c>
      <c r="M431" s="73" t="e">
        <f t="shared" si="29"/>
        <v>#REF!</v>
      </c>
      <c r="N431" s="78" t="e">
        <f>VLOOKUP("*"&amp;#REF!&amp;"*",'[1]2 этап'!$B$17:$U$91,13,0)</f>
        <v>#REF!</v>
      </c>
      <c r="O431" s="78" t="e">
        <f>VLOOKUP("*"&amp;#REF!&amp;"*",'[1]2 этап'!$B$17:$U$91,14,0)</f>
        <v>#REF!</v>
      </c>
      <c r="P431" s="154">
        <v>5584896.5899999999</v>
      </c>
      <c r="Q431" s="154">
        <v>2014186.59</v>
      </c>
      <c r="R431" s="154">
        <v>942544.29</v>
      </c>
      <c r="S431" s="154">
        <v>2628165.71</v>
      </c>
      <c r="T431" s="98">
        <v>0</v>
      </c>
      <c r="U431" s="98">
        <v>0</v>
      </c>
      <c r="V431" s="120">
        <v>0</v>
      </c>
      <c r="W431" s="98">
        <v>0</v>
      </c>
      <c r="Y431" s="105"/>
      <c r="Z431" s="34"/>
      <c r="AA431" s="112"/>
    </row>
    <row r="432" spans="1:27" s="16" customFormat="1" ht="12.75" hidden="1" customHeight="1" x14ac:dyDescent="0.25">
      <c r="A432" s="78" t="s">
        <v>248</v>
      </c>
      <c r="B432" s="95" t="s">
        <v>627</v>
      </c>
      <c r="C432" s="78" t="s">
        <v>43</v>
      </c>
      <c r="D432" s="76" t="s">
        <v>163</v>
      </c>
      <c r="E432" s="75" t="s">
        <v>297</v>
      </c>
      <c r="F432" s="75" t="s">
        <v>300</v>
      </c>
      <c r="G432" s="155">
        <v>6</v>
      </c>
      <c r="H432" s="155">
        <v>6</v>
      </c>
      <c r="I432" s="153">
        <v>392.2</v>
      </c>
      <c r="J432" s="77">
        <v>2</v>
      </c>
      <c r="K432" s="78" t="e">
        <f>VLOOKUP("*"&amp;#REF!&amp;"*",'[1]2 этап'!$B$17:$L$91,10,0)</f>
        <v>#REF!</v>
      </c>
      <c r="L432" s="78" t="e">
        <f>VLOOKUP("*"&amp;#REF!&amp;"*",'[1]2 этап'!$B$17:$L$91,11,0)</f>
        <v>#REF!</v>
      </c>
      <c r="M432" s="73" t="e">
        <f t="shared" si="29"/>
        <v>#REF!</v>
      </c>
      <c r="N432" s="78" t="e">
        <f>VLOOKUP("*"&amp;#REF!&amp;"*",'[1]2 этап'!$B$17:$U$91,13,0)</f>
        <v>#REF!</v>
      </c>
      <c r="O432" s="78" t="e">
        <f>VLOOKUP("*"&amp;#REF!&amp;"*",'[1]2 этап'!$B$17:$U$91,14,0)</f>
        <v>#REF!</v>
      </c>
      <c r="P432" s="154">
        <v>2654327.2000000002</v>
      </c>
      <c r="Q432" s="154">
        <v>957280.08</v>
      </c>
      <c r="R432" s="154">
        <v>447961.91</v>
      </c>
      <c r="S432" s="154">
        <v>1249085.21</v>
      </c>
      <c r="T432" s="98">
        <v>0</v>
      </c>
      <c r="U432" s="98">
        <v>0</v>
      </c>
      <c r="V432" s="120">
        <v>0</v>
      </c>
      <c r="W432" s="98"/>
      <c r="Y432" s="105"/>
      <c r="Z432" s="34"/>
      <c r="AA432" s="112"/>
    </row>
    <row r="433" spans="1:27" s="16" customFormat="1" ht="12.75" hidden="1" customHeight="1" x14ac:dyDescent="0.25">
      <c r="A433" s="78" t="s">
        <v>232</v>
      </c>
      <c r="B433" s="95" t="s">
        <v>275</v>
      </c>
      <c r="C433" s="78" t="s">
        <v>235</v>
      </c>
      <c r="D433" s="151" t="s">
        <v>163</v>
      </c>
      <c r="E433" s="75" t="s">
        <v>297</v>
      </c>
      <c r="F433" s="75" t="s">
        <v>300</v>
      </c>
      <c r="G433" s="155">
        <v>2</v>
      </c>
      <c r="H433" s="155">
        <v>2</v>
      </c>
      <c r="I433" s="153">
        <v>392.5</v>
      </c>
      <c r="J433" s="77">
        <v>1</v>
      </c>
      <c r="K433" s="78" t="e">
        <f>VLOOKUP("*"&amp;#REF!&amp;"*",'[1]2 этап'!$B$17:$L$91,10,0)</f>
        <v>#REF!</v>
      </c>
      <c r="L433" s="78" t="e">
        <f>VLOOKUP("*"&amp;#REF!&amp;"*",'[1]2 этап'!$B$17:$L$91,11,0)</f>
        <v>#REF!</v>
      </c>
      <c r="M433" s="73" t="e">
        <f t="shared" si="29"/>
        <v>#REF!</v>
      </c>
      <c r="N433" s="78" t="e">
        <f>VLOOKUP("*"&amp;#REF!&amp;"*",'[1]2 этап'!$B$17:$U$91,13,0)</f>
        <v>#REF!</v>
      </c>
      <c r="O433" s="78" t="e">
        <f>VLOOKUP("*"&amp;#REF!&amp;"*",'[1]2 этап'!$B$17:$U$91,14,0)</f>
        <v>#REF!</v>
      </c>
      <c r="P433" s="154">
        <v>1339174.1200000001</v>
      </c>
      <c r="Q433" s="154">
        <v>482971.62</v>
      </c>
      <c r="R433" s="154">
        <v>226007.93</v>
      </c>
      <c r="S433" s="154">
        <v>630194.56999999995</v>
      </c>
      <c r="T433" s="98">
        <v>0</v>
      </c>
      <c r="U433" s="98">
        <v>0</v>
      </c>
      <c r="V433" s="120">
        <v>0</v>
      </c>
      <c r="W433" s="98"/>
      <c r="Y433" s="105"/>
      <c r="Z433" s="34"/>
      <c r="AA433" s="112"/>
    </row>
    <row r="434" spans="1:27" s="16" customFormat="1" ht="12.75" hidden="1" customHeight="1" x14ac:dyDescent="0.25">
      <c r="A434" s="78" t="s">
        <v>40</v>
      </c>
      <c r="B434" s="95" t="s">
        <v>274</v>
      </c>
      <c r="C434" s="78" t="s">
        <v>258</v>
      </c>
      <c r="D434" s="151" t="s">
        <v>163</v>
      </c>
      <c r="E434" s="75" t="s">
        <v>297</v>
      </c>
      <c r="F434" s="75" t="s">
        <v>324</v>
      </c>
      <c r="G434" s="155">
        <v>3</v>
      </c>
      <c r="H434" s="155">
        <v>3</v>
      </c>
      <c r="I434" s="153">
        <v>817.8</v>
      </c>
      <c r="J434" s="77">
        <v>1</v>
      </c>
      <c r="K434" s="78" t="e">
        <f>VLOOKUP("*"&amp;#REF!&amp;"*",'[1]2 этап'!$B$17:$L$91,10,0)</f>
        <v>#REF!</v>
      </c>
      <c r="L434" s="78" t="e">
        <f>VLOOKUP("*"&amp;#REF!&amp;"*",'[1]2 этап'!$B$17:$L$91,11,0)</f>
        <v>#REF!</v>
      </c>
      <c r="M434" s="73" t="e">
        <f t="shared" si="29"/>
        <v>#REF!</v>
      </c>
      <c r="N434" s="78" t="e">
        <f>VLOOKUP("*"&amp;#REF!&amp;"*",'[1]2 этап'!$B$17:$U$91,13,0)</f>
        <v>#REF!</v>
      </c>
      <c r="O434" s="78" t="e">
        <f>VLOOKUP("*"&amp;#REF!&amp;"*",'[1]2 этап'!$B$17:$U$91,14,0)</f>
        <v>#REF!</v>
      </c>
      <c r="P434" s="154">
        <v>1681474.25</v>
      </c>
      <c r="Q434" s="154">
        <v>606421.77</v>
      </c>
      <c r="R434" s="154">
        <v>283776.78000000003</v>
      </c>
      <c r="S434" s="154">
        <v>791275.7</v>
      </c>
      <c r="T434" s="98">
        <v>0</v>
      </c>
      <c r="U434" s="98">
        <v>0</v>
      </c>
      <c r="V434" s="120">
        <v>0</v>
      </c>
      <c r="W434" s="98"/>
      <c r="Y434" s="105"/>
      <c r="Z434" s="34"/>
      <c r="AA434" s="112"/>
    </row>
    <row r="435" spans="1:27" s="62" customFormat="1" ht="27" hidden="1" customHeight="1" x14ac:dyDescent="0.25">
      <c r="A435" s="252" t="s">
        <v>97</v>
      </c>
      <c r="B435" s="253"/>
      <c r="C435" s="229" t="s">
        <v>155</v>
      </c>
      <c r="D435" s="229" t="s">
        <v>31</v>
      </c>
      <c r="E435" s="235" t="s">
        <v>155</v>
      </c>
      <c r="F435" s="235" t="s">
        <v>155</v>
      </c>
      <c r="G435" s="235">
        <f>SUM(G436:G450)</f>
        <v>109</v>
      </c>
      <c r="H435" s="235">
        <f t="shared" ref="H435:U435" si="35">SUM(H436:H450)</f>
        <v>109</v>
      </c>
      <c r="I435" s="231">
        <f t="shared" si="35"/>
        <v>2470.2000000000003</v>
      </c>
      <c r="J435" s="235">
        <f t="shared" si="35"/>
        <v>48</v>
      </c>
      <c r="K435" s="78" t="e">
        <f>VLOOKUP("*"&amp;#REF!&amp;"*",'[1]2 этап'!$B$17:$L$91,10,0)</f>
        <v>#REF!</v>
      </c>
      <c r="L435" s="78" t="e">
        <f>VLOOKUP("*"&amp;#REF!&amp;"*",'[1]2 этап'!$B$17:$L$91,11,0)</f>
        <v>#REF!</v>
      </c>
      <c r="M435" s="73" t="e">
        <f t="shared" si="29"/>
        <v>#REF!</v>
      </c>
      <c r="N435" s="78" t="e">
        <f>VLOOKUP("*"&amp;#REF!&amp;"*",'[1]2 этап'!$B$17:$U$91,13,0)</f>
        <v>#REF!</v>
      </c>
      <c r="O435" s="78" t="e">
        <f>VLOOKUP("*"&amp;#REF!&amp;"*",'[1]2 этап'!$B$17:$U$91,14,0)</f>
        <v>#REF!</v>
      </c>
      <c r="P435" s="231">
        <f t="shared" si="35"/>
        <v>73405585.799999997</v>
      </c>
      <c r="Q435" s="231">
        <f t="shared" si="35"/>
        <v>40530100.979999997</v>
      </c>
      <c r="R435" s="231">
        <f t="shared" si="35"/>
        <v>18970849.940000001</v>
      </c>
      <c r="S435" s="231">
        <f t="shared" si="35"/>
        <v>13904634.879999999</v>
      </c>
      <c r="T435" s="231">
        <f t="shared" si="35"/>
        <v>0</v>
      </c>
      <c r="U435" s="231">
        <f t="shared" si="35"/>
        <v>0</v>
      </c>
      <c r="W435" s="63"/>
      <c r="X435" s="121"/>
      <c r="Y435" s="121"/>
      <c r="Z435" s="66"/>
    </row>
    <row r="436" spans="1:27" s="16" customFormat="1" ht="12.75" hidden="1" customHeight="1" x14ac:dyDescent="0.25">
      <c r="A436" s="77" t="s">
        <v>231</v>
      </c>
      <c r="B436" s="88" t="s">
        <v>632</v>
      </c>
      <c r="C436" s="78" t="s">
        <v>127</v>
      </c>
      <c r="D436" s="76" t="s">
        <v>299</v>
      </c>
      <c r="E436" s="76" t="s">
        <v>297</v>
      </c>
      <c r="F436" s="76" t="s">
        <v>351</v>
      </c>
      <c r="G436" s="77">
        <v>6</v>
      </c>
      <c r="H436" s="77">
        <v>6</v>
      </c>
      <c r="I436" s="73">
        <v>74.599999999999994</v>
      </c>
      <c r="J436" s="77">
        <v>2</v>
      </c>
      <c r="K436" s="78" t="e">
        <f>VLOOKUP("*"&amp;#REF!&amp;"*",'[1]2 этап'!$B$17:$L$91,10,0)</f>
        <v>#REF!</v>
      </c>
      <c r="L436" s="78" t="e">
        <f>VLOOKUP("*"&amp;#REF!&amp;"*",'[1]2 этап'!$B$17:$L$91,11,0)</f>
        <v>#REF!</v>
      </c>
      <c r="M436" s="73" t="e">
        <f t="shared" si="29"/>
        <v>#REF!</v>
      </c>
      <c r="N436" s="78" t="e">
        <f>VLOOKUP("*"&amp;#REF!&amp;"*",'[1]2 этап'!$B$17:$U$91,13,0)</f>
        <v>#REF!</v>
      </c>
      <c r="O436" s="78" t="e">
        <f>VLOOKUP("*"&amp;#REF!&amp;"*",'[1]2 этап'!$B$17:$U$91,14,0)</f>
        <v>#REF!</v>
      </c>
      <c r="P436" s="73">
        <v>1753473.61</v>
      </c>
      <c r="Q436" s="73">
        <v>834235.56</v>
      </c>
      <c r="R436" s="73">
        <v>390479.11</v>
      </c>
      <c r="S436" s="73">
        <v>528758.93999999994</v>
      </c>
      <c r="T436" s="98">
        <v>0</v>
      </c>
      <c r="U436" s="98">
        <v>0</v>
      </c>
      <c r="V436" s="16">
        <v>0</v>
      </c>
      <c r="W436" s="105"/>
      <c r="X436" s="24"/>
      <c r="Y436" s="24"/>
    </row>
    <row r="437" spans="1:27" s="16" customFormat="1" ht="12.75" hidden="1" customHeight="1" x14ac:dyDescent="0.25">
      <c r="A437" s="77" t="s">
        <v>150</v>
      </c>
      <c r="B437" s="88" t="s">
        <v>633</v>
      </c>
      <c r="C437" s="78" t="s">
        <v>128</v>
      </c>
      <c r="D437" s="76" t="s">
        <v>299</v>
      </c>
      <c r="E437" s="76" t="s">
        <v>297</v>
      </c>
      <c r="F437" s="76" t="s">
        <v>351</v>
      </c>
      <c r="G437" s="77">
        <v>6</v>
      </c>
      <c r="H437" s="77">
        <v>6</v>
      </c>
      <c r="I437" s="73">
        <v>74</v>
      </c>
      <c r="J437" s="77">
        <v>3</v>
      </c>
      <c r="K437" s="78" t="e">
        <f>VLOOKUP("*"&amp;#REF!&amp;"*",'[1]2 этап'!$B$17:$L$91,10,0)</f>
        <v>#REF!</v>
      </c>
      <c r="L437" s="78" t="e">
        <f>VLOOKUP("*"&amp;#REF!&amp;"*",'[1]2 этап'!$B$17:$L$91,11,0)</f>
        <v>#REF!</v>
      </c>
      <c r="M437" s="73" t="e">
        <f t="shared" si="29"/>
        <v>#REF!</v>
      </c>
      <c r="N437" s="78" t="e">
        <f>VLOOKUP("*"&amp;#REF!&amp;"*",'[1]2 этап'!$B$17:$U$91,13,0)</f>
        <v>#REF!</v>
      </c>
      <c r="O437" s="78" t="e">
        <f>VLOOKUP("*"&amp;#REF!&amp;"*",'[1]2 этап'!$B$17:$U$91,14,0)</f>
        <v>#REF!</v>
      </c>
      <c r="P437" s="73">
        <v>2589402.16</v>
      </c>
      <c r="Q437" s="73">
        <v>1247998.5</v>
      </c>
      <c r="R437" s="73">
        <v>584148.37</v>
      </c>
      <c r="S437" s="73">
        <v>757255.29</v>
      </c>
      <c r="T437" s="98">
        <v>0</v>
      </c>
      <c r="U437" s="98">
        <v>0</v>
      </c>
      <c r="V437" s="16">
        <v>0</v>
      </c>
      <c r="W437" s="105"/>
      <c r="X437" s="24"/>
      <c r="Y437" s="24"/>
    </row>
    <row r="438" spans="1:27" s="16" customFormat="1" ht="12.75" hidden="1" customHeight="1" x14ac:dyDescent="0.25">
      <c r="A438" s="77" t="s">
        <v>151</v>
      </c>
      <c r="B438" s="88" t="s">
        <v>634</v>
      </c>
      <c r="C438" s="78" t="s">
        <v>126</v>
      </c>
      <c r="D438" s="76" t="s">
        <v>299</v>
      </c>
      <c r="E438" s="76" t="s">
        <v>297</v>
      </c>
      <c r="F438" s="76" t="s">
        <v>351</v>
      </c>
      <c r="G438" s="77">
        <v>3</v>
      </c>
      <c r="H438" s="77">
        <v>3</v>
      </c>
      <c r="I438" s="73">
        <v>75.400000000000006</v>
      </c>
      <c r="J438" s="77">
        <v>3</v>
      </c>
      <c r="K438" s="78" t="e">
        <f>VLOOKUP("*"&amp;#REF!&amp;"*",'[1]2 этап'!$B$17:$L$91,10,0)</f>
        <v>#REF!</v>
      </c>
      <c r="L438" s="78" t="e">
        <f>VLOOKUP("*"&amp;#REF!&amp;"*",'[1]2 этап'!$B$17:$L$91,11,0)</f>
        <v>#REF!</v>
      </c>
      <c r="M438" s="73" t="e">
        <f t="shared" si="29"/>
        <v>#REF!</v>
      </c>
      <c r="N438" s="78" t="e">
        <f>VLOOKUP("*"&amp;#REF!&amp;"*",'[1]2 этап'!$B$17:$U$91,13,0)</f>
        <v>#REF!</v>
      </c>
      <c r="O438" s="78" t="e">
        <f>VLOOKUP("*"&amp;#REF!&amp;"*",'[1]2 этап'!$B$17:$U$91,14,0)</f>
        <v>#REF!</v>
      </c>
      <c r="P438" s="73">
        <v>3251483.92</v>
      </c>
      <c r="Q438" s="73">
        <v>1686363.57</v>
      </c>
      <c r="R438" s="73">
        <v>789333.1</v>
      </c>
      <c r="S438" s="73">
        <v>775787.25</v>
      </c>
      <c r="T438" s="98">
        <v>0</v>
      </c>
      <c r="U438" s="98">
        <v>0</v>
      </c>
      <c r="V438" s="16">
        <v>0</v>
      </c>
      <c r="W438" s="105"/>
      <c r="X438" s="24"/>
      <c r="Y438" s="24"/>
    </row>
    <row r="439" spans="1:27" s="16" customFormat="1" ht="12.75" hidden="1" customHeight="1" x14ac:dyDescent="0.25">
      <c r="A439" s="77" t="s">
        <v>152</v>
      </c>
      <c r="B439" s="88" t="s">
        <v>635</v>
      </c>
      <c r="C439" s="78" t="s">
        <v>125</v>
      </c>
      <c r="D439" s="76" t="s">
        <v>299</v>
      </c>
      <c r="E439" s="76" t="s">
        <v>297</v>
      </c>
      <c r="F439" s="76" t="s">
        <v>351</v>
      </c>
      <c r="G439" s="77">
        <v>7</v>
      </c>
      <c r="H439" s="77">
        <v>7</v>
      </c>
      <c r="I439" s="73">
        <v>179.4</v>
      </c>
      <c r="J439" s="77">
        <v>3</v>
      </c>
      <c r="K439" s="78" t="e">
        <f>VLOOKUP("*"&amp;#REF!&amp;"*",'[1]2 этап'!$B$17:$L$91,10,0)</f>
        <v>#REF!</v>
      </c>
      <c r="L439" s="78" t="e">
        <f>VLOOKUP("*"&amp;#REF!&amp;"*",'[1]2 этап'!$B$17:$L$91,11,0)</f>
        <v>#REF!</v>
      </c>
      <c r="M439" s="73" t="e">
        <f t="shared" si="29"/>
        <v>#REF!</v>
      </c>
      <c r="N439" s="78" t="e">
        <f>VLOOKUP("*"&amp;#REF!&amp;"*",'[1]2 этап'!$B$17:$U$91,13,0)</f>
        <v>#REF!</v>
      </c>
      <c r="O439" s="78" t="e">
        <f>VLOOKUP("*"&amp;#REF!&amp;"*",'[1]2 этап'!$B$17:$U$91,14,0)</f>
        <v>#REF!</v>
      </c>
      <c r="P439" s="73">
        <v>6111355.0800000001</v>
      </c>
      <c r="Q439" s="73">
        <v>3366017.47</v>
      </c>
      <c r="R439" s="73">
        <v>1575525.61</v>
      </c>
      <c r="S439" s="73">
        <v>1169812</v>
      </c>
      <c r="T439" s="98">
        <v>0</v>
      </c>
      <c r="U439" s="98">
        <v>0</v>
      </c>
      <c r="V439" s="16">
        <v>0</v>
      </c>
      <c r="W439" s="105"/>
      <c r="X439" s="24"/>
      <c r="Y439" s="24"/>
    </row>
    <row r="440" spans="1:27" s="16" customFormat="1" ht="12.75" hidden="1" customHeight="1" x14ac:dyDescent="0.25">
      <c r="A440" s="77" t="s">
        <v>229</v>
      </c>
      <c r="B440" s="88" t="s">
        <v>636</v>
      </c>
      <c r="C440" s="78" t="s">
        <v>205</v>
      </c>
      <c r="D440" s="76" t="s">
        <v>299</v>
      </c>
      <c r="E440" s="76" t="s">
        <v>297</v>
      </c>
      <c r="F440" s="76" t="s">
        <v>300</v>
      </c>
      <c r="G440" s="77">
        <v>2</v>
      </c>
      <c r="H440" s="77">
        <v>2</v>
      </c>
      <c r="I440" s="73">
        <v>195.1</v>
      </c>
      <c r="J440" s="77">
        <v>1</v>
      </c>
      <c r="K440" s="78" t="e">
        <f>VLOOKUP("*"&amp;#REF!&amp;"*",'[1]2 этап'!$B$17:$L$91,10,0)</f>
        <v>#REF!</v>
      </c>
      <c r="L440" s="78" t="e">
        <f>VLOOKUP("*"&amp;#REF!&amp;"*",'[1]2 этап'!$B$17:$L$91,11,0)</f>
        <v>#REF!</v>
      </c>
      <c r="M440" s="73" t="e">
        <f t="shared" si="29"/>
        <v>#REF!</v>
      </c>
      <c r="N440" s="78" t="e">
        <f>VLOOKUP("*"&amp;#REF!&amp;"*",'[1]2 этап'!$B$17:$U$91,13,0)</f>
        <v>#REF!</v>
      </c>
      <c r="O440" s="78" t="e">
        <f>VLOOKUP("*"&amp;#REF!&amp;"*",'[1]2 этап'!$B$17:$U$91,14,0)</f>
        <v>#REF!</v>
      </c>
      <c r="P440" s="73">
        <v>1111166.31</v>
      </c>
      <c r="Q440" s="73">
        <v>633498.36</v>
      </c>
      <c r="R440" s="73">
        <v>296520.40999999997</v>
      </c>
      <c r="S440" s="73">
        <v>181147.54</v>
      </c>
      <c r="T440" s="98">
        <v>0</v>
      </c>
      <c r="U440" s="98">
        <v>0</v>
      </c>
      <c r="V440" s="16">
        <v>0</v>
      </c>
      <c r="W440" s="105"/>
      <c r="X440" s="24"/>
      <c r="Y440" s="24"/>
    </row>
    <row r="441" spans="1:27" s="16" customFormat="1" ht="12.75" hidden="1" customHeight="1" x14ac:dyDescent="0.25">
      <c r="A441" s="77" t="s">
        <v>241</v>
      </c>
      <c r="B441" s="88" t="s">
        <v>637</v>
      </c>
      <c r="C441" s="78" t="s">
        <v>29</v>
      </c>
      <c r="D441" s="76" t="s">
        <v>299</v>
      </c>
      <c r="E441" s="76" t="s">
        <v>297</v>
      </c>
      <c r="F441" s="76" t="s">
        <v>351</v>
      </c>
      <c r="G441" s="77">
        <v>27</v>
      </c>
      <c r="H441" s="77">
        <v>27</v>
      </c>
      <c r="I441" s="73">
        <v>678.3</v>
      </c>
      <c r="J441" s="77">
        <v>11</v>
      </c>
      <c r="K441" s="78" t="e">
        <f>VLOOKUP("*"&amp;#REF!&amp;"*",'[1]2 этап'!$B$17:$L$91,10,0)</f>
        <v>#REF!</v>
      </c>
      <c r="L441" s="78" t="e">
        <f>VLOOKUP("*"&amp;#REF!&amp;"*",'[1]2 этап'!$B$17:$L$91,11,0)</f>
        <v>#REF!</v>
      </c>
      <c r="M441" s="73" t="e">
        <f t="shared" si="29"/>
        <v>#REF!</v>
      </c>
      <c r="N441" s="78" t="e">
        <f>VLOOKUP("*"&amp;#REF!&amp;"*",'[1]2 этап'!$B$17:$U$91,13,0)</f>
        <v>#REF!</v>
      </c>
      <c r="O441" s="78" t="e">
        <f>VLOOKUP("*"&amp;#REF!&amp;"*",'[1]2 этап'!$B$17:$U$91,14,0)</f>
        <v>#REF!</v>
      </c>
      <c r="P441" s="73">
        <v>24006276.190000001</v>
      </c>
      <c r="Q441" s="73">
        <v>13650222.5</v>
      </c>
      <c r="R441" s="73">
        <v>6389234.5899999999</v>
      </c>
      <c r="S441" s="73">
        <v>3966819.1</v>
      </c>
      <c r="T441" s="98">
        <v>0</v>
      </c>
      <c r="U441" s="98">
        <v>0</v>
      </c>
      <c r="V441" s="16">
        <v>0</v>
      </c>
      <c r="W441" s="105"/>
      <c r="X441" s="24"/>
      <c r="Y441" s="24"/>
    </row>
    <row r="442" spans="1:27" s="16" customFormat="1" ht="12.75" hidden="1" customHeight="1" x14ac:dyDescent="0.25">
      <c r="A442" s="77" t="s">
        <v>39</v>
      </c>
      <c r="B442" s="88" t="s">
        <v>638</v>
      </c>
      <c r="C442" s="78" t="s">
        <v>124</v>
      </c>
      <c r="D442" s="76" t="s">
        <v>299</v>
      </c>
      <c r="E442" s="76" t="s">
        <v>297</v>
      </c>
      <c r="F442" s="76" t="s">
        <v>351</v>
      </c>
      <c r="G442" s="77">
        <v>8</v>
      </c>
      <c r="H442" s="77">
        <v>8</v>
      </c>
      <c r="I442" s="73">
        <v>107.3</v>
      </c>
      <c r="J442" s="77">
        <v>2</v>
      </c>
      <c r="K442" s="78" t="e">
        <f>VLOOKUP("*"&amp;#REF!&amp;"*",'[1]2 этап'!$B$17:$L$91,10,0)</f>
        <v>#REF!</v>
      </c>
      <c r="L442" s="78" t="e">
        <f>VLOOKUP("*"&amp;#REF!&amp;"*",'[1]2 этап'!$B$17:$L$91,11,0)</f>
        <v>#REF!</v>
      </c>
      <c r="M442" s="73" t="e">
        <f t="shared" si="29"/>
        <v>#REF!</v>
      </c>
      <c r="N442" s="78" t="e">
        <f>VLOOKUP("*"&amp;#REF!&amp;"*",'[1]2 этап'!$B$17:$U$91,13,0)</f>
        <v>#REF!</v>
      </c>
      <c r="O442" s="78" t="e">
        <f>VLOOKUP("*"&amp;#REF!&amp;"*",'[1]2 этап'!$B$17:$U$91,14,0)</f>
        <v>#REF!</v>
      </c>
      <c r="P442" s="73">
        <v>3964804.75</v>
      </c>
      <c r="Q442" s="73">
        <v>2399825.0699999998</v>
      </c>
      <c r="R442" s="73">
        <v>1123281.72</v>
      </c>
      <c r="S442" s="73">
        <v>441697.96</v>
      </c>
      <c r="T442" s="98">
        <v>0</v>
      </c>
      <c r="U442" s="98">
        <v>0</v>
      </c>
      <c r="V442" s="16">
        <v>0</v>
      </c>
      <c r="W442" s="105"/>
      <c r="X442" s="24"/>
      <c r="Y442" s="24"/>
    </row>
    <row r="443" spans="1:27" s="16" customFormat="1" ht="12.75" hidden="1" customHeight="1" x14ac:dyDescent="0.25">
      <c r="A443" s="77" t="s">
        <v>153</v>
      </c>
      <c r="B443" s="88" t="s">
        <v>639</v>
      </c>
      <c r="C443" s="78" t="s">
        <v>166</v>
      </c>
      <c r="D443" s="76" t="s">
        <v>326</v>
      </c>
      <c r="E443" s="76" t="s">
        <v>297</v>
      </c>
      <c r="F443" s="76" t="s">
        <v>351</v>
      </c>
      <c r="G443" s="77">
        <v>2</v>
      </c>
      <c r="H443" s="77">
        <v>2</v>
      </c>
      <c r="I443" s="73">
        <v>77.900000000000006</v>
      </c>
      <c r="J443" s="77">
        <v>1</v>
      </c>
      <c r="K443" s="78" t="e">
        <f>VLOOKUP("*"&amp;#REF!&amp;"*",'[1]2 этап'!$B$17:$L$91,10,0)</f>
        <v>#REF!</v>
      </c>
      <c r="L443" s="78" t="e">
        <f>VLOOKUP("*"&amp;#REF!&amp;"*",'[1]2 этап'!$B$17:$L$91,11,0)</f>
        <v>#REF!</v>
      </c>
      <c r="M443" s="73" t="e">
        <f t="shared" ref="M443:M506" si="36">N443+O443</f>
        <v>#REF!</v>
      </c>
      <c r="N443" s="78" t="e">
        <f>VLOOKUP("*"&amp;#REF!&amp;"*",'[1]2 этап'!$B$17:$U$91,13,0)</f>
        <v>#REF!</v>
      </c>
      <c r="O443" s="78" t="e">
        <f>VLOOKUP("*"&amp;#REF!&amp;"*",'[1]2 этап'!$B$17:$U$91,14,0)</f>
        <v>#REF!</v>
      </c>
      <c r="P443" s="73">
        <v>1111166.3</v>
      </c>
      <c r="Q443" s="73">
        <v>624607.15</v>
      </c>
      <c r="R443" s="73">
        <v>292358.71999999997</v>
      </c>
      <c r="S443" s="73">
        <v>194200.43</v>
      </c>
      <c r="T443" s="98">
        <v>0</v>
      </c>
      <c r="U443" s="98">
        <v>0</v>
      </c>
      <c r="V443" s="16">
        <v>0</v>
      </c>
      <c r="W443" s="105"/>
      <c r="X443" s="24"/>
      <c r="Y443" s="24"/>
    </row>
    <row r="444" spans="1:27" s="16" customFormat="1" ht="12.75" hidden="1" customHeight="1" x14ac:dyDescent="0.25">
      <c r="A444" s="77" t="s">
        <v>246</v>
      </c>
      <c r="B444" s="88" t="s">
        <v>640</v>
      </c>
      <c r="C444" s="78" t="s">
        <v>129</v>
      </c>
      <c r="D444" s="76" t="s">
        <v>299</v>
      </c>
      <c r="E444" s="76" t="s">
        <v>297</v>
      </c>
      <c r="F444" s="76" t="s">
        <v>351</v>
      </c>
      <c r="G444" s="77">
        <v>9</v>
      </c>
      <c r="H444" s="77">
        <v>9</v>
      </c>
      <c r="I444" s="73">
        <v>108.9</v>
      </c>
      <c r="J444" s="77">
        <v>4</v>
      </c>
      <c r="K444" s="78" t="e">
        <f>VLOOKUP("*"&amp;#REF!&amp;"*",'[1]2 этап'!$B$17:$L$91,10,0)</f>
        <v>#REF!</v>
      </c>
      <c r="L444" s="78" t="e">
        <f>VLOOKUP("*"&amp;#REF!&amp;"*",'[1]2 этап'!$B$17:$L$91,11,0)</f>
        <v>#REF!</v>
      </c>
      <c r="M444" s="73" t="e">
        <f t="shared" si="36"/>
        <v>#REF!</v>
      </c>
      <c r="N444" s="78" t="e">
        <f>VLOOKUP("*"&amp;#REF!&amp;"*",'[1]2 этап'!$B$17:$U$91,13,0)</f>
        <v>#REF!</v>
      </c>
      <c r="O444" s="78" t="e">
        <f>VLOOKUP("*"&amp;#REF!&amp;"*",'[1]2 этап'!$B$17:$U$91,14,0)</f>
        <v>#REF!</v>
      </c>
      <c r="P444" s="73">
        <v>4321202.34</v>
      </c>
      <c r="Q444" s="73">
        <v>2420630.5699999998</v>
      </c>
      <c r="R444" s="73">
        <v>1133020.1000000001</v>
      </c>
      <c r="S444" s="73">
        <v>767551.67</v>
      </c>
      <c r="T444" s="98">
        <v>0</v>
      </c>
      <c r="U444" s="98">
        <v>0</v>
      </c>
      <c r="V444" s="16">
        <v>0</v>
      </c>
      <c r="W444" s="105"/>
      <c r="X444" s="24"/>
      <c r="Y444" s="24"/>
    </row>
    <row r="445" spans="1:27" s="16" customFormat="1" ht="12.75" hidden="1" customHeight="1" x14ac:dyDescent="0.25">
      <c r="A445" s="77" t="s">
        <v>248</v>
      </c>
      <c r="B445" s="88" t="s">
        <v>641</v>
      </c>
      <c r="C445" s="78" t="s">
        <v>130</v>
      </c>
      <c r="D445" s="76" t="s">
        <v>299</v>
      </c>
      <c r="E445" s="76" t="s">
        <v>297</v>
      </c>
      <c r="F445" s="76" t="s">
        <v>351</v>
      </c>
      <c r="G445" s="77">
        <v>6</v>
      </c>
      <c r="H445" s="77">
        <v>6</v>
      </c>
      <c r="I445" s="73">
        <v>77.3</v>
      </c>
      <c r="J445" s="77">
        <v>2</v>
      </c>
      <c r="K445" s="78" t="e">
        <f>VLOOKUP("*"&amp;#REF!&amp;"*",'[1]2 этап'!$B$17:$L$91,10,0)</f>
        <v>#REF!</v>
      </c>
      <c r="L445" s="78" t="e">
        <f>VLOOKUP("*"&amp;#REF!&amp;"*",'[1]2 этап'!$B$17:$L$91,11,0)</f>
        <v>#REF!</v>
      </c>
      <c r="M445" s="73" t="e">
        <f t="shared" si="36"/>
        <v>#REF!</v>
      </c>
      <c r="N445" s="78" t="e">
        <f>VLOOKUP("*"&amp;#REF!&amp;"*",'[1]2 этап'!$B$17:$U$91,13,0)</f>
        <v>#REF!</v>
      </c>
      <c r="O445" s="78" t="e">
        <f>VLOOKUP("*"&amp;#REF!&amp;"*",'[1]2 этап'!$B$17:$U$91,14,0)</f>
        <v>#REF!</v>
      </c>
      <c r="P445" s="73">
        <v>2298589.15</v>
      </c>
      <c r="Q445" s="73">
        <v>1293670.33</v>
      </c>
      <c r="R445" s="73">
        <v>605525.9</v>
      </c>
      <c r="S445" s="73">
        <v>399392.92</v>
      </c>
      <c r="T445" s="98">
        <v>0</v>
      </c>
      <c r="U445" s="98">
        <v>0</v>
      </c>
      <c r="V445" s="16">
        <v>0</v>
      </c>
      <c r="W445" s="105"/>
      <c r="X445" s="24"/>
      <c r="Y445" s="24"/>
    </row>
    <row r="446" spans="1:27" s="16" customFormat="1" ht="12.75" hidden="1" customHeight="1" x14ac:dyDescent="0.25">
      <c r="A446" s="77" t="s">
        <v>232</v>
      </c>
      <c r="B446" s="88" t="s">
        <v>642</v>
      </c>
      <c r="C446" s="78" t="s">
        <v>131</v>
      </c>
      <c r="D446" s="76" t="s">
        <v>299</v>
      </c>
      <c r="E446" s="76" t="s">
        <v>297</v>
      </c>
      <c r="F446" s="76" t="s">
        <v>351</v>
      </c>
      <c r="G446" s="77">
        <v>4</v>
      </c>
      <c r="H446" s="77">
        <v>4</v>
      </c>
      <c r="I446" s="73">
        <v>77.2</v>
      </c>
      <c r="J446" s="77">
        <v>2</v>
      </c>
      <c r="K446" s="78" t="e">
        <f>VLOOKUP("*"&amp;#REF!&amp;"*",'[1]2 этап'!$B$17:$L$91,10,0)</f>
        <v>#REF!</v>
      </c>
      <c r="L446" s="78" t="e">
        <f>VLOOKUP("*"&amp;#REF!&amp;"*",'[1]2 этап'!$B$17:$L$91,11,0)</f>
        <v>#REF!</v>
      </c>
      <c r="M446" s="73" t="e">
        <f t="shared" si="36"/>
        <v>#REF!</v>
      </c>
      <c r="N446" s="78" t="e">
        <f>VLOOKUP("*"&amp;#REF!&amp;"*",'[1]2 этап'!$B$17:$U$91,13,0)</f>
        <v>#REF!</v>
      </c>
      <c r="O446" s="78" t="e">
        <f>VLOOKUP("*"&amp;#REF!&amp;"*",'[1]2 этап'!$B$17:$U$91,14,0)</f>
        <v>#REF!</v>
      </c>
      <c r="P446" s="73">
        <v>2422520.11</v>
      </c>
      <c r="Q446" s="73">
        <v>1364701.02</v>
      </c>
      <c r="R446" s="73">
        <v>638773.1</v>
      </c>
      <c r="S446" s="73">
        <v>419045.99</v>
      </c>
      <c r="T446" s="98">
        <v>0</v>
      </c>
      <c r="U446" s="98">
        <v>0</v>
      </c>
      <c r="V446" s="16">
        <v>0</v>
      </c>
      <c r="W446" s="105"/>
      <c r="X446" s="24"/>
      <c r="Y446" s="24"/>
    </row>
    <row r="447" spans="1:27" s="16" customFormat="1" ht="12.75" hidden="1" customHeight="1" x14ac:dyDescent="0.25">
      <c r="A447" s="77" t="s">
        <v>40</v>
      </c>
      <c r="B447" s="88" t="s">
        <v>643</v>
      </c>
      <c r="C447" s="78" t="s">
        <v>123</v>
      </c>
      <c r="D447" s="76" t="s">
        <v>299</v>
      </c>
      <c r="E447" s="76" t="s">
        <v>297</v>
      </c>
      <c r="F447" s="76" t="s">
        <v>351</v>
      </c>
      <c r="G447" s="77">
        <v>8</v>
      </c>
      <c r="H447" s="77">
        <v>8</v>
      </c>
      <c r="I447" s="73">
        <v>181.9</v>
      </c>
      <c r="J447" s="77">
        <v>4</v>
      </c>
      <c r="K447" s="78" t="e">
        <f>VLOOKUP("*"&amp;#REF!&amp;"*",'[1]2 этап'!$B$17:$L$91,10,0)</f>
        <v>#REF!</v>
      </c>
      <c r="L447" s="78" t="e">
        <f>VLOOKUP("*"&amp;#REF!&amp;"*",'[1]2 этап'!$B$17:$L$91,11,0)</f>
        <v>#REF!</v>
      </c>
      <c r="M447" s="73" t="e">
        <f t="shared" si="36"/>
        <v>#REF!</v>
      </c>
      <c r="N447" s="78" t="e">
        <f>VLOOKUP("*"&amp;#REF!&amp;"*",'[1]2 этап'!$B$17:$U$91,13,0)</f>
        <v>#REF!</v>
      </c>
      <c r="O447" s="78" t="e">
        <f>VLOOKUP("*"&amp;#REF!&amp;"*",'[1]2 этап'!$B$17:$U$91,14,0)</f>
        <v>#REF!</v>
      </c>
      <c r="P447" s="73">
        <v>5245415.08</v>
      </c>
      <c r="Q447" s="73">
        <v>2712942.98</v>
      </c>
      <c r="R447" s="73">
        <v>1269842.24</v>
      </c>
      <c r="S447" s="73">
        <v>1262629.8600000001</v>
      </c>
      <c r="T447" s="98">
        <v>0</v>
      </c>
      <c r="U447" s="98">
        <v>0</v>
      </c>
      <c r="V447" s="16">
        <v>0</v>
      </c>
      <c r="W447" s="105"/>
      <c r="X447" s="24"/>
      <c r="Y447" s="24"/>
    </row>
    <row r="448" spans="1:27" s="16" customFormat="1" ht="12.75" hidden="1" customHeight="1" x14ac:dyDescent="0.25">
      <c r="A448" s="77" t="s">
        <v>41</v>
      </c>
      <c r="B448" s="88" t="s">
        <v>644</v>
      </c>
      <c r="C448" s="78" t="s">
        <v>29</v>
      </c>
      <c r="D448" s="76" t="s">
        <v>299</v>
      </c>
      <c r="E448" s="76" t="s">
        <v>297</v>
      </c>
      <c r="F448" s="76" t="s">
        <v>351</v>
      </c>
      <c r="G448" s="77">
        <v>12</v>
      </c>
      <c r="H448" s="77">
        <v>12</v>
      </c>
      <c r="I448" s="73">
        <v>178.4</v>
      </c>
      <c r="J448" s="77">
        <v>5</v>
      </c>
      <c r="K448" s="78" t="e">
        <f>VLOOKUP("*"&amp;#REF!&amp;"*",'[1]2 этап'!$B$17:$L$91,10,0)</f>
        <v>#REF!</v>
      </c>
      <c r="L448" s="78" t="e">
        <f>VLOOKUP("*"&amp;#REF!&amp;"*",'[1]2 этап'!$B$17:$L$91,11,0)</f>
        <v>#REF!</v>
      </c>
      <c r="M448" s="73" t="e">
        <f t="shared" si="36"/>
        <v>#REF!</v>
      </c>
      <c r="N448" s="78" t="e">
        <f>VLOOKUP("*"&amp;#REF!&amp;"*",'[1]2 этап'!$B$17:$U$91,13,0)</f>
        <v>#REF!</v>
      </c>
      <c r="O448" s="78" t="e">
        <f>VLOOKUP("*"&amp;#REF!&amp;"*",'[1]2 этап'!$B$17:$U$91,14,0)</f>
        <v>#REF!</v>
      </c>
      <c r="P448" s="73">
        <v>7417218.96</v>
      </c>
      <c r="Q448" s="73">
        <v>3990016.72</v>
      </c>
      <c r="R448" s="73">
        <v>1867599.8</v>
      </c>
      <c r="S448" s="73">
        <v>1559602.44</v>
      </c>
      <c r="T448" s="98">
        <v>0</v>
      </c>
      <c r="U448" s="98">
        <v>0</v>
      </c>
      <c r="V448" s="16">
        <v>0</v>
      </c>
      <c r="W448" s="105"/>
      <c r="X448" s="24"/>
      <c r="Y448" s="24"/>
    </row>
    <row r="449" spans="1:26" s="16" customFormat="1" ht="12.75" hidden="1" customHeight="1" x14ac:dyDescent="0.25">
      <c r="A449" s="77" t="s">
        <v>233</v>
      </c>
      <c r="B449" s="88" t="s">
        <v>645</v>
      </c>
      <c r="C449" s="78" t="s">
        <v>132</v>
      </c>
      <c r="D449" s="76" t="s">
        <v>321</v>
      </c>
      <c r="E449" s="76" t="s">
        <v>297</v>
      </c>
      <c r="F449" s="76" t="s">
        <v>351</v>
      </c>
      <c r="G449" s="77">
        <v>4</v>
      </c>
      <c r="H449" s="77">
        <v>4</v>
      </c>
      <c r="I449" s="73">
        <v>190.2</v>
      </c>
      <c r="J449" s="77">
        <v>3</v>
      </c>
      <c r="K449" s="78" t="e">
        <f>VLOOKUP("*"&amp;#REF!&amp;"*",'[1]2 этап'!$B$17:$L$91,10,0)</f>
        <v>#REF!</v>
      </c>
      <c r="L449" s="78" t="e">
        <f>VLOOKUP("*"&amp;#REF!&amp;"*",'[1]2 этап'!$B$17:$L$91,11,0)</f>
        <v>#REF!</v>
      </c>
      <c r="M449" s="73" t="e">
        <f t="shared" si="36"/>
        <v>#REF!</v>
      </c>
      <c r="N449" s="78" t="e">
        <f>VLOOKUP("*"&amp;#REF!&amp;"*",'[1]2 этап'!$B$17:$U$91,13,0)</f>
        <v>#REF!</v>
      </c>
      <c r="O449" s="78" t="e">
        <f>VLOOKUP("*"&amp;#REF!&amp;"*",'[1]2 этап'!$B$17:$U$91,14,0)</f>
        <v>#REF!</v>
      </c>
      <c r="P449" s="73">
        <v>4002868.03</v>
      </c>
      <c r="Q449" s="73">
        <v>2118018.96</v>
      </c>
      <c r="R449" s="73">
        <v>991377.24</v>
      </c>
      <c r="S449" s="73">
        <v>893471.83</v>
      </c>
      <c r="T449" s="98">
        <v>0</v>
      </c>
      <c r="U449" s="98">
        <v>0</v>
      </c>
      <c r="V449" s="16">
        <v>0</v>
      </c>
      <c r="W449" s="105"/>
      <c r="X449" s="24"/>
      <c r="Y449" s="24"/>
    </row>
    <row r="450" spans="1:26" s="16" customFormat="1" ht="12.75" hidden="1" customHeight="1" x14ac:dyDescent="0.25">
      <c r="A450" s="77" t="s">
        <v>42</v>
      </c>
      <c r="B450" s="88" t="s">
        <v>646</v>
      </c>
      <c r="C450" s="78" t="s">
        <v>92</v>
      </c>
      <c r="D450" s="76" t="s">
        <v>321</v>
      </c>
      <c r="E450" s="76" t="s">
        <v>297</v>
      </c>
      <c r="F450" s="76" t="s">
        <v>351</v>
      </c>
      <c r="G450" s="77">
        <v>5</v>
      </c>
      <c r="H450" s="77">
        <v>5</v>
      </c>
      <c r="I450" s="73">
        <v>194.3</v>
      </c>
      <c r="J450" s="77">
        <v>2</v>
      </c>
      <c r="K450" s="78" t="e">
        <f>VLOOKUP("*"&amp;#REF!&amp;"*",'[1]2 этап'!$B$17:$L$91,10,0)</f>
        <v>#REF!</v>
      </c>
      <c r="L450" s="78" t="e">
        <f>VLOOKUP("*"&amp;#REF!&amp;"*",'[1]2 этап'!$B$17:$L$91,11,0)</f>
        <v>#REF!</v>
      </c>
      <c r="M450" s="73" t="e">
        <f t="shared" si="36"/>
        <v>#REF!</v>
      </c>
      <c r="N450" s="78" t="e">
        <f>VLOOKUP("*"&amp;#REF!&amp;"*",'[1]2 этап'!$B$17:$U$91,13,0)</f>
        <v>#REF!</v>
      </c>
      <c r="O450" s="78" t="e">
        <f>VLOOKUP("*"&amp;#REF!&amp;"*",'[1]2 этап'!$B$17:$U$91,14,0)</f>
        <v>#REF!</v>
      </c>
      <c r="P450" s="73">
        <v>3798643.81</v>
      </c>
      <c r="Q450" s="73">
        <v>2187352.2200000002</v>
      </c>
      <c r="R450" s="73">
        <v>1023829.93</v>
      </c>
      <c r="S450" s="73">
        <v>587461.66</v>
      </c>
      <c r="T450" s="98">
        <v>0</v>
      </c>
      <c r="U450" s="98">
        <v>0</v>
      </c>
      <c r="V450" s="16">
        <v>0</v>
      </c>
      <c r="W450" s="105"/>
      <c r="X450" s="24"/>
      <c r="Y450" s="24"/>
    </row>
    <row r="451" spans="1:26" s="62" customFormat="1" ht="27" hidden="1" customHeight="1" x14ac:dyDescent="0.25">
      <c r="A451" s="252" t="s">
        <v>99</v>
      </c>
      <c r="B451" s="253"/>
      <c r="C451" s="229" t="s">
        <v>31</v>
      </c>
      <c r="D451" s="229" t="s">
        <v>31</v>
      </c>
      <c r="E451" s="229" t="s">
        <v>31</v>
      </c>
      <c r="F451" s="229" t="s">
        <v>31</v>
      </c>
      <c r="G451" s="232">
        <f>SUM(G452:G486)</f>
        <v>196</v>
      </c>
      <c r="H451" s="232">
        <f t="shared" ref="H451:U451" si="37">SUM(H452:H486)</f>
        <v>196</v>
      </c>
      <c r="I451" s="231">
        <f t="shared" si="37"/>
        <v>4027.2</v>
      </c>
      <c r="J451" s="232">
        <f t="shared" si="37"/>
        <v>85</v>
      </c>
      <c r="K451" s="78" t="e">
        <f>VLOOKUP("*"&amp;#REF!&amp;"*",'[1]2 этап'!$B$17:$L$91,10,0)</f>
        <v>#REF!</v>
      </c>
      <c r="L451" s="78" t="e">
        <f>VLOOKUP("*"&amp;#REF!&amp;"*",'[1]2 этап'!$B$17:$L$91,11,0)</f>
        <v>#REF!</v>
      </c>
      <c r="M451" s="73" t="e">
        <f t="shared" si="36"/>
        <v>#REF!</v>
      </c>
      <c r="N451" s="78" t="e">
        <f>VLOOKUP("*"&amp;#REF!&amp;"*",'[1]2 этап'!$B$17:$U$91,13,0)</f>
        <v>#REF!</v>
      </c>
      <c r="O451" s="78" t="e">
        <f>VLOOKUP("*"&amp;#REF!&amp;"*",'[1]2 этап'!$B$17:$U$91,14,0)</f>
        <v>#REF!</v>
      </c>
      <c r="P451" s="231">
        <f t="shared" si="37"/>
        <v>108516208.42000002</v>
      </c>
      <c r="Q451" s="231">
        <f t="shared" si="37"/>
        <v>67884002.280000016</v>
      </c>
      <c r="R451" s="231">
        <f t="shared" si="37"/>
        <v>31852148.419999991</v>
      </c>
      <c r="S451" s="231">
        <f t="shared" si="37"/>
        <v>8780057.7200000007</v>
      </c>
      <c r="T451" s="231">
        <f t="shared" ref="T451" si="38">SUM(T452:T486)</f>
        <v>0</v>
      </c>
      <c r="U451" s="231">
        <f t="shared" si="37"/>
        <v>0</v>
      </c>
      <c r="W451" s="63"/>
      <c r="X451" s="65"/>
      <c r="Y451" s="65"/>
      <c r="Z451" s="66"/>
    </row>
    <row r="452" spans="1:26" s="16" customFormat="1" ht="12.75" hidden="1" customHeight="1" x14ac:dyDescent="0.25">
      <c r="A452" s="78" t="s">
        <v>231</v>
      </c>
      <c r="B452" s="79" t="s">
        <v>647</v>
      </c>
      <c r="C452" s="97" t="s">
        <v>203</v>
      </c>
      <c r="D452" s="97" t="s">
        <v>397</v>
      </c>
      <c r="E452" s="76" t="s">
        <v>297</v>
      </c>
      <c r="F452" s="76" t="s">
        <v>324</v>
      </c>
      <c r="G452" s="77">
        <v>3</v>
      </c>
      <c r="H452" s="77">
        <v>3</v>
      </c>
      <c r="I452" s="73">
        <v>83</v>
      </c>
      <c r="J452" s="77">
        <v>2</v>
      </c>
      <c r="K452" s="78" t="e">
        <f>VLOOKUP("*"&amp;#REF!&amp;"*",'[1]2 этап'!$B$17:$L$91,10,0)</f>
        <v>#REF!</v>
      </c>
      <c r="L452" s="78" t="e">
        <f>VLOOKUP("*"&amp;#REF!&amp;"*",'[1]2 этап'!$B$17:$L$91,11,0)</f>
        <v>#REF!</v>
      </c>
      <c r="M452" s="73" t="e">
        <f t="shared" si="36"/>
        <v>#REF!</v>
      </c>
      <c r="N452" s="78" t="e">
        <f>VLOOKUP("*"&amp;#REF!&amp;"*",'[1]2 этап'!$B$17:$U$91,13,0)</f>
        <v>#REF!</v>
      </c>
      <c r="O452" s="78" t="e">
        <f>VLOOKUP("*"&amp;#REF!&amp;"*",'[1]2 этап'!$B$17:$U$91,14,0)</f>
        <v>#REF!</v>
      </c>
      <c r="P452" s="103">
        <v>3023690.06</v>
      </c>
      <c r="Q452" s="103">
        <v>1898693.25</v>
      </c>
      <c r="R452" s="103">
        <v>888498.83</v>
      </c>
      <c r="S452" s="103">
        <v>236497.98</v>
      </c>
      <c r="T452" s="73">
        <v>0</v>
      </c>
      <c r="U452" s="73">
        <v>0</v>
      </c>
      <c r="V452" s="16">
        <v>0</v>
      </c>
      <c r="W452" s="34"/>
      <c r="X452" s="34"/>
      <c r="Y452" s="24"/>
    </row>
    <row r="453" spans="1:26" s="16" customFormat="1" ht="12.75" hidden="1" customHeight="1" x14ac:dyDescent="0.25">
      <c r="A453" s="172" t="s">
        <v>150</v>
      </c>
      <c r="B453" s="79" t="s">
        <v>648</v>
      </c>
      <c r="C453" s="218" t="s">
        <v>204</v>
      </c>
      <c r="D453" s="76" t="s">
        <v>397</v>
      </c>
      <c r="E453" s="76" t="s">
        <v>297</v>
      </c>
      <c r="F453" s="76" t="s">
        <v>300</v>
      </c>
      <c r="G453" s="77">
        <v>3</v>
      </c>
      <c r="H453" s="77">
        <v>3</v>
      </c>
      <c r="I453" s="73">
        <v>144</v>
      </c>
      <c r="J453" s="219">
        <v>2</v>
      </c>
      <c r="K453" s="78" t="e">
        <f>VLOOKUP("*"&amp;#REF!&amp;"*",'[1]2 этап'!$B$17:$L$91,10,0)</f>
        <v>#REF!</v>
      </c>
      <c r="L453" s="78" t="e">
        <f>VLOOKUP("*"&amp;#REF!&amp;"*",'[1]2 этап'!$B$17:$L$91,11,0)</f>
        <v>#REF!</v>
      </c>
      <c r="M453" s="73" t="e">
        <f t="shared" si="36"/>
        <v>#REF!</v>
      </c>
      <c r="N453" s="78" t="e">
        <f>VLOOKUP("*"&amp;#REF!&amp;"*",'[1]2 этап'!$B$17:$U$91,13,0)</f>
        <v>#REF!</v>
      </c>
      <c r="O453" s="78" t="e">
        <f>VLOOKUP("*"&amp;#REF!&amp;"*",'[1]2 этап'!$B$17:$U$91,14,0)</f>
        <v>#REF!</v>
      </c>
      <c r="P453" s="103">
        <v>2622960.0099999998</v>
      </c>
      <c r="Q453" s="103">
        <v>1647059.2</v>
      </c>
      <c r="R453" s="103">
        <v>770745.99</v>
      </c>
      <c r="S453" s="103">
        <v>205154.82</v>
      </c>
      <c r="T453" s="73">
        <v>0</v>
      </c>
      <c r="U453" s="73">
        <v>0</v>
      </c>
      <c r="V453" s="16">
        <v>0</v>
      </c>
      <c r="W453" s="34"/>
      <c r="X453" s="34"/>
      <c r="Y453" s="24"/>
    </row>
    <row r="454" spans="1:26" s="16" customFormat="1" ht="12.75" hidden="1" customHeight="1" x14ac:dyDescent="0.25">
      <c r="A454" s="78" t="s">
        <v>151</v>
      </c>
      <c r="B454" s="96" t="s">
        <v>649</v>
      </c>
      <c r="C454" s="97" t="s">
        <v>120</v>
      </c>
      <c r="D454" s="76" t="s">
        <v>650</v>
      </c>
      <c r="E454" s="76" t="s">
        <v>297</v>
      </c>
      <c r="F454" s="76" t="s">
        <v>351</v>
      </c>
      <c r="G454" s="77">
        <v>7</v>
      </c>
      <c r="H454" s="77">
        <v>7</v>
      </c>
      <c r="I454" s="73">
        <v>186.7</v>
      </c>
      <c r="J454" s="77">
        <v>4</v>
      </c>
      <c r="K454" s="78" t="e">
        <f>VLOOKUP("*"&amp;#REF!&amp;"*",'[1]2 этап'!$B$17:$L$91,10,0)</f>
        <v>#REF!</v>
      </c>
      <c r="L454" s="78" t="e">
        <f>VLOOKUP("*"&amp;#REF!&amp;"*",'[1]2 этап'!$B$17:$L$91,11,0)</f>
        <v>#REF!</v>
      </c>
      <c r="M454" s="73" t="e">
        <f t="shared" si="36"/>
        <v>#REF!</v>
      </c>
      <c r="N454" s="78" t="e">
        <f>VLOOKUP("*"&amp;#REF!&amp;"*",'[1]2 этап'!$B$17:$U$91,13,0)</f>
        <v>#REF!</v>
      </c>
      <c r="O454" s="78" t="e">
        <f>VLOOKUP("*"&amp;#REF!&amp;"*",'[1]2 этап'!$B$17:$U$91,14,0)</f>
        <v>#REF!</v>
      </c>
      <c r="P454" s="103">
        <v>4528249.01</v>
      </c>
      <c r="Q454" s="103">
        <v>2843464.7</v>
      </c>
      <c r="R454" s="103">
        <v>1330607.31</v>
      </c>
      <c r="S454" s="103">
        <v>354177</v>
      </c>
      <c r="T454" s="73">
        <v>0</v>
      </c>
      <c r="U454" s="73">
        <v>0</v>
      </c>
      <c r="V454" s="16">
        <v>0</v>
      </c>
      <c r="W454" s="34"/>
      <c r="X454" s="34"/>
      <c r="Y454" s="24"/>
    </row>
    <row r="455" spans="1:26" s="16" customFormat="1" ht="12.75" hidden="1" customHeight="1" x14ac:dyDescent="0.25">
      <c r="A455" s="78" t="s">
        <v>152</v>
      </c>
      <c r="B455" s="96" t="s">
        <v>651</v>
      </c>
      <c r="C455" s="97" t="s">
        <v>109</v>
      </c>
      <c r="D455" s="76" t="s">
        <v>650</v>
      </c>
      <c r="E455" s="76" t="s">
        <v>297</v>
      </c>
      <c r="F455" s="76" t="s">
        <v>351</v>
      </c>
      <c r="G455" s="77">
        <v>7</v>
      </c>
      <c r="H455" s="77">
        <v>7</v>
      </c>
      <c r="I455" s="73">
        <v>186.6</v>
      </c>
      <c r="J455" s="77">
        <v>5</v>
      </c>
      <c r="K455" s="78" t="e">
        <f>VLOOKUP("*"&amp;#REF!&amp;"*",'[1]2 этап'!$B$17:$L$91,10,0)</f>
        <v>#REF!</v>
      </c>
      <c r="L455" s="78" t="e">
        <f>VLOOKUP("*"&amp;#REF!&amp;"*",'[1]2 этап'!$B$17:$L$91,11,0)</f>
        <v>#REF!</v>
      </c>
      <c r="M455" s="73" t="e">
        <f t="shared" si="36"/>
        <v>#REF!</v>
      </c>
      <c r="N455" s="78" t="e">
        <f>VLOOKUP("*"&amp;#REF!&amp;"*",'[1]2 этап'!$B$17:$U$91,13,0)</f>
        <v>#REF!</v>
      </c>
      <c r="O455" s="78" t="e">
        <f>VLOOKUP("*"&amp;#REF!&amp;"*",'[1]2 этап'!$B$17:$U$91,14,0)</f>
        <v>#REF!</v>
      </c>
      <c r="P455" s="103">
        <v>5635721</v>
      </c>
      <c r="Q455" s="103">
        <v>3538889.69</v>
      </c>
      <c r="R455" s="103">
        <v>1656033.39</v>
      </c>
      <c r="S455" s="103">
        <v>440797.92</v>
      </c>
      <c r="T455" s="73">
        <v>0</v>
      </c>
      <c r="U455" s="73">
        <v>0</v>
      </c>
      <c r="V455" s="16">
        <v>0</v>
      </c>
      <c r="W455" s="34"/>
      <c r="X455" s="34"/>
      <c r="Y455" s="24"/>
    </row>
    <row r="456" spans="1:26" s="16" customFormat="1" ht="12.75" hidden="1" customHeight="1" x14ac:dyDescent="0.25">
      <c r="A456" s="78" t="s">
        <v>229</v>
      </c>
      <c r="B456" s="96" t="s">
        <v>652</v>
      </c>
      <c r="C456" s="97" t="s">
        <v>110</v>
      </c>
      <c r="D456" s="76" t="s">
        <v>650</v>
      </c>
      <c r="E456" s="76" t="s">
        <v>297</v>
      </c>
      <c r="F456" s="76" t="s">
        <v>351</v>
      </c>
      <c r="G456" s="77">
        <v>11</v>
      </c>
      <c r="H456" s="77">
        <v>11</v>
      </c>
      <c r="I456" s="73">
        <v>189.9</v>
      </c>
      <c r="J456" s="77">
        <v>5</v>
      </c>
      <c r="K456" s="78" t="e">
        <f>VLOOKUP("*"&amp;#REF!&amp;"*",'[1]2 этап'!$B$17:$L$91,10,0)</f>
        <v>#REF!</v>
      </c>
      <c r="L456" s="78" t="e">
        <f>VLOOKUP("*"&amp;#REF!&amp;"*",'[1]2 этап'!$B$17:$L$91,11,0)</f>
        <v>#REF!</v>
      </c>
      <c r="M456" s="73" t="e">
        <f t="shared" si="36"/>
        <v>#REF!</v>
      </c>
      <c r="N456" s="78" t="e">
        <f>VLOOKUP("*"&amp;#REF!&amp;"*",'[1]2 этап'!$B$17:$U$91,13,0)</f>
        <v>#REF!</v>
      </c>
      <c r="O456" s="78" t="e">
        <f>VLOOKUP("*"&amp;#REF!&amp;"*",'[1]2 этап'!$B$17:$U$91,14,0)</f>
        <v>#REF!</v>
      </c>
      <c r="P456" s="103">
        <v>5770512</v>
      </c>
      <c r="Q456" s="103">
        <v>3623530.23</v>
      </c>
      <c r="R456" s="103">
        <v>1695641.17</v>
      </c>
      <c r="S456" s="103">
        <v>451340.6</v>
      </c>
      <c r="T456" s="73">
        <v>0</v>
      </c>
      <c r="U456" s="73">
        <v>0</v>
      </c>
      <c r="V456" s="16">
        <v>0</v>
      </c>
      <c r="W456" s="34"/>
      <c r="X456" s="34"/>
      <c r="Y456" s="24"/>
    </row>
    <row r="457" spans="1:26" s="16" customFormat="1" ht="12.75" hidden="1" customHeight="1" x14ac:dyDescent="0.25">
      <c r="A457" s="172" t="s">
        <v>241</v>
      </c>
      <c r="B457" s="96" t="s">
        <v>653</v>
      </c>
      <c r="C457" s="97" t="s">
        <v>111</v>
      </c>
      <c r="D457" s="76" t="s">
        <v>650</v>
      </c>
      <c r="E457" s="76" t="s">
        <v>297</v>
      </c>
      <c r="F457" s="76" t="s">
        <v>351</v>
      </c>
      <c r="G457" s="77">
        <v>16</v>
      </c>
      <c r="H457" s="77">
        <v>16</v>
      </c>
      <c r="I457" s="73">
        <v>189.1</v>
      </c>
      <c r="J457" s="77">
        <v>5</v>
      </c>
      <c r="K457" s="78" t="e">
        <f>VLOOKUP("*"&amp;#REF!&amp;"*",'[1]2 этап'!$B$17:$L$91,10,0)</f>
        <v>#REF!</v>
      </c>
      <c r="L457" s="78" t="e">
        <f>VLOOKUP("*"&amp;#REF!&amp;"*",'[1]2 этап'!$B$17:$L$91,11,0)</f>
        <v>#REF!</v>
      </c>
      <c r="M457" s="73" t="e">
        <f t="shared" si="36"/>
        <v>#REF!</v>
      </c>
      <c r="N457" s="78" t="e">
        <f>VLOOKUP("*"&amp;#REF!&amp;"*",'[1]2 этап'!$B$17:$U$91,13,0)</f>
        <v>#REF!</v>
      </c>
      <c r="O457" s="78" t="e">
        <f>VLOOKUP("*"&amp;#REF!&amp;"*",'[1]2 этап'!$B$17:$U$91,14,0)</f>
        <v>#REF!</v>
      </c>
      <c r="P457" s="103">
        <v>5766869</v>
      </c>
      <c r="Q457" s="103">
        <v>3621242.65</v>
      </c>
      <c r="R457" s="103">
        <v>1694570.69</v>
      </c>
      <c r="S457" s="103">
        <v>451055.66</v>
      </c>
      <c r="T457" s="73">
        <v>0</v>
      </c>
      <c r="U457" s="73">
        <v>0</v>
      </c>
      <c r="V457" s="16">
        <v>0</v>
      </c>
      <c r="W457" s="34"/>
      <c r="X457" s="34"/>
      <c r="Y457" s="24"/>
    </row>
    <row r="458" spans="1:26" s="16" customFormat="1" ht="12.75" hidden="1" customHeight="1" x14ac:dyDescent="0.25">
      <c r="A458" s="78" t="s">
        <v>39</v>
      </c>
      <c r="B458" s="96" t="s">
        <v>654</v>
      </c>
      <c r="C458" s="97" t="s">
        <v>112</v>
      </c>
      <c r="D458" s="76" t="s">
        <v>650</v>
      </c>
      <c r="E458" s="76" t="s">
        <v>297</v>
      </c>
      <c r="F458" s="76" t="s">
        <v>351</v>
      </c>
      <c r="G458" s="77">
        <v>9</v>
      </c>
      <c r="H458" s="77">
        <v>9</v>
      </c>
      <c r="I458" s="73">
        <v>185.5</v>
      </c>
      <c r="J458" s="77">
        <v>6</v>
      </c>
      <c r="K458" s="78" t="e">
        <f>VLOOKUP("*"&amp;#REF!&amp;"*",'[1]2 этап'!$B$17:$L$91,10,0)</f>
        <v>#REF!</v>
      </c>
      <c r="L458" s="78" t="e">
        <f>VLOOKUP("*"&amp;#REF!&amp;"*",'[1]2 этап'!$B$17:$L$91,11,0)</f>
        <v>#REF!</v>
      </c>
      <c r="M458" s="73" t="e">
        <f t="shared" si="36"/>
        <v>#REF!</v>
      </c>
      <c r="N458" s="78" t="e">
        <f>VLOOKUP("*"&amp;#REF!&amp;"*",'[1]2 этап'!$B$17:$U$91,13,0)</f>
        <v>#REF!</v>
      </c>
      <c r="O458" s="78" t="e">
        <f>VLOOKUP("*"&amp;#REF!&amp;"*",'[1]2 этап'!$B$17:$U$91,14,0)</f>
        <v>#REF!</v>
      </c>
      <c r="P458" s="103">
        <v>6757765</v>
      </c>
      <c r="Q458" s="103">
        <v>4243465.01</v>
      </c>
      <c r="R458" s="103">
        <v>1985741.4</v>
      </c>
      <c r="S458" s="103">
        <v>528558.59</v>
      </c>
      <c r="T458" s="73">
        <v>0</v>
      </c>
      <c r="U458" s="73">
        <v>0</v>
      </c>
      <c r="V458" s="16">
        <v>0</v>
      </c>
      <c r="W458" s="34"/>
      <c r="X458" s="34"/>
      <c r="Y458" s="24"/>
    </row>
    <row r="459" spans="1:26" s="16" customFormat="1" ht="12.75" hidden="1" customHeight="1" x14ac:dyDescent="0.25">
      <c r="A459" s="78" t="s">
        <v>153</v>
      </c>
      <c r="B459" s="96" t="s">
        <v>655</v>
      </c>
      <c r="C459" s="97" t="s">
        <v>113</v>
      </c>
      <c r="D459" s="76" t="s">
        <v>650</v>
      </c>
      <c r="E459" s="76" t="s">
        <v>297</v>
      </c>
      <c r="F459" s="76" t="s">
        <v>351</v>
      </c>
      <c r="G459" s="77">
        <v>6</v>
      </c>
      <c r="H459" s="77">
        <v>6</v>
      </c>
      <c r="I459" s="73">
        <v>186.7</v>
      </c>
      <c r="J459" s="77">
        <v>4</v>
      </c>
      <c r="K459" s="78" t="e">
        <f>VLOOKUP("*"&amp;#REF!&amp;"*",'[1]2 этап'!$B$17:$L$91,10,0)</f>
        <v>#REF!</v>
      </c>
      <c r="L459" s="78" t="e">
        <f>VLOOKUP("*"&amp;#REF!&amp;"*",'[1]2 этап'!$B$17:$L$91,11,0)</f>
        <v>#REF!</v>
      </c>
      <c r="M459" s="73" t="e">
        <f t="shared" si="36"/>
        <v>#REF!</v>
      </c>
      <c r="N459" s="78" t="e">
        <f>VLOOKUP("*"&amp;#REF!&amp;"*",'[1]2 этап'!$B$17:$U$91,13,0)</f>
        <v>#REF!</v>
      </c>
      <c r="O459" s="78" t="e">
        <f>VLOOKUP("*"&amp;#REF!&amp;"*",'[1]2 этап'!$B$17:$U$91,14,0)</f>
        <v>#REF!</v>
      </c>
      <c r="P459" s="103">
        <v>4506391</v>
      </c>
      <c r="Q459" s="103">
        <v>2829739.2</v>
      </c>
      <c r="R459" s="103">
        <v>1324184.43</v>
      </c>
      <c r="S459" s="103">
        <v>352467.37</v>
      </c>
      <c r="T459" s="73">
        <v>0</v>
      </c>
      <c r="U459" s="73">
        <v>0</v>
      </c>
      <c r="V459" s="16">
        <v>0</v>
      </c>
      <c r="W459" s="34"/>
      <c r="X459" s="34"/>
      <c r="Y459" s="24"/>
    </row>
    <row r="460" spans="1:26" s="16" customFormat="1" ht="12.75" hidden="1" customHeight="1" x14ac:dyDescent="0.25">
      <c r="A460" s="78" t="s">
        <v>246</v>
      </c>
      <c r="B460" s="96" t="s">
        <v>656</v>
      </c>
      <c r="C460" s="97" t="s">
        <v>114</v>
      </c>
      <c r="D460" s="76" t="s">
        <v>650</v>
      </c>
      <c r="E460" s="76" t="s">
        <v>297</v>
      </c>
      <c r="F460" s="76" t="s">
        <v>351</v>
      </c>
      <c r="G460" s="77">
        <v>13</v>
      </c>
      <c r="H460" s="77">
        <v>13</v>
      </c>
      <c r="I460" s="73">
        <v>183.8</v>
      </c>
      <c r="J460" s="77">
        <v>6</v>
      </c>
      <c r="K460" s="78" t="e">
        <f>VLOOKUP("*"&amp;#REF!&amp;"*",'[1]2 этап'!$B$17:$L$91,10,0)</f>
        <v>#REF!</v>
      </c>
      <c r="L460" s="78" t="e">
        <f>VLOOKUP("*"&amp;#REF!&amp;"*",'[1]2 этап'!$B$17:$L$91,11,0)</f>
        <v>#REF!</v>
      </c>
      <c r="M460" s="73" t="e">
        <f t="shared" si="36"/>
        <v>#REF!</v>
      </c>
      <c r="N460" s="78" t="e">
        <f>VLOOKUP("*"&amp;#REF!&amp;"*",'[1]2 этап'!$B$17:$U$91,13,0)</f>
        <v>#REF!</v>
      </c>
      <c r="O460" s="78" t="e">
        <f>VLOOKUP("*"&amp;#REF!&amp;"*",'[1]2 этап'!$B$17:$U$91,14,0)</f>
        <v>#REF!</v>
      </c>
      <c r="P460" s="103">
        <v>6695834</v>
      </c>
      <c r="Q460" s="103">
        <v>4204576.1100000003</v>
      </c>
      <c r="R460" s="103">
        <v>1967543.23</v>
      </c>
      <c r="S460" s="103">
        <v>523714.66</v>
      </c>
      <c r="T460" s="73">
        <v>0</v>
      </c>
      <c r="U460" s="73">
        <v>0</v>
      </c>
      <c r="V460" s="16">
        <v>0</v>
      </c>
      <c r="W460" s="34"/>
      <c r="X460" s="34"/>
      <c r="Y460" s="24"/>
    </row>
    <row r="461" spans="1:26" s="16" customFormat="1" ht="12.75" hidden="1" customHeight="1" x14ac:dyDescent="0.25">
      <c r="A461" s="172" t="s">
        <v>248</v>
      </c>
      <c r="B461" s="96" t="s">
        <v>657</v>
      </c>
      <c r="C461" s="97" t="s">
        <v>115</v>
      </c>
      <c r="D461" s="76" t="s">
        <v>650</v>
      </c>
      <c r="E461" s="76" t="s">
        <v>297</v>
      </c>
      <c r="F461" s="76" t="s">
        <v>351</v>
      </c>
      <c r="G461" s="77">
        <v>5</v>
      </c>
      <c r="H461" s="77">
        <v>5</v>
      </c>
      <c r="I461" s="73">
        <v>183.6</v>
      </c>
      <c r="J461" s="77">
        <v>4</v>
      </c>
      <c r="K461" s="78" t="e">
        <f>VLOOKUP("*"&amp;#REF!&amp;"*",'[1]2 этап'!$B$17:$L$91,10,0)</f>
        <v>#REF!</v>
      </c>
      <c r="L461" s="78" t="e">
        <f>VLOOKUP("*"&amp;#REF!&amp;"*",'[1]2 этап'!$B$17:$L$91,11,0)</f>
        <v>#REF!</v>
      </c>
      <c r="M461" s="73" t="e">
        <f t="shared" si="36"/>
        <v>#REF!</v>
      </c>
      <c r="N461" s="78" t="e">
        <f>VLOOKUP("*"&amp;#REF!&amp;"*",'[1]2 этап'!$B$17:$U$91,13,0)</f>
        <v>#REF!</v>
      </c>
      <c r="O461" s="78" t="e">
        <f>VLOOKUP("*"&amp;#REF!&amp;"*",'[1]2 этап'!$B$17:$U$91,14,0)</f>
        <v>#REF!</v>
      </c>
      <c r="P461" s="103">
        <v>4444460</v>
      </c>
      <c r="Q461" s="103">
        <v>2790850.3</v>
      </c>
      <c r="R461" s="103">
        <v>1305986.26</v>
      </c>
      <c r="S461" s="103">
        <v>347623.44</v>
      </c>
      <c r="T461" s="73">
        <v>0</v>
      </c>
      <c r="U461" s="73">
        <v>0</v>
      </c>
      <c r="V461" s="16">
        <v>0</v>
      </c>
      <c r="W461" s="34"/>
      <c r="X461" s="34"/>
      <c r="Y461" s="24"/>
    </row>
    <row r="462" spans="1:26" s="16" customFormat="1" ht="12.75" hidden="1" customHeight="1" x14ac:dyDescent="0.25">
      <c r="A462" s="78" t="s">
        <v>232</v>
      </c>
      <c r="B462" s="96" t="s">
        <v>658</v>
      </c>
      <c r="C462" s="100" t="s">
        <v>144</v>
      </c>
      <c r="D462" s="76" t="s">
        <v>412</v>
      </c>
      <c r="E462" s="76" t="s">
        <v>297</v>
      </c>
      <c r="F462" s="76" t="s">
        <v>351</v>
      </c>
      <c r="G462" s="77">
        <v>4</v>
      </c>
      <c r="H462" s="77">
        <v>4</v>
      </c>
      <c r="I462" s="73">
        <v>80</v>
      </c>
      <c r="J462" s="77">
        <v>2</v>
      </c>
      <c r="K462" s="78" t="e">
        <f>VLOOKUP("*"&amp;#REF!&amp;"*",'[1]2 этап'!$B$17:$L$91,10,0)</f>
        <v>#REF!</v>
      </c>
      <c r="L462" s="78" t="e">
        <f>VLOOKUP("*"&amp;#REF!&amp;"*",'[1]2 этап'!$B$17:$L$91,11,0)</f>
        <v>#REF!</v>
      </c>
      <c r="M462" s="73" t="e">
        <f t="shared" si="36"/>
        <v>#REF!</v>
      </c>
      <c r="N462" s="78" t="e">
        <f>VLOOKUP("*"&amp;#REF!&amp;"*",'[1]2 этап'!$B$17:$U$91,13,0)</f>
        <v>#REF!</v>
      </c>
      <c r="O462" s="78" t="e">
        <f>VLOOKUP("*"&amp;#REF!&amp;"*",'[1]2 этап'!$B$17:$U$91,14,0)</f>
        <v>#REF!</v>
      </c>
      <c r="P462" s="103">
        <v>2914400</v>
      </c>
      <c r="Q462" s="103">
        <v>1830065.77</v>
      </c>
      <c r="R462" s="103">
        <v>856384.43</v>
      </c>
      <c r="S462" s="103">
        <v>227949.8</v>
      </c>
      <c r="T462" s="73">
        <v>0</v>
      </c>
      <c r="U462" s="73">
        <v>0</v>
      </c>
      <c r="V462" s="16">
        <v>0</v>
      </c>
      <c r="W462" s="34"/>
      <c r="X462" s="34"/>
      <c r="Y462" s="24"/>
    </row>
    <row r="463" spans="1:26" s="16" customFormat="1" ht="12.75" hidden="1" customHeight="1" x14ac:dyDescent="0.25">
      <c r="A463" s="78" t="s">
        <v>40</v>
      </c>
      <c r="B463" s="96" t="s">
        <v>659</v>
      </c>
      <c r="C463" s="100" t="s">
        <v>145</v>
      </c>
      <c r="D463" s="76" t="s">
        <v>412</v>
      </c>
      <c r="E463" s="76" t="s">
        <v>297</v>
      </c>
      <c r="F463" s="76" t="s">
        <v>351</v>
      </c>
      <c r="G463" s="77">
        <v>6</v>
      </c>
      <c r="H463" s="77">
        <v>6</v>
      </c>
      <c r="I463" s="73">
        <v>80</v>
      </c>
      <c r="J463" s="77">
        <v>3</v>
      </c>
      <c r="K463" s="78" t="e">
        <f>VLOOKUP("*"&amp;#REF!&amp;"*",'[1]2 этап'!$B$17:$L$91,10,0)</f>
        <v>#REF!</v>
      </c>
      <c r="L463" s="78" t="e">
        <f>VLOOKUP("*"&amp;#REF!&amp;"*",'[1]2 этап'!$B$17:$L$91,11,0)</f>
        <v>#REF!</v>
      </c>
      <c r="M463" s="73" t="e">
        <f t="shared" si="36"/>
        <v>#REF!</v>
      </c>
      <c r="N463" s="78" t="e">
        <f>VLOOKUP("*"&amp;#REF!&amp;"*",'[1]2 этап'!$B$17:$U$91,13,0)</f>
        <v>#REF!</v>
      </c>
      <c r="O463" s="78" t="e">
        <f>VLOOKUP("*"&amp;#REF!&amp;"*",'[1]2 этап'!$B$17:$U$91,14,0)</f>
        <v>#REF!</v>
      </c>
      <c r="P463" s="103">
        <v>2914400</v>
      </c>
      <c r="Q463" s="103">
        <v>1830065.77</v>
      </c>
      <c r="R463" s="103">
        <v>856384.43</v>
      </c>
      <c r="S463" s="103">
        <v>227949.8</v>
      </c>
      <c r="T463" s="73">
        <v>0</v>
      </c>
      <c r="U463" s="73">
        <v>0</v>
      </c>
      <c r="V463" s="16">
        <v>0</v>
      </c>
      <c r="W463" s="34"/>
      <c r="X463" s="34"/>
      <c r="Y463" s="24"/>
    </row>
    <row r="464" spans="1:26" s="16" customFormat="1" ht="12.75" hidden="1" customHeight="1" x14ac:dyDescent="0.25">
      <c r="A464" s="78" t="s">
        <v>41</v>
      </c>
      <c r="B464" s="96" t="s">
        <v>660</v>
      </c>
      <c r="C464" s="100" t="s">
        <v>116</v>
      </c>
      <c r="D464" s="76" t="s">
        <v>412</v>
      </c>
      <c r="E464" s="76" t="s">
        <v>297</v>
      </c>
      <c r="F464" s="76" t="s">
        <v>324</v>
      </c>
      <c r="G464" s="77">
        <v>1</v>
      </c>
      <c r="H464" s="77">
        <v>1</v>
      </c>
      <c r="I464" s="73">
        <v>80</v>
      </c>
      <c r="J464" s="77">
        <v>1</v>
      </c>
      <c r="K464" s="78" t="e">
        <f>VLOOKUP("*"&amp;#REF!&amp;"*",'[1]2 этап'!$B$17:$L$91,10,0)</f>
        <v>#REF!</v>
      </c>
      <c r="L464" s="78" t="e">
        <f>VLOOKUP("*"&amp;#REF!&amp;"*",'[1]2 этап'!$B$17:$L$91,11,0)</f>
        <v>#REF!</v>
      </c>
      <c r="M464" s="73" t="e">
        <f t="shared" si="36"/>
        <v>#REF!</v>
      </c>
      <c r="N464" s="78" t="e">
        <f>VLOOKUP("*"&amp;#REF!&amp;"*",'[1]2 этап'!$B$17:$U$91,13,0)</f>
        <v>#REF!</v>
      </c>
      <c r="O464" s="78" t="e">
        <f>VLOOKUP("*"&amp;#REF!&amp;"*",'[1]2 этап'!$B$17:$U$91,14,0)</f>
        <v>#REF!</v>
      </c>
      <c r="P464" s="103">
        <v>1457200.01</v>
      </c>
      <c r="Q464" s="103">
        <v>915032.89</v>
      </c>
      <c r="R464" s="103">
        <v>428192.22</v>
      </c>
      <c r="S464" s="103">
        <v>113974.9</v>
      </c>
      <c r="T464" s="73">
        <v>0</v>
      </c>
      <c r="U464" s="73">
        <v>0</v>
      </c>
      <c r="V464" s="16">
        <v>0</v>
      </c>
      <c r="W464" s="34"/>
      <c r="X464" s="34"/>
      <c r="Y464" s="24"/>
    </row>
    <row r="465" spans="1:25" s="16" customFormat="1" ht="12.75" hidden="1" customHeight="1" x14ac:dyDescent="0.25">
      <c r="A465" s="172" t="s">
        <v>233</v>
      </c>
      <c r="B465" s="96" t="s">
        <v>413</v>
      </c>
      <c r="C465" s="100" t="s">
        <v>133</v>
      </c>
      <c r="D465" s="76" t="s">
        <v>412</v>
      </c>
      <c r="E465" s="76" t="s">
        <v>297</v>
      </c>
      <c r="F465" s="76" t="s">
        <v>351</v>
      </c>
      <c r="G465" s="77">
        <v>1</v>
      </c>
      <c r="H465" s="77">
        <v>1</v>
      </c>
      <c r="I465" s="73">
        <v>80</v>
      </c>
      <c r="J465" s="77">
        <v>1</v>
      </c>
      <c r="K465" s="78" t="e">
        <f>VLOOKUP("*"&amp;#REF!&amp;"*",'[1]2 этап'!$B$17:$L$91,10,0)</f>
        <v>#REF!</v>
      </c>
      <c r="L465" s="78" t="e">
        <f>VLOOKUP("*"&amp;#REF!&amp;"*",'[1]2 этап'!$B$17:$L$91,11,0)</f>
        <v>#REF!</v>
      </c>
      <c r="M465" s="73" t="e">
        <f t="shared" si="36"/>
        <v>#REF!</v>
      </c>
      <c r="N465" s="78" t="e">
        <f>VLOOKUP("*"&amp;#REF!&amp;"*",'[1]2 этап'!$B$17:$U$91,13,0)</f>
        <v>#REF!</v>
      </c>
      <c r="O465" s="78" t="e">
        <f>VLOOKUP("*"&amp;#REF!&amp;"*",'[1]2 этап'!$B$17:$U$91,14,0)</f>
        <v>#REF!</v>
      </c>
      <c r="P465" s="103">
        <v>1457200.01</v>
      </c>
      <c r="Q465" s="103">
        <v>915032.89</v>
      </c>
      <c r="R465" s="103">
        <v>428192.22</v>
      </c>
      <c r="S465" s="103">
        <v>113974.9</v>
      </c>
      <c r="T465" s="73">
        <v>0</v>
      </c>
      <c r="U465" s="73">
        <v>0</v>
      </c>
      <c r="V465" s="16">
        <v>0</v>
      </c>
      <c r="W465" s="34"/>
      <c r="X465" s="34"/>
      <c r="Y465" s="24"/>
    </row>
    <row r="466" spans="1:25" s="16" customFormat="1" ht="12.75" hidden="1" customHeight="1" x14ac:dyDescent="0.25">
      <c r="A466" s="78" t="s">
        <v>42</v>
      </c>
      <c r="B466" s="96" t="s">
        <v>661</v>
      </c>
      <c r="C466" s="100" t="s">
        <v>134</v>
      </c>
      <c r="D466" s="76" t="s">
        <v>412</v>
      </c>
      <c r="E466" s="76" t="s">
        <v>297</v>
      </c>
      <c r="F466" s="76" t="s">
        <v>351</v>
      </c>
      <c r="G466" s="77">
        <v>3</v>
      </c>
      <c r="H466" s="77">
        <v>3</v>
      </c>
      <c r="I466" s="73">
        <v>80</v>
      </c>
      <c r="J466" s="77">
        <v>2</v>
      </c>
      <c r="K466" s="78" t="e">
        <f>VLOOKUP("*"&amp;#REF!&amp;"*",'[1]2 этап'!$B$17:$L$91,10,0)</f>
        <v>#REF!</v>
      </c>
      <c r="L466" s="78" t="e">
        <f>VLOOKUP("*"&amp;#REF!&amp;"*",'[1]2 этап'!$B$17:$L$91,11,0)</f>
        <v>#REF!</v>
      </c>
      <c r="M466" s="73" t="e">
        <f t="shared" si="36"/>
        <v>#REF!</v>
      </c>
      <c r="N466" s="78" t="e">
        <f>VLOOKUP("*"&amp;#REF!&amp;"*",'[1]2 этап'!$B$17:$U$91,13,0)</f>
        <v>#REF!</v>
      </c>
      <c r="O466" s="78" t="e">
        <f>VLOOKUP("*"&amp;#REF!&amp;"*",'[1]2 этап'!$B$17:$U$91,14,0)</f>
        <v>#REF!</v>
      </c>
      <c r="P466" s="103">
        <v>2914400</v>
      </c>
      <c r="Q466" s="103">
        <v>1830065.77</v>
      </c>
      <c r="R466" s="103">
        <v>856384.43</v>
      </c>
      <c r="S466" s="103">
        <v>227949.8</v>
      </c>
      <c r="T466" s="73">
        <v>0</v>
      </c>
      <c r="U466" s="73">
        <v>0</v>
      </c>
      <c r="V466" s="16">
        <v>0</v>
      </c>
      <c r="W466" s="34"/>
      <c r="X466" s="34"/>
      <c r="Y466" s="24"/>
    </row>
    <row r="467" spans="1:25" s="16" customFormat="1" ht="12.75" hidden="1" customHeight="1" x14ac:dyDescent="0.25">
      <c r="A467" s="78" t="s">
        <v>234</v>
      </c>
      <c r="B467" s="96" t="s">
        <v>662</v>
      </c>
      <c r="C467" s="100" t="s">
        <v>135</v>
      </c>
      <c r="D467" s="76" t="s">
        <v>412</v>
      </c>
      <c r="E467" s="76" t="s">
        <v>297</v>
      </c>
      <c r="F467" s="76" t="s">
        <v>351</v>
      </c>
      <c r="G467" s="77">
        <v>10</v>
      </c>
      <c r="H467" s="77">
        <v>10</v>
      </c>
      <c r="I467" s="73">
        <v>80</v>
      </c>
      <c r="J467" s="77">
        <v>2</v>
      </c>
      <c r="K467" s="78" t="e">
        <f>VLOOKUP("*"&amp;#REF!&amp;"*",'[1]2 этап'!$B$17:$L$91,10,0)</f>
        <v>#REF!</v>
      </c>
      <c r="L467" s="78" t="e">
        <f>VLOOKUP("*"&amp;#REF!&amp;"*",'[1]2 этап'!$B$17:$L$91,11,0)</f>
        <v>#REF!</v>
      </c>
      <c r="M467" s="73" t="e">
        <f t="shared" si="36"/>
        <v>#REF!</v>
      </c>
      <c r="N467" s="78" t="e">
        <f>VLOOKUP("*"&amp;#REF!&amp;"*",'[1]2 этап'!$B$17:$U$91,13,0)</f>
        <v>#REF!</v>
      </c>
      <c r="O467" s="78" t="e">
        <f>VLOOKUP("*"&amp;#REF!&amp;"*",'[1]2 этап'!$B$17:$U$91,14,0)</f>
        <v>#REF!</v>
      </c>
      <c r="P467" s="103">
        <v>2914400</v>
      </c>
      <c r="Q467" s="103">
        <v>1830065.77</v>
      </c>
      <c r="R467" s="103">
        <v>856384.43</v>
      </c>
      <c r="S467" s="103">
        <v>227949.8</v>
      </c>
      <c r="T467" s="73">
        <v>0</v>
      </c>
      <c r="U467" s="73">
        <v>0</v>
      </c>
      <c r="V467" s="16">
        <v>0</v>
      </c>
      <c r="W467" s="34"/>
      <c r="X467" s="34"/>
      <c r="Y467" s="24"/>
    </row>
    <row r="468" spans="1:25" s="16" customFormat="1" ht="12.75" hidden="1" customHeight="1" x14ac:dyDescent="0.25">
      <c r="A468" s="78" t="s">
        <v>43</v>
      </c>
      <c r="B468" s="96" t="s">
        <v>414</v>
      </c>
      <c r="C468" s="100" t="s">
        <v>136</v>
      </c>
      <c r="D468" s="76" t="s">
        <v>412</v>
      </c>
      <c r="E468" s="76" t="s">
        <v>297</v>
      </c>
      <c r="F468" s="76" t="s">
        <v>351</v>
      </c>
      <c r="G468" s="77">
        <v>3</v>
      </c>
      <c r="H468" s="77">
        <v>3</v>
      </c>
      <c r="I468" s="73">
        <v>60</v>
      </c>
      <c r="J468" s="77">
        <v>1</v>
      </c>
      <c r="K468" s="78" t="e">
        <f>VLOOKUP("*"&amp;#REF!&amp;"*",'[1]2 этап'!$B$17:$L$91,10,0)</f>
        <v>#REF!</v>
      </c>
      <c r="L468" s="78" t="e">
        <f>VLOOKUP("*"&amp;#REF!&amp;"*",'[1]2 этап'!$B$17:$L$91,11,0)</f>
        <v>#REF!</v>
      </c>
      <c r="M468" s="73" t="e">
        <f t="shared" si="36"/>
        <v>#REF!</v>
      </c>
      <c r="N468" s="78" t="e">
        <f>VLOOKUP("*"&amp;#REF!&amp;"*",'[1]2 этап'!$B$17:$U$91,13,0)</f>
        <v>#REF!</v>
      </c>
      <c r="O468" s="78" t="e">
        <f>VLOOKUP("*"&amp;#REF!&amp;"*",'[1]2 этап'!$B$17:$U$91,14,0)</f>
        <v>#REF!</v>
      </c>
      <c r="P468" s="103">
        <v>728600</v>
      </c>
      <c r="Q468" s="103">
        <v>457516.44</v>
      </c>
      <c r="R468" s="103">
        <v>214096.11</v>
      </c>
      <c r="S468" s="103">
        <v>56987.45</v>
      </c>
      <c r="T468" s="73">
        <v>0</v>
      </c>
      <c r="U468" s="73">
        <v>0</v>
      </c>
      <c r="V468" s="16">
        <v>0</v>
      </c>
      <c r="W468" s="34"/>
      <c r="X468" s="34"/>
      <c r="Y468" s="24"/>
    </row>
    <row r="469" spans="1:25" s="16" customFormat="1" ht="12.75" hidden="1" customHeight="1" x14ac:dyDescent="0.25">
      <c r="A469" s="172" t="s">
        <v>235</v>
      </c>
      <c r="B469" s="96" t="s">
        <v>663</v>
      </c>
      <c r="C469" s="100" t="s">
        <v>137</v>
      </c>
      <c r="D469" s="76" t="s">
        <v>412</v>
      </c>
      <c r="E469" s="76" t="s">
        <v>297</v>
      </c>
      <c r="F469" s="76" t="s">
        <v>351</v>
      </c>
      <c r="G469" s="77">
        <v>4</v>
      </c>
      <c r="H469" s="77">
        <v>4</v>
      </c>
      <c r="I469" s="73">
        <v>80</v>
      </c>
      <c r="J469" s="77">
        <v>2</v>
      </c>
      <c r="K469" s="78" t="e">
        <f>VLOOKUP("*"&amp;#REF!&amp;"*",'[1]2 этап'!$B$17:$L$91,10,0)</f>
        <v>#REF!</v>
      </c>
      <c r="L469" s="78" t="e">
        <f>VLOOKUP("*"&amp;#REF!&amp;"*",'[1]2 этап'!$B$17:$L$91,11,0)</f>
        <v>#REF!</v>
      </c>
      <c r="M469" s="73" t="e">
        <f t="shared" si="36"/>
        <v>#REF!</v>
      </c>
      <c r="N469" s="78" t="e">
        <f>VLOOKUP("*"&amp;#REF!&amp;"*",'[1]2 этап'!$B$17:$U$91,13,0)</f>
        <v>#REF!</v>
      </c>
      <c r="O469" s="78" t="e">
        <f>VLOOKUP("*"&amp;#REF!&amp;"*",'[1]2 этап'!$B$17:$U$91,14,0)</f>
        <v>#REF!</v>
      </c>
      <c r="P469" s="103">
        <v>2914399.86</v>
      </c>
      <c r="Q469" s="103">
        <v>1830065.77</v>
      </c>
      <c r="R469" s="103">
        <v>856384.43</v>
      </c>
      <c r="S469" s="103">
        <v>227949.66</v>
      </c>
      <c r="T469" s="73">
        <v>0</v>
      </c>
      <c r="U469" s="73">
        <v>0</v>
      </c>
      <c r="V469" s="16">
        <v>0</v>
      </c>
      <c r="W469" s="34"/>
      <c r="X469" s="34"/>
      <c r="Y469" s="24"/>
    </row>
    <row r="470" spans="1:25" s="16" customFormat="1" ht="12.75" hidden="1" customHeight="1" x14ac:dyDescent="0.25">
      <c r="A470" s="78" t="s">
        <v>258</v>
      </c>
      <c r="B470" s="96" t="s">
        <v>664</v>
      </c>
      <c r="C470" s="100" t="s">
        <v>108</v>
      </c>
      <c r="D470" s="76" t="s">
        <v>412</v>
      </c>
      <c r="E470" s="76" t="s">
        <v>297</v>
      </c>
      <c r="F470" s="76" t="s">
        <v>351</v>
      </c>
      <c r="G470" s="77">
        <v>11</v>
      </c>
      <c r="H470" s="77">
        <v>11</v>
      </c>
      <c r="I470" s="73">
        <v>80</v>
      </c>
      <c r="J470" s="77">
        <v>3</v>
      </c>
      <c r="K470" s="78" t="e">
        <f>VLOOKUP("*"&amp;#REF!&amp;"*",'[1]2 этап'!$B$17:$L$91,10,0)</f>
        <v>#REF!</v>
      </c>
      <c r="L470" s="78" t="e">
        <f>VLOOKUP("*"&amp;#REF!&amp;"*",'[1]2 этап'!$B$17:$L$91,11,0)</f>
        <v>#REF!</v>
      </c>
      <c r="M470" s="73" t="e">
        <f t="shared" si="36"/>
        <v>#REF!</v>
      </c>
      <c r="N470" s="78" t="e">
        <f>VLOOKUP("*"&amp;#REF!&amp;"*",'[1]2 этап'!$B$17:$U$91,13,0)</f>
        <v>#REF!</v>
      </c>
      <c r="O470" s="78" t="e">
        <f>VLOOKUP("*"&amp;#REF!&amp;"*",'[1]2 этап'!$B$17:$U$91,14,0)</f>
        <v>#REF!</v>
      </c>
      <c r="P470" s="103">
        <v>2914400</v>
      </c>
      <c r="Q470" s="103">
        <v>1830065.77</v>
      </c>
      <c r="R470" s="103">
        <v>856384.43</v>
      </c>
      <c r="S470" s="103">
        <v>227949.8</v>
      </c>
      <c r="T470" s="73">
        <v>0</v>
      </c>
      <c r="U470" s="73">
        <v>0</v>
      </c>
      <c r="V470" s="16">
        <v>0</v>
      </c>
      <c r="W470" s="34"/>
      <c r="X470" s="34"/>
      <c r="Y470" s="24"/>
    </row>
    <row r="471" spans="1:25" s="16" customFormat="1" ht="12.75" hidden="1" customHeight="1" x14ac:dyDescent="0.25">
      <c r="A471" s="78" t="s">
        <v>260</v>
      </c>
      <c r="B471" s="96" t="s">
        <v>665</v>
      </c>
      <c r="C471" s="100" t="s">
        <v>119</v>
      </c>
      <c r="D471" s="76" t="s">
        <v>412</v>
      </c>
      <c r="E471" s="76" t="s">
        <v>297</v>
      </c>
      <c r="F471" s="76" t="s">
        <v>351</v>
      </c>
      <c r="G471" s="77">
        <v>8</v>
      </c>
      <c r="H471" s="77">
        <v>8</v>
      </c>
      <c r="I471" s="73">
        <v>89</v>
      </c>
      <c r="J471" s="77">
        <v>2</v>
      </c>
      <c r="K471" s="78" t="e">
        <f>VLOOKUP("*"&amp;#REF!&amp;"*",'[1]2 этап'!$B$17:$L$91,10,0)</f>
        <v>#REF!</v>
      </c>
      <c r="L471" s="78" t="e">
        <f>VLOOKUP("*"&amp;#REF!&amp;"*",'[1]2 этап'!$B$17:$L$91,11,0)</f>
        <v>#REF!</v>
      </c>
      <c r="M471" s="73" t="e">
        <f t="shared" si="36"/>
        <v>#REF!</v>
      </c>
      <c r="N471" s="78" t="e">
        <f>VLOOKUP("*"&amp;#REF!&amp;"*",'[1]2 этап'!$B$17:$U$91,13,0)</f>
        <v>#REF!</v>
      </c>
      <c r="O471" s="78" t="e">
        <f>VLOOKUP("*"&amp;#REF!&amp;"*",'[1]2 этап'!$B$17:$U$91,14,0)</f>
        <v>#REF!</v>
      </c>
      <c r="P471" s="103">
        <v>3533710</v>
      </c>
      <c r="Q471" s="103">
        <v>2218954.75</v>
      </c>
      <c r="R471" s="103">
        <v>1038366.12</v>
      </c>
      <c r="S471" s="103">
        <v>276389.13</v>
      </c>
      <c r="T471" s="73">
        <v>0</v>
      </c>
      <c r="U471" s="73">
        <v>0</v>
      </c>
      <c r="V471" s="16">
        <v>0</v>
      </c>
      <c r="W471" s="34"/>
      <c r="X471" s="34"/>
      <c r="Y471" s="24"/>
    </row>
    <row r="472" spans="1:25" s="16" customFormat="1" ht="12.75" hidden="1" customHeight="1" x14ac:dyDescent="0.25">
      <c r="A472" s="78" t="s">
        <v>156</v>
      </c>
      <c r="B472" s="96" t="s">
        <v>666</v>
      </c>
      <c r="C472" s="100" t="s">
        <v>146</v>
      </c>
      <c r="D472" s="76" t="s">
        <v>412</v>
      </c>
      <c r="E472" s="76" t="s">
        <v>297</v>
      </c>
      <c r="F472" s="76" t="s">
        <v>351</v>
      </c>
      <c r="G472" s="77">
        <v>4</v>
      </c>
      <c r="H472" s="77">
        <v>4</v>
      </c>
      <c r="I472" s="73">
        <v>80</v>
      </c>
      <c r="J472" s="77">
        <v>2</v>
      </c>
      <c r="K472" s="78" t="e">
        <f>VLOOKUP("*"&amp;#REF!&amp;"*",'[1]2 этап'!$B$17:$L$91,10,0)</f>
        <v>#REF!</v>
      </c>
      <c r="L472" s="78" t="e">
        <f>VLOOKUP("*"&amp;#REF!&amp;"*",'[1]2 этап'!$B$17:$L$91,11,0)</f>
        <v>#REF!</v>
      </c>
      <c r="M472" s="73" t="e">
        <f t="shared" si="36"/>
        <v>#REF!</v>
      </c>
      <c r="N472" s="78" t="e">
        <f>VLOOKUP("*"&amp;#REF!&amp;"*",'[1]2 этап'!$B$17:$U$91,13,0)</f>
        <v>#REF!</v>
      </c>
      <c r="O472" s="78" t="e">
        <f>VLOOKUP("*"&amp;#REF!&amp;"*",'[1]2 этап'!$B$17:$U$91,14,0)</f>
        <v>#REF!</v>
      </c>
      <c r="P472" s="103">
        <v>2914400</v>
      </c>
      <c r="Q472" s="103">
        <v>1830065.77</v>
      </c>
      <c r="R472" s="103">
        <v>856384.43</v>
      </c>
      <c r="S472" s="103">
        <v>227949.8</v>
      </c>
      <c r="T472" s="73">
        <v>0</v>
      </c>
      <c r="U472" s="73">
        <v>0</v>
      </c>
      <c r="V472" s="16">
        <v>0</v>
      </c>
      <c r="W472" s="34"/>
      <c r="X472" s="34"/>
      <c r="Y472" s="24"/>
    </row>
    <row r="473" spans="1:25" s="16" customFormat="1" ht="12.75" hidden="1" customHeight="1" x14ac:dyDescent="0.25">
      <c r="A473" s="172" t="s">
        <v>157</v>
      </c>
      <c r="B473" s="96" t="s">
        <v>667</v>
      </c>
      <c r="C473" s="100" t="s">
        <v>107</v>
      </c>
      <c r="D473" s="76" t="s">
        <v>412</v>
      </c>
      <c r="E473" s="76" t="s">
        <v>297</v>
      </c>
      <c r="F473" s="76" t="s">
        <v>351</v>
      </c>
      <c r="G473" s="77">
        <v>6</v>
      </c>
      <c r="H473" s="77">
        <v>6</v>
      </c>
      <c r="I473" s="73">
        <v>80</v>
      </c>
      <c r="J473" s="77">
        <v>2</v>
      </c>
      <c r="K473" s="78" t="e">
        <f>VLOOKUP("*"&amp;#REF!&amp;"*",'[1]2 этап'!$B$17:$L$91,10,0)</f>
        <v>#REF!</v>
      </c>
      <c r="L473" s="78" t="e">
        <f>VLOOKUP("*"&amp;#REF!&amp;"*",'[1]2 этап'!$B$17:$L$91,11,0)</f>
        <v>#REF!</v>
      </c>
      <c r="M473" s="73" t="e">
        <f t="shared" si="36"/>
        <v>#REF!</v>
      </c>
      <c r="N473" s="78" t="e">
        <f>VLOOKUP("*"&amp;#REF!&amp;"*",'[1]2 этап'!$B$17:$U$91,13,0)</f>
        <v>#REF!</v>
      </c>
      <c r="O473" s="78" t="e">
        <f>VLOOKUP("*"&amp;#REF!&amp;"*",'[1]2 этап'!$B$17:$U$91,14,0)</f>
        <v>#REF!</v>
      </c>
      <c r="P473" s="103">
        <v>2185800</v>
      </c>
      <c r="Q473" s="103">
        <v>1372549.33</v>
      </c>
      <c r="R473" s="103">
        <v>642288.31999999995</v>
      </c>
      <c r="S473" s="103">
        <v>170962.35</v>
      </c>
      <c r="T473" s="73">
        <v>0</v>
      </c>
      <c r="U473" s="73">
        <v>0</v>
      </c>
      <c r="V473" s="16">
        <v>0</v>
      </c>
      <c r="W473" s="34"/>
      <c r="X473" s="34"/>
      <c r="Y473" s="24"/>
    </row>
    <row r="474" spans="1:25" s="16" customFormat="1" ht="12.75" hidden="1" customHeight="1" x14ac:dyDescent="0.25">
      <c r="A474" s="78" t="s">
        <v>158</v>
      </c>
      <c r="B474" s="96" t="s">
        <v>668</v>
      </c>
      <c r="C474" s="100" t="s">
        <v>148</v>
      </c>
      <c r="D474" s="76" t="s">
        <v>412</v>
      </c>
      <c r="E474" s="76" t="s">
        <v>297</v>
      </c>
      <c r="F474" s="76" t="s">
        <v>351</v>
      </c>
      <c r="G474" s="77">
        <v>7</v>
      </c>
      <c r="H474" s="77">
        <v>7</v>
      </c>
      <c r="I474" s="73">
        <v>90</v>
      </c>
      <c r="J474" s="77">
        <v>2</v>
      </c>
      <c r="K474" s="78" t="e">
        <f>VLOOKUP("*"&amp;#REF!&amp;"*",'[1]2 этап'!$B$17:$L$91,10,0)</f>
        <v>#REF!</v>
      </c>
      <c r="L474" s="78" t="e">
        <f>VLOOKUP("*"&amp;#REF!&amp;"*",'[1]2 этап'!$B$17:$L$91,11,0)</f>
        <v>#REF!</v>
      </c>
      <c r="M474" s="73" t="e">
        <f t="shared" si="36"/>
        <v>#REF!</v>
      </c>
      <c r="N474" s="78" t="e">
        <f>VLOOKUP("*"&amp;#REF!&amp;"*",'[1]2 этап'!$B$17:$U$91,13,0)</f>
        <v>#REF!</v>
      </c>
      <c r="O474" s="78" t="e">
        <f>VLOOKUP("*"&amp;#REF!&amp;"*",'[1]2 этап'!$B$17:$U$91,14,0)</f>
        <v>#REF!</v>
      </c>
      <c r="P474" s="103">
        <v>3278700</v>
      </c>
      <c r="Q474" s="103">
        <v>2058824</v>
      </c>
      <c r="R474" s="103">
        <v>963432.48</v>
      </c>
      <c r="S474" s="103">
        <v>256443.51999999999</v>
      </c>
      <c r="T474" s="73">
        <v>0</v>
      </c>
      <c r="U474" s="73">
        <v>0</v>
      </c>
      <c r="V474" s="16">
        <v>0</v>
      </c>
      <c r="W474" s="34"/>
      <c r="X474" s="34"/>
      <c r="Y474" s="24"/>
    </row>
    <row r="475" spans="1:25" s="16" customFormat="1" ht="12.75" hidden="1" customHeight="1" x14ac:dyDescent="0.25">
      <c r="A475" s="78" t="s">
        <v>160</v>
      </c>
      <c r="B475" s="96" t="s">
        <v>669</v>
      </c>
      <c r="C475" s="100" t="s">
        <v>118</v>
      </c>
      <c r="D475" s="76" t="s">
        <v>412</v>
      </c>
      <c r="E475" s="76" t="s">
        <v>297</v>
      </c>
      <c r="F475" s="76" t="s">
        <v>324</v>
      </c>
      <c r="G475" s="77">
        <v>2</v>
      </c>
      <c r="H475" s="77">
        <v>2</v>
      </c>
      <c r="I475" s="73">
        <v>80</v>
      </c>
      <c r="J475" s="77">
        <v>1</v>
      </c>
      <c r="K475" s="78" t="e">
        <f>VLOOKUP("*"&amp;#REF!&amp;"*",'[1]2 этап'!$B$17:$L$91,10,0)</f>
        <v>#REF!</v>
      </c>
      <c r="L475" s="78" t="e">
        <f>VLOOKUP("*"&amp;#REF!&amp;"*",'[1]2 этап'!$B$17:$L$91,11,0)</f>
        <v>#REF!</v>
      </c>
      <c r="M475" s="73" t="e">
        <f t="shared" si="36"/>
        <v>#REF!</v>
      </c>
      <c r="N475" s="78" t="e">
        <f>VLOOKUP("*"&amp;#REF!&amp;"*",'[1]2 этап'!$B$17:$U$91,13,0)</f>
        <v>#REF!</v>
      </c>
      <c r="O475" s="78" t="e">
        <f>VLOOKUP("*"&amp;#REF!&amp;"*",'[1]2 этап'!$B$17:$U$91,14,0)</f>
        <v>#REF!</v>
      </c>
      <c r="P475" s="103">
        <v>1457200.01</v>
      </c>
      <c r="Q475" s="103">
        <v>915032.89</v>
      </c>
      <c r="R475" s="103">
        <v>428192.22</v>
      </c>
      <c r="S475" s="103">
        <v>113974.9</v>
      </c>
      <c r="T475" s="73">
        <v>0</v>
      </c>
      <c r="U475" s="73">
        <v>0</v>
      </c>
      <c r="V475" s="16">
        <v>0</v>
      </c>
      <c r="W475" s="34"/>
      <c r="X475" s="34"/>
      <c r="Y475" s="24"/>
    </row>
    <row r="476" spans="1:25" s="16" customFormat="1" ht="12.75" hidden="1" customHeight="1" x14ac:dyDescent="0.25">
      <c r="A476" s="78" t="s">
        <v>161</v>
      </c>
      <c r="B476" s="96" t="s">
        <v>670</v>
      </c>
      <c r="C476" s="100" t="s">
        <v>147</v>
      </c>
      <c r="D476" s="76" t="s">
        <v>412</v>
      </c>
      <c r="E476" s="76" t="s">
        <v>297</v>
      </c>
      <c r="F476" s="76" t="s">
        <v>351</v>
      </c>
      <c r="G476" s="77">
        <v>4</v>
      </c>
      <c r="H476" s="77">
        <v>4</v>
      </c>
      <c r="I476" s="73">
        <v>90</v>
      </c>
      <c r="J476" s="77">
        <v>1</v>
      </c>
      <c r="K476" s="78" t="e">
        <f>VLOOKUP("*"&amp;#REF!&amp;"*",'[1]2 этап'!$B$17:$L$91,10,0)</f>
        <v>#REF!</v>
      </c>
      <c r="L476" s="78" t="e">
        <f>VLOOKUP("*"&amp;#REF!&amp;"*",'[1]2 этап'!$B$17:$L$91,11,0)</f>
        <v>#REF!</v>
      </c>
      <c r="M476" s="73" t="e">
        <f t="shared" si="36"/>
        <v>#REF!</v>
      </c>
      <c r="N476" s="78" t="e">
        <f>VLOOKUP("*"&amp;#REF!&amp;"*",'[1]2 этап'!$B$17:$U$91,13,0)</f>
        <v>#REF!</v>
      </c>
      <c r="O476" s="78" t="e">
        <f>VLOOKUP("*"&amp;#REF!&amp;"*",'[1]2 этап'!$B$17:$U$91,14,0)</f>
        <v>#REF!</v>
      </c>
      <c r="P476" s="103">
        <v>1639350</v>
      </c>
      <c r="Q476" s="103">
        <v>1029412</v>
      </c>
      <c r="R476" s="103">
        <v>481716.24</v>
      </c>
      <c r="S476" s="103">
        <v>128221.75999999999</v>
      </c>
      <c r="T476" s="73">
        <v>0</v>
      </c>
      <c r="U476" s="73">
        <v>0</v>
      </c>
      <c r="V476" s="16">
        <v>0</v>
      </c>
      <c r="W476" s="34"/>
      <c r="X476" s="34"/>
      <c r="Y476" s="24"/>
    </row>
    <row r="477" spans="1:25" s="16" customFormat="1" ht="12.75" hidden="1" customHeight="1" x14ac:dyDescent="0.25">
      <c r="A477" s="172" t="s">
        <v>268</v>
      </c>
      <c r="B477" s="96" t="s">
        <v>671</v>
      </c>
      <c r="C477" s="100" t="s">
        <v>138</v>
      </c>
      <c r="D477" s="76" t="s">
        <v>412</v>
      </c>
      <c r="E477" s="76" t="s">
        <v>297</v>
      </c>
      <c r="F477" s="76" t="s">
        <v>351</v>
      </c>
      <c r="G477" s="77">
        <v>7</v>
      </c>
      <c r="H477" s="77">
        <v>7</v>
      </c>
      <c r="I477" s="73">
        <v>80</v>
      </c>
      <c r="J477" s="77">
        <v>2</v>
      </c>
      <c r="K477" s="78" t="e">
        <f>VLOOKUP("*"&amp;#REF!&amp;"*",'[1]2 этап'!$B$17:$L$91,10,0)</f>
        <v>#REF!</v>
      </c>
      <c r="L477" s="78" t="e">
        <f>VLOOKUP("*"&amp;#REF!&amp;"*",'[1]2 этап'!$B$17:$L$91,11,0)</f>
        <v>#REF!</v>
      </c>
      <c r="M477" s="73" t="e">
        <f t="shared" si="36"/>
        <v>#REF!</v>
      </c>
      <c r="N477" s="78" t="e">
        <f>VLOOKUP("*"&amp;#REF!&amp;"*",'[1]2 этап'!$B$17:$U$91,13,0)</f>
        <v>#REF!</v>
      </c>
      <c r="O477" s="78" t="e">
        <f>VLOOKUP("*"&amp;#REF!&amp;"*",'[1]2 этап'!$B$17:$U$91,14,0)</f>
        <v>#REF!</v>
      </c>
      <c r="P477" s="103">
        <v>2914400</v>
      </c>
      <c r="Q477" s="103">
        <v>1830065.77</v>
      </c>
      <c r="R477" s="103">
        <v>856384.43</v>
      </c>
      <c r="S477" s="103">
        <v>227949.8</v>
      </c>
      <c r="T477" s="73">
        <v>0</v>
      </c>
      <c r="U477" s="73">
        <v>0</v>
      </c>
      <c r="V477" s="16">
        <v>0</v>
      </c>
      <c r="W477" s="34"/>
      <c r="X477" s="34"/>
      <c r="Y477" s="24"/>
    </row>
    <row r="478" spans="1:25" s="16" customFormat="1" ht="12.75" hidden="1" customHeight="1" x14ac:dyDescent="0.25">
      <c r="A478" s="78" t="s">
        <v>269</v>
      </c>
      <c r="B478" s="96" t="s">
        <v>672</v>
      </c>
      <c r="C478" s="100" t="s">
        <v>140</v>
      </c>
      <c r="D478" s="76" t="s">
        <v>412</v>
      </c>
      <c r="E478" s="76" t="s">
        <v>297</v>
      </c>
      <c r="F478" s="76" t="s">
        <v>351</v>
      </c>
      <c r="G478" s="77">
        <v>5</v>
      </c>
      <c r="H478" s="77">
        <v>5</v>
      </c>
      <c r="I478" s="73">
        <v>80</v>
      </c>
      <c r="J478" s="77">
        <v>1</v>
      </c>
      <c r="K478" s="78" t="e">
        <f>VLOOKUP("*"&amp;#REF!&amp;"*",'[1]2 этап'!$B$17:$L$91,10,0)</f>
        <v>#REF!</v>
      </c>
      <c r="L478" s="78" t="e">
        <f>VLOOKUP("*"&amp;#REF!&amp;"*",'[1]2 этап'!$B$17:$L$91,11,0)</f>
        <v>#REF!</v>
      </c>
      <c r="M478" s="73" t="e">
        <f t="shared" si="36"/>
        <v>#REF!</v>
      </c>
      <c r="N478" s="78" t="e">
        <f>VLOOKUP("*"&amp;#REF!&amp;"*",'[1]2 этап'!$B$17:$U$91,13,0)</f>
        <v>#REF!</v>
      </c>
      <c r="O478" s="78" t="e">
        <f>VLOOKUP("*"&amp;#REF!&amp;"*",'[1]2 этап'!$B$17:$U$91,14,0)</f>
        <v>#REF!</v>
      </c>
      <c r="P478" s="103">
        <v>1457200.01</v>
      </c>
      <c r="Q478" s="103">
        <v>915032.89</v>
      </c>
      <c r="R478" s="103">
        <v>428192.22</v>
      </c>
      <c r="S478" s="103">
        <v>113974.9</v>
      </c>
      <c r="T478" s="73">
        <v>0</v>
      </c>
      <c r="U478" s="73">
        <v>0</v>
      </c>
      <c r="V478" s="16">
        <v>0</v>
      </c>
      <c r="W478" s="34"/>
      <c r="X478" s="34"/>
      <c r="Y478" s="24"/>
    </row>
    <row r="479" spans="1:25" s="16" customFormat="1" ht="12.75" hidden="1" customHeight="1" x14ac:dyDescent="0.25">
      <c r="A479" s="78" t="s">
        <v>334</v>
      </c>
      <c r="B479" s="96" t="s">
        <v>673</v>
      </c>
      <c r="C479" s="100" t="s">
        <v>117</v>
      </c>
      <c r="D479" s="76" t="s">
        <v>412</v>
      </c>
      <c r="E479" s="76" t="s">
        <v>297</v>
      </c>
      <c r="F479" s="76" t="s">
        <v>300</v>
      </c>
      <c r="G479" s="77">
        <v>4</v>
      </c>
      <c r="H479" s="77">
        <v>4</v>
      </c>
      <c r="I479" s="73">
        <v>80</v>
      </c>
      <c r="J479" s="77">
        <v>1</v>
      </c>
      <c r="K479" s="78" t="e">
        <f>VLOOKUP("*"&amp;#REF!&amp;"*",'[1]2 этап'!$B$17:$L$91,10,0)</f>
        <v>#REF!</v>
      </c>
      <c r="L479" s="78" t="e">
        <f>VLOOKUP("*"&amp;#REF!&amp;"*",'[1]2 этап'!$B$17:$L$91,11,0)</f>
        <v>#REF!</v>
      </c>
      <c r="M479" s="73" t="e">
        <f t="shared" si="36"/>
        <v>#REF!</v>
      </c>
      <c r="N479" s="78" t="e">
        <f>VLOOKUP("*"&amp;#REF!&amp;"*",'[1]2 этап'!$B$17:$U$91,13,0)</f>
        <v>#REF!</v>
      </c>
      <c r="O479" s="78" t="e">
        <f>VLOOKUP("*"&amp;#REF!&amp;"*",'[1]2 этап'!$B$17:$U$91,14,0)</f>
        <v>#REF!</v>
      </c>
      <c r="P479" s="103">
        <v>1457200.01</v>
      </c>
      <c r="Q479" s="103">
        <v>915032.89</v>
      </c>
      <c r="R479" s="103">
        <v>428192.22</v>
      </c>
      <c r="S479" s="103">
        <v>113974.9</v>
      </c>
      <c r="T479" s="73">
        <v>0</v>
      </c>
      <c r="U479" s="73">
        <v>0</v>
      </c>
      <c r="V479" s="16">
        <v>0</v>
      </c>
      <c r="W479" s="34"/>
      <c r="X479" s="34"/>
      <c r="Y479" s="24"/>
    </row>
    <row r="480" spans="1:25" s="16" customFormat="1" ht="12.75" hidden="1" customHeight="1" x14ac:dyDescent="0.25">
      <c r="A480" s="78" t="s">
        <v>47</v>
      </c>
      <c r="B480" s="96" t="s">
        <v>674</v>
      </c>
      <c r="C480" s="100" t="s">
        <v>139</v>
      </c>
      <c r="D480" s="76" t="s">
        <v>412</v>
      </c>
      <c r="E480" s="76" t="s">
        <v>297</v>
      </c>
      <c r="F480" s="76" t="s">
        <v>351</v>
      </c>
      <c r="G480" s="77">
        <v>6</v>
      </c>
      <c r="H480" s="77">
        <v>6</v>
      </c>
      <c r="I480" s="73">
        <v>79.7</v>
      </c>
      <c r="J480" s="77">
        <v>2</v>
      </c>
      <c r="K480" s="78" t="e">
        <f>VLOOKUP("*"&amp;#REF!&amp;"*",'[1]2 этап'!$B$17:$L$91,10,0)</f>
        <v>#REF!</v>
      </c>
      <c r="L480" s="78" t="e">
        <f>VLOOKUP("*"&amp;#REF!&amp;"*",'[1]2 этап'!$B$17:$L$91,11,0)</f>
        <v>#REF!</v>
      </c>
      <c r="M480" s="73" t="e">
        <f t="shared" si="36"/>
        <v>#REF!</v>
      </c>
      <c r="N480" s="78" t="e">
        <f>VLOOKUP("*"&amp;#REF!&amp;"*",'[1]2 этап'!$B$17:$U$91,13,0)</f>
        <v>#REF!</v>
      </c>
      <c r="O480" s="78" t="e">
        <f>VLOOKUP("*"&amp;#REF!&amp;"*",'[1]2 этап'!$B$17:$U$91,14,0)</f>
        <v>#REF!</v>
      </c>
      <c r="P480" s="103">
        <v>2903471</v>
      </c>
      <c r="Q480" s="103">
        <v>1823203.03</v>
      </c>
      <c r="R480" s="103">
        <v>853172.99</v>
      </c>
      <c r="S480" s="103">
        <v>227094.98</v>
      </c>
      <c r="T480" s="73">
        <v>0</v>
      </c>
      <c r="U480" s="73">
        <v>0</v>
      </c>
      <c r="V480" s="16">
        <v>0</v>
      </c>
      <c r="W480" s="34"/>
      <c r="X480" s="34"/>
      <c r="Y480" s="24"/>
    </row>
    <row r="481" spans="1:26" s="16" customFormat="1" ht="12.75" hidden="1" customHeight="1" x14ac:dyDescent="0.25">
      <c r="A481" s="172" t="s">
        <v>338</v>
      </c>
      <c r="B481" s="96" t="s">
        <v>675</v>
      </c>
      <c r="C481" s="97" t="s">
        <v>143</v>
      </c>
      <c r="D481" s="76" t="s">
        <v>412</v>
      </c>
      <c r="E481" s="76" t="s">
        <v>297</v>
      </c>
      <c r="F481" s="76" t="s">
        <v>351</v>
      </c>
      <c r="G481" s="77">
        <v>5</v>
      </c>
      <c r="H481" s="77">
        <v>5</v>
      </c>
      <c r="I481" s="73">
        <v>80</v>
      </c>
      <c r="J481" s="77">
        <v>2</v>
      </c>
      <c r="K481" s="78" t="e">
        <f>VLOOKUP("*"&amp;#REF!&amp;"*",'[1]2 этап'!$B$17:$L$91,10,0)</f>
        <v>#REF!</v>
      </c>
      <c r="L481" s="78" t="e">
        <f>VLOOKUP("*"&amp;#REF!&amp;"*",'[1]2 этап'!$B$17:$L$91,11,0)</f>
        <v>#REF!</v>
      </c>
      <c r="M481" s="73" t="e">
        <f t="shared" si="36"/>
        <v>#REF!</v>
      </c>
      <c r="N481" s="78" t="e">
        <f>VLOOKUP("*"&amp;#REF!&amp;"*",'[1]2 этап'!$B$17:$U$91,13,0)</f>
        <v>#REF!</v>
      </c>
      <c r="O481" s="78" t="e">
        <f>VLOOKUP("*"&amp;#REF!&amp;"*",'[1]2 этап'!$B$17:$U$91,14,0)</f>
        <v>#REF!</v>
      </c>
      <c r="P481" s="103">
        <v>2914400</v>
      </c>
      <c r="Q481" s="103">
        <v>1830065.77</v>
      </c>
      <c r="R481" s="103">
        <v>856384.43</v>
      </c>
      <c r="S481" s="103">
        <v>227949.8</v>
      </c>
      <c r="T481" s="73">
        <v>0</v>
      </c>
      <c r="U481" s="73">
        <v>0</v>
      </c>
      <c r="V481" s="16">
        <v>0</v>
      </c>
      <c r="W481" s="34"/>
      <c r="X481" s="34"/>
      <c r="Y481" s="24"/>
    </row>
    <row r="482" spans="1:26" s="16" customFormat="1" ht="12.75" hidden="1" customHeight="1" x14ac:dyDescent="0.25">
      <c r="A482" s="78" t="s">
        <v>340</v>
      </c>
      <c r="B482" s="96" t="s">
        <v>676</v>
      </c>
      <c r="C482" s="97" t="s">
        <v>142</v>
      </c>
      <c r="D482" s="76" t="s">
        <v>412</v>
      </c>
      <c r="E482" s="76" t="s">
        <v>297</v>
      </c>
      <c r="F482" s="76" t="s">
        <v>351</v>
      </c>
      <c r="G482" s="77">
        <v>8</v>
      </c>
      <c r="H482" s="77">
        <v>8</v>
      </c>
      <c r="I482" s="73">
        <v>78.400000000000006</v>
      </c>
      <c r="J482" s="77">
        <v>2</v>
      </c>
      <c r="K482" s="78" t="e">
        <f>VLOOKUP("*"&amp;#REF!&amp;"*",'[1]2 этап'!$B$17:$L$91,10,0)</f>
        <v>#REF!</v>
      </c>
      <c r="L482" s="78" t="e">
        <f>VLOOKUP("*"&amp;#REF!&amp;"*",'[1]2 этап'!$B$17:$L$91,11,0)</f>
        <v>#REF!</v>
      </c>
      <c r="M482" s="73" t="e">
        <f t="shared" si="36"/>
        <v>#REF!</v>
      </c>
      <c r="N482" s="78" t="e">
        <f>VLOOKUP("*"&amp;#REF!&amp;"*",'[1]2 этап'!$B$17:$U$91,13,0)</f>
        <v>#REF!</v>
      </c>
      <c r="O482" s="78" t="e">
        <f>VLOOKUP("*"&amp;#REF!&amp;"*",'[1]2 этап'!$B$17:$U$91,14,0)</f>
        <v>#REF!</v>
      </c>
      <c r="P482" s="103">
        <v>2856112</v>
      </c>
      <c r="Q482" s="103">
        <v>1793464.46</v>
      </c>
      <c r="R482" s="103">
        <v>839256.74</v>
      </c>
      <c r="S482" s="103">
        <v>223390.8</v>
      </c>
      <c r="T482" s="73">
        <v>0</v>
      </c>
      <c r="U482" s="73">
        <v>0</v>
      </c>
      <c r="V482" s="16">
        <v>0</v>
      </c>
      <c r="W482" s="34"/>
      <c r="X482" s="34"/>
      <c r="Y482" s="24"/>
    </row>
    <row r="483" spans="1:26" s="16" customFormat="1" ht="12.75" hidden="1" customHeight="1" x14ac:dyDescent="0.25">
      <c r="A483" s="78" t="s">
        <v>343</v>
      </c>
      <c r="B483" s="96" t="s">
        <v>677</v>
      </c>
      <c r="C483" s="97" t="s">
        <v>149</v>
      </c>
      <c r="D483" s="76" t="s">
        <v>412</v>
      </c>
      <c r="E483" s="76" t="s">
        <v>297</v>
      </c>
      <c r="F483" s="76" t="s">
        <v>351</v>
      </c>
      <c r="G483" s="77">
        <v>2</v>
      </c>
      <c r="H483" s="77">
        <v>2</v>
      </c>
      <c r="I483" s="73">
        <v>80</v>
      </c>
      <c r="J483" s="77">
        <v>1</v>
      </c>
      <c r="K483" s="78" t="e">
        <f>VLOOKUP("*"&amp;#REF!&amp;"*",'[1]2 этап'!$B$17:$L$91,10,0)</f>
        <v>#REF!</v>
      </c>
      <c r="L483" s="78" t="e">
        <f>VLOOKUP("*"&amp;#REF!&amp;"*",'[1]2 этап'!$B$17:$L$91,11,0)</f>
        <v>#REF!</v>
      </c>
      <c r="M483" s="73" t="e">
        <f t="shared" si="36"/>
        <v>#REF!</v>
      </c>
      <c r="N483" s="78" t="e">
        <f>VLOOKUP("*"&amp;#REF!&amp;"*",'[1]2 этап'!$B$17:$U$91,13,0)</f>
        <v>#REF!</v>
      </c>
      <c r="O483" s="78" t="e">
        <f>VLOOKUP("*"&amp;#REF!&amp;"*",'[1]2 этап'!$B$17:$U$91,14,0)</f>
        <v>#REF!</v>
      </c>
      <c r="P483" s="103">
        <v>1457200.01</v>
      </c>
      <c r="Q483" s="103">
        <v>915032.89</v>
      </c>
      <c r="R483" s="103">
        <v>428192.22</v>
      </c>
      <c r="S483" s="103">
        <v>113974.9</v>
      </c>
      <c r="T483" s="73">
        <v>0</v>
      </c>
      <c r="U483" s="73">
        <v>0</v>
      </c>
      <c r="V483" s="16">
        <v>0</v>
      </c>
      <c r="W483" s="34"/>
      <c r="X483" s="34"/>
      <c r="Y483" s="24"/>
    </row>
    <row r="484" spans="1:26" s="16" customFormat="1" ht="12.75" hidden="1" customHeight="1" x14ac:dyDescent="0.25">
      <c r="A484" s="78" t="s">
        <v>164</v>
      </c>
      <c r="B484" s="96" t="s">
        <v>678</v>
      </c>
      <c r="C484" s="97" t="s">
        <v>141</v>
      </c>
      <c r="D484" s="76" t="s">
        <v>412</v>
      </c>
      <c r="E484" s="76" t="s">
        <v>297</v>
      </c>
      <c r="F484" s="76" t="s">
        <v>351</v>
      </c>
      <c r="G484" s="77">
        <v>2</v>
      </c>
      <c r="H484" s="77">
        <v>2</v>
      </c>
      <c r="I484" s="73">
        <v>80</v>
      </c>
      <c r="J484" s="77">
        <v>2</v>
      </c>
      <c r="K484" s="78" t="e">
        <f>VLOOKUP("*"&amp;#REF!&amp;"*",'[1]2 этап'!$B$17:$L$91,10,0)</f>
        <v>#REF!</v>
      </c>
      <c r="L484" s="78" t="e">
        <f>VLOOKUP("*"&amp;#REF!&amp;"*",'[1]2 этап'!$B$17:$L$91,11,0)</f>
        <v>#REF!</v>
      </c>
      <c r="M484" s="73" t="e">
        <f t="shared" si="36"/>
        <v>#REF!</v>
      </c>
      <c r="N484" s="78" t="e">
        <f>VLOOKUP("*"&amp;#REF!&amp;"*",'[1]2 этап'!$B$17:$U$91,13,0)</f>
        <v>#REF!</v>
      </c>
      <c r="O484" s="78" t="e">
        <f>VLOOKUP("*"&amp;#REF!&amp;"*",'[1]2 этап'!$B$17:$U$91,14,0)</f>
        <v>#REF!</v>
      </c>
      <c r="P484" s="103">
        <v>2914400</v>
      </c>
      <c r="Q484" s="103">
        <v>1830065.77</v>
      </c>
      <c r="R484" s="103">
        <v>856384.43</v>
      </c>
      <c r="S484" s="103">
        <v>227949.8</v>
      </c>
      <c r="T484" s="73">
        <v>0</v>
      </c>
      <c r="U484" s="73">
        <v>0</v>
      </c>
      <c r="V484" s="16">
        <v>0</v>
      </c>
      <c r="W484" s="34"/>
      <c r="X484" s="34"/>
      <c r="Y484" s="24"/>
    </row>
    <row r="485" spans="1:26" s="16" customFormat="1" ht="12.75" hidden="1" customHeight="1" x14ac:dyDescent="0.25">
      <c r="A485" s="78" t="s">
        <v>169</v>
      </c>
      <c r="B485" s="96" t="s">
        <v>178</v>
      </c>
      <c r="C485" s="97" t="s">
        <v>29</v>
      </c>
      <c r="D485" s="76" t="s">
        <v>679</v>
      </c>
      <c r="E485" s="76" t="s">
        <v>297</v>
      </c>
      <c r="F485" s="76" t="s">
        <v>351</v>
      </c>
      <c r="G485" s="77">
        <v>1</v>
      </c>
      <c r="H485" s="77">
        <v>1</v>
      </c>
      <c r="I485" s="73">
        <v>332.8</v>
      </c>
      <c r="J485" s="77">
        <v>1</v>
      </c>
      <c r="K485" s="78" t="e">
        <f>VLOOKUP("*"&amp;#REF!&amp;"*",'[1]2 этап'!$B$17:$L$91,10,0)</f>
        <v>#REF!</v>
      </c>
      <c r="L485" s="78" t="e">
        <f>VLOOKUP("*"&amp;#REF!&amp;"*",'[1]2 этап'!$B$17:$L$91,11,0)</f>
        <v>#REF!</v>
      </c>
      <c r="M485" s="73" t="e">
        <f t="shared" si="36"/>
        <v>#REF!</v>
      </c>
      <c r="N485" s="78" t="e">
        <f>VLOOKUP("*"&amp;#REF!&amp;"*",'[1]2 этап'!$B$17:$U$91,13,0)</f>
        <v>#REF!</v>
      </c>
      <c r="O485" s="78" t="e">
        <f>VLOOKUP("*"&amp;#REF!&amp;"*",'[1]2 этап'!$B$17:$U$91,14,0)</f>
        <v>#REF!</v>
      </c>
      <c r="P485" s="103">
        <v>1139402.42</v>
      </c>
      <c r="Q485" s="103">
        <v>647385.76</v>
      </c>
      <c r="R485" s="103">
        <v>388584.44</v>
      </c>
      <c r="S485" s="103">
        <v>103432.22</v>
      </c>
      <c r="T485" s="73">
        <v>0</v>
      </c>
      <c r="U485" s="73">
        <v>0</v>
      </c>
      <c r="V485" s="16">
        <v>0</v>
      </c>
      <c r="W485" s="34"/>
      <c r="X485" s="34"/>
      <c r="Y485" s="24"/>
    </row>
    <row r="486" spans="1:26" s="16" customFormat="1" ht="12.75" hidden="1" customHeight="1" x14ac:dyDescent="0.25">
      <c r="A486" s="78" t="s">
        <v>166</v>
      </c>
      <c r="B486" s="96" t="s">
        <v>179</v>
      </c>
      <c r="C486" s="97" t="s">
        <v>116</v>
      </c>
      <c r="D486" s="76" t="s">
        <v>680</v>
      </c>
      <c r="E486" s="76" t="s">
        <v>297</v>
      </c>
      <c r="F486" s="76" t="s">
        <v>351</v>
      </c>
      <c r="G486" s="77">
        <v>2</v>
      </c>
      <c r="H486" s="77">
        <v>2</v>
      </c>
      <c r="I486" s="73">
        <v>128.4</v>
      </c>
      <c r="J486" s="77">
        <v>1</v>
      </c>
      <c r="K486" s="78" t="e">
        <f>VLOOKUP("*"&amp;#REF!&amp;"*",'[1]2 этап'!$B$17:$L$91,10,0)</f>
        <v>#REF!</v>
      </c>
      <c r="L486" s="78" t="e">
        <f>VLOOKUP("*"&amp;#REF!&amp;"*",'[1]2 этап'!$B$17:$L$91,11,0)</f>
        <v>#REF!</v>
      </c>
      <c r="M486" s="73" t="e">
        <f t="shared" si="36"/>
        <v>#REF!</v>
      </c>
      <c r="N486" s="78" t="e">
        <f>VLOOKUP("*"&amp;#REF!&amp;"*",'[1]2 этап'!$B$17:$U$91,13,0)</f>
        <v>#REF!</v>
      </c>
      <c r="O486" s="78" t="e">
        <f>VLOOKUP("*"&amp;#REF!&amp;"*",'[1]2 этап'!$B$17:$U$91,14,0)</f>
        <v>#REF!</v>
      </c>
      <c r="P486" s="103">
        <v>2611412</v>
      </c>
      <c r="Q486" s="103">
        <v>1450327.13</v>
      </c>
      <c r="R486" s="103">
        <v>678684.66</v>
      </c>
      <c r="S486" s="103">
        <v>482400.21</v>
      </c>
      <c r="T486" s="73">
        <v>0</v>
      </c>
      <c r="U486" s="73">
        <v>0</v>
      </c>
      <c r="V486" s="16">
        <v>0</v>
      </c>
      <c r="W486" s="34"/>
      <c r="X486" s="34"/>
      <c r="Y486" s="24"/>
    </row>
    <row r="487" spans="1:26" s="62" customFormat="1" ht="27" hidden="1" customHeight="1" x14ac:dyDescent="0.25">
      <c r="A487" s="258" t="s">
        <v>101</v>
      </c>
      <c r="B487" s="259"/>
      <c r="C487" s="234" t="s">
        <v>31</v>
      </c>
      <c r="D487" s="234" t="s">
        <v>31</v>
      </c>
      <c r="E487" s="234" t="s">
        <v>31</v>
      </c>
      <c r="F487" s="234" t="s">
        <v>31</v>
      </c>
      <c r="G487" s="233">
        <f>G488+G489</f>
        <v>21</v>
      </c>
      <c r="H487" s="233">
        <f t="shared" ref="H487:U487" si="39">H488+H489</f>
        <v>21</v>
      </c>
      <c r="I487" s="231">
        <f t="shared" si="39"/>
        <v>382.8</v>
      </c>
      <c r="J487" s="233">
        <f t="shared" si="39"/>
        <v>12</v>
      </c>
      <c r="K487" s="78" t="e">
        <f>VLOOKUP("*"&amp;#REF!&amp;"*",'[1]2 этап'!$B$17:$L$91,10,0)</f>
        <v>#REF!</v>
      </c>
      <c r="L487" s="78" t="e">
        <f>VLOOKUP("*"&amp;#REF!&amp;"*",'[1]2 этап'!$B$17:$L$91,11,0)</f>
        <v>#REF!</v>
      </c>
      <c r="M487" s="73" t="e">
        <f t="shared" si="36"/>
        <v>#REF!</v>
      </c>
      <c r="N487" s="78" t="e">
        <f>VLOOKUP("*"&amp;#REF!&amp;"*",'[1]2 этап'!$B$17:$U$91,13,0)</f>
        <v>#REF!</v>
      </c>
      <c r="O487" s="78" t="e">
        <f>VLOOKUP("*"&amp;#REF!&amp;"*",'[1]2 этап'!$B$17:$U$91,14,0)</f>
        <v>#REF!</v>
      </c>
      <c r="P487" s="231">
        <f t="shared" si="39"/>
        <v>13945404</v>
      </c>
      <c r="Q487" s="231">
        <f t="shared" si="39"/>
        <v>8756864.7300000004</v>
      </c>
      <c r="R487" s="231">
        <f t="shared" si="39"/>
        <v>4097799.5</v>
      </c>
      <c r="S487" s="231">
        <f t="shared" si="39"/>
        <v>1090739.77</v>
      </c>
      <c r="T487" s="231">
        <f t="shared" si="39"/>
        <v>0</v>
      </c>
      <c r="U487" s="231">
        <f t="shared" si="39"/>
        <v>0</v>
      </c>
      <c r="W487" s="63"/>
      <c r="X487" s="12"/>
      <c r="Y487" s="12"/>
      <c r="Z487" s="66"/>
    </row>
    <row r="488" spans="1:26" s="16" customFormat="1" ht="12.75" hidden="1" customHeight="1" x14ac:dyDescent="0.25">
      <c r="A488" s="175" t="s">
        <v>231</v>
      </c>
      <c r="B488" s="220" t="s">
        <v>838</v>
      </c>
      <c r="C488" s="221" t="s">
        <v>42</v>
      </c>
      <c r="D488" s="222" t="s">
        <v>839</v>
      </c>
      <c r="E488" s="75" t="s">
        <v>297</v>
      </c>
      <c r="F488" s="75" t="s">
        <v>351</v>
      </c>
      <c r="G488" s="223">
        <v>12</v>
      </c>
      <c r="H488" s="223">
        <v>12</v>
      </c>
      <c r="I488" s="224">
        <v>163.80000000000001</v>
      </c>
      <c r="J488" s="223">
        <v>6</v>
      </c>
      <c r="K488" s="78" t="e">
        <f>VLOOKUP("*"&amp;#REF!&amp;"*",'[1]2 этап'!$B$17:$L$91,10,0)</f>
        <v>#REF!</v>
      </c>
      <c r="L488" s="78" t="e">
        <f>VLOOKUP("*"&amp;#REF!&amp;"*",'[1]2 этап'!$B$17:$L$91,11,0)</f>
        <v>#REF!</v>
      </c>
      <c r="M488" s="73" t="e">
        <f t="shared" si="36"/>
        <v>#REF!</v>
      </c>
      <c r="N488" s="78" t="e">
        <f>VLOOKUP("*"&amp;#REF!&amp;"*",'[1]2 этап'!$B$17:$U$91,13,0)</f>
        <v>#REF!</v>
      </c>
      <c r="O488" s="78" t="e">
        <f>VLOOKUP("*"&amp;#REF!&amp;"*",'[1]2 этап'!$B$17:$U$91,14,0)</f>
        <v>#REF!</v>
      </c>
      <c r="P488" s="103">
        <v>5967234</v>
      </c>
      <c r="Q488" s="103">
        <v>3747059.67</v>
      </c>
      <c r="R488" s="103">
        <v>1753447.12</v>
      </c>
      <c r="S488" s="225">
        <v>466727.21</v>
      </c>
      <c r="T488" s="98">
        <v>0</v>
      </c>
      <c r="U488" s="98">
        <v>0</v>
      </c>
      <c r="V488" s="16">
        <v>0</v>
      </c>
      <c r="W488" s="126"/>
      <c r="X488" s="25"/>
      <c r="Y488" s="25"/>
      <c r="Z488" s="125"/>
    </row>
    <row r="489" spans="1:26" s="16" customFormat="1" ht="12.75" hidden="1" customHeight="1" x14ac:dyDescent="0.25">
      <c r="A489" s="175" t="s">
        <v>150</v>
      </c>
      <c r="B489" s="176" t="s">
        <v>840</v>
      </c>
      <c r="C489" s="177" t="s">
        <v>43</v>
      </c>
      <c r="D489" s="178" t="s">
        <v>841</v>
      </c>
      <c r="E489" s="75" t="s">
        <v>297</v>
      </c>
      <c r="F489" s="75" t="s">
        <v>351</v>
      </c>
      <c r="G489" s="179">
        <v>9</v>
      </c>
      <c r="H489" s="179">
        <v>9</v>
      </c>
      <c r="I489" s="103">
        <v>219</v>
      </c>
      <c r="J489" s="179">
        <v>6</v>
      </c>
      <c r="K489" s="78" t="e">
        <f>VLOOKUP("*"&amp;#REF!&amp;"*",'[1]2 этап'!$B$17:$L$91,10,0)</f>
        <v>#REF!</v>
      </c>
      <c r="L489" s="78" t="e">
        <f>VLOOKUP("*"&amp;#REF!&amp;"*",'[1]2 этап'!$B$17:$L$91,11,0)</f>
        <v>#REF!</v>
      </c>
      <c r="M489" s="73" t="e">
        <f t="shared" si="36"/>
        <v>#REF!</v>
      </c>
      <c r="N489" s="78" t="e">
        <f>VLOOKUP("*"&amp;#REF!&amp;"*",'[1]2 этап'!$B$17:$U$91,13,0)</f>
        <v>#REF!</v>
      </c>
      <c r="O489" s="78" t="e">
        <f>VLOOKUP("*"&amp;#REF!&amp;"*",'[1]2 этап'!$B$17:$U$91,14,0)</f>
        <v>#REF!</v>
      </c>
      <c r="P489" s="103">
        <v>7978170</v>
      </c>
      <c r="Q489" s="103">
        <v>5009805.0599999996</v>
      </c>
      <c r="R489" s="103">
        <v>2344352.38</v>
      </c>
      <c r="S489" s="225">
        <v>624012.56000000006</v>
      </c>
      <c r="T489" s="98">
        <v>0</v>
      </c>
      <c r="U489" s="98">
        <v>0</v>
      </c>
      <c r="V489" s="16">
        <v>0</v>
      </c>
      <c r="W489" s="126"/>
      <c r="X489" s="25"/>
      <c r="Y489" s="25"/>
      <c r="Z489" s="125"/>
    </row>
    <row r="490" spans="1:26" s="62" customFormat="1" ht="27" hidden="1" customHeight="1" x14ac:dyDescent="0.25">
      <c r="A490" s="252" t="s">
        <v>102</v>
      </c>
      <c r="B490" s="253"/>
      <c r="C490" s="229" t="s">
        <v>31</v>
      </c>
      <c r="D490" s="229" t="s">
        <v>31</v>
      </c>
      <c r="E490" s="229" t="s">
        <v>31</v>
      </c>
      <c r="F490" s="229" t="s">
        <v>31</v>
      </c>
      <c r="G490" s="233">
        <f>SUM(G491:G500)</f>
        <v>106</v>
      </c>
      <c r="H490" s="233">
        <f>SUM(H491:H500)</f>
        <v>106</v>
      </c>
      <c r="I490" s="231">
        <f>SUM(I491:I500)</f>
        <v>2179.8000000000002</v>
      </c>
      <c r="J490" s="233">
        <f t="shared" ref="J490:U490" si="40">SUM(J491:J500)</f>
        <v>49</v>
      </c>
      <c r="K490" s="78" t="e">
        <f>VLOOKUP("*"&amp;#REF!&amp;"*",'[1]2 этап'!$B$17:$L$91,10,0)</f>
        <v>#REF!</v>
      </c>
      <c r="L490" s="78" t="e">
        <f>VLOOKUP("*"&amp;#REF!&amp;"*",'[1]2 этап'!$B$17:$L$91,11,0)</f>
        <v>#REF!</v>
      </c>
      <c r="M490" s="73" t="e">
        <f t="shared" si="36"/>
        <v>#REF!</v>
      </c>
      <c r="N490" s="78" t="e">
        <f>VLOOKUP("*"&amp;#REF!&amp;"*",'[1]2 этап'!$B$17:$U$91,13,0)</f>
        <v>#REF!</v>
      </c>
      <c r="O490" s="78" t="e">
        <f>VLOOKUP("*"&amp;#REF!&amp;"*",'[1]2 этап'!$B$17:$U$91,14,0)</f>
        <v>#REF!</v>
      </c>
      <c r="P490" s="231">
        <f t="shared" si="40"/>
        <v>70903709</v>
      </c>
      <c r="Q490" s="231">
        <f t="shared" si="40"/>
        <v>44523212.689999998</v>
      </c>
      <c r="R490" s="231">
        <f t="shared" si="40"/>
        <v>20834762.710000001</v>
      </c>
      <c r="S490" s="231">
        <f t="shared" si="40"/>
        <v>5545733.6000000006</v>
      </c>
      <c r="T490" s="231">
        <f t="shared" si="40"/>
        <v>0</v>
      </c>
      <c r="U490" s="231">
        <f t="shared" si="40"/>
        <v>0</v>
      </c>
      <c r="W490" s="63"/>
      <c r="X490" s="65"/>
      <c r="Y490" s="65"/>
      <c r="Z490" s="66"/>
    </row>
    <row r="491" spans="1:26" s="16" customFormat="1" ht="12.75" hidden="1" customHeight="1" x14ac:dyDescent="0.25">
      <c r="A491" s="181" t="s">
        <v>231</v>
      </c>
      <c r="B491" s="79" t="s">
        <v>822</v>
      </c>
      <c r="C491" s="226" t="s">
        <v>823</v>
      </c>
      <c r="D491" s="76" t="s">
        <v>824</v>
      </c>
      <c r="E491" s="75" t="s">
        <v>297</v>
      </c>
      <c r="F491" s="75" t="s">
        <v>351</v>
      </c>
      <c r="G491" s="77">
        <v>1</v>
      </c>
      <c r="H491" s="77">
        <v>1</v>
      </c>
      <c r="I491" s="73">
        <v>149.30000000000001</v>
      </c>
      <c r="J491" s="77">
        <v>1</v>
      </c>
      <c r="K491" s="78" t="e">
        <f>VLOOKUP("*"&amp;#REF!&amp;"*",'[1]2 этап'!$B$17:$L$91,10,0)</f>
        <v>#REF!</v>
      </c>
      <c r="L491" s="78" t="e">
        <f>VLOOKUP("*"&amp;#REF!&amp;"*",'[1]2 этап'!$B$17:$L$91,11,0)</f>
        <v>#REF!</v>
      </c>
      <c r="M491" s="73" t="e">
        <f t="shared" si="36"/>
        <v>#REF!</v>
      </c>
      <c r="N491" s="78" t="e">
        <f>VLOOKUP("*"&amp;#REF!&amp;"*",'[1]2 этап'!$B$17:$U$91,13,0)</f>
        <v>#REF!</v>
      </c>
      <c r="O491" s="78" t="e">
        <f>VLOOKUP("*"&amp;#REF!&amp;"*",'[1]2 этап'!$B$17:$U$91,14,0)</f>
        <v>#REF!</v>
      </c>
      <c r="P491" s="73">
        <v>1060113.01</v>
      </c>
      <c r="Q491" s="73">
        <v>665686.43000000005</v>
      </c>
      <c r="R491" s="73">
        <v>311509.84000000003</v>
      </c>
      <c r="S491" s="73">
        <v>82916.740000000005</v>
      </c>
      <c r="T491" s="98">
        <v>0</v>
      </c>
      <c r="U491" s="98">
        <v>0</v>
      </c>
      <c r="V491" s="16">
        <v>0</v>
      </c>
      <c r="W491" s="105"/>
      <c r="X491" s="24"/>
      <c r="Y491" s="24"/>
    </row>
    <row r="492" spans="1:26" s="16" customFormat="1" ht="12.75" hidden="1" customHeight="1" x14ac:dyDescent="0.25">
      <c r="A492" s="181" t="s">
        <v>150</v>
      </c>
      <c r="B492" s="79" t="s">
        <v>825</v>
      </c>
      <c r="C492" s="183" t="s">
        <v>151</v>
      </c>
      <c r="D492" s="76" t="s">
        <v>826</v>
      </c>
      <c r="E492" s="75" t="s">
        <v>297</v>
      </c>
      <c r="F492" s="75" t="s">
        <v>351</v>
      </c>
      <c r="G492" s="172">
        <v>4</v>
      </c>
      <c r="H492" s="172">
        <v>4</v>
      </c>
      <c r="I492" s="173">
        <v>108.2</v>
      </c>
      <c r="J492" s="77">
        <v>2</v>
      </c>
      <c r="K492" s="78" t="e">
        <f>VLOOKUP("*"&amp;#REF!&amp;"*",'[1]2 этап'!$B$17:$L$91,10,0)</f>
        <v>#REF!</v>
      </c>
      <c r="L492" s="78" t="e">
        <f>VLOOKUP("*"&amp;#REF!&amp;"*",'[1]2 этап'!$B$17:$L$91,11,0)</f>
        <v>#REF!</v>
      </c>
      <c r="M492" s="73" t="e">
        <f t="shared" si="36"/>
        <v>#REF!</v>
      </c>
      <c r="N492" s="78" t="e">
        <f>VLOOKUP("*"&amp;#REF!&amp;"*",'[1]2 этап'!$B$17:$U$91,13,0)</f>
        <v>#REF!</v>
      </c>
      <c r="O492" s="78" t="e">
        <f>VLOOKUP("*"&amp;#REF!&amp;"*",'[1]2 этап'!$B$17:$U$91,14,0)</f>
        <v>#REF!</v>
      </c>
      <c r="P492" s="73">
        <v>3941726</v>
      </c>
      <c r="Q492" s="73">
        <v>2475163.96</v>
      </c>
      <c r="R492" s="73">
        <v>1158259.94</v>
      </c>
      <c r="S492" s="73">
        <v>308302.09999999998</v>
      </c>
      <c r="T492" s="98">
        <v>0</v>
      </c>
      <c r="U492" s="98">
        <v>0</v>
      </c>
      <c r="V492" s="16">
        <v>0</v>
      </c>
      <c r="W492" s="105"/>
      <c r="X492" s="24"/>
      <c r="Y492" s="24"/>
    </row>
    <row r="493" spans="1:26" s="16" customFormat="1" ht="12.75" hidden="1" customHeight="1" x14ac:dyDescent="0.25">
      <c r="A493" s="181" t="s">
        <v>151</v>
      </c>
      <c r="B493" s="79" t="s">
        <v>827</v>
      </c>
      <c r="C493" s="183" t="s">
        <v>152</v>
      </c>
      <c r="D493" s="76" t="s">
        <v>826</v>
      </c>
      <c r="E493" s="75" t="s">
        <v>297</v>
      </c>
      <c r="F493" s="75" t="s">
        <v>351</v>
      </c>
      <c r="G493" s="172">
        <v>2</v>
      </c>
      <c r="H493" s="172">
        <v>2</v>
      </c>
      <c r="I493" s="173">
        <v>108.1</v>
      </c>
      <c r="J493" s="77">
        <v>2</v>
      </c>
      <c r="K493" s="78" t="e">
        <f>VLOOKUP("*"&amp;#REF!&amp;"*",'[1]2 этап'!$B$17:$L$91,10,0)</f>
        <v>#REF!</v>
      </c>
      <c r="L493" s="78" t="e">
        <f>VLOOKUP("*"&amp;#REF!&amp;"*",'[1]2 этап'!$B$17:$L$91,11,0)</f>
        <v>#REF!</v>
      </c>
      <c r="M493" s="73" t="e">
        <f t="shared" si="36"/>
        <v>#REF!</v>
      </c>
      <c r="N493" s="78" t="e">
        <f>VLOOKUP("*"&amp;#REF!&amp;"*",'[1]2 этап'!$B$17:$U$91,13,0)</f>
        <v>#REF!</v>
      </c>
      <c r="O493" s="78" t="e">
        <f>VLOOKUP("*"&amp;#REF!&amp;"*",'[1]2 этап'!$B$17:$U$91,14,0)</f>
        <v>#REF!</v>
      </c>
      <c r="P493" s="73">
        <v>2954469.99</v>
      </c>
      <c r="Q493" s="73">
        <v>1855226.18</v>
      </c>
      <c r="R493" s="73">
        <v>868159.71</v>
      </c>
      <c r="S493" s="73">
        <v>231084.1</v>
      </c>
      <c r="T493" s="98">
        <v>0</v>
      </c>
      <c r="U493" s="98">
        <v>0</v>
      </c>
      <c r="V493" s="16">
        <v>0</v>
      </c>
      <c r="W493" s="105"/>
      <c r="X493" s="24"/>
      <c r="Y493" s="24"/>
    </row>
    <row r="494" spans="1:26" s="16" customFormat="1" ht="12.75" hidden="1" customHeight="1" x14ac:dyDescent="0.25">
      <c r="A494" s="181" t="s">
        <v>152</v>
      </c>
      <c r="B494" s="79" t="s">
        <v>828</v>
      </c>
      <c r="C494" s="183" t="s">
        <v>40</v>
      </c>
      <c r="D494" s="76" t="s">
        <v>829</v>
      </c>
      <c r="E494" s="75" t="s">
        <v>297</v>
      </c>
      <c r="F494" s="75" t="s">
        <v>351</v>
      </c>
      <c r="G494" s="172">
        <v>3</v>
      </c>
      <c r="H494" s="172">
        <v>3</v>
      </c>
      <c r="I494" s="173">
        <v>108.2</v>
      </c>
      <c r="J494" s="77">
        <v>2</v>
      </c>
      <c r="K494" s="78" t="e">
        <f>VLOOKUP("*"&amp;#REF!&amp;"*",'[1]2 этап'!$B$17:$L$91,10,0)</f>
        <v>#REF!</v>
      </c>
      <c r="L494" s="78" t="e">
        <f>VLOOKUP("*"&amp;#REF!&amp;"*",'[1]2 этап'!$B$17:$L$91,11,0)</f>
        <v>#REF!</v>
      </c>
      <c r="M494" s="73" t="e">
        <f t="shared" si="36"/>
        <v>#REF!</v>
      </c>
      <c r="N494" s="78" t="e">
        <f>VLOOKUP("*"&amp;#REF!&amp;"*",'[1]2 этап'!$B$17:$U$91,13,0)</f>
        <v>#REF!</v>
      </c>
      <c r="O494" s="78" t="e">
        <f>VLOOKUP("*"&amp;#REF!&amp;"*",'[1]2 этап'!$B$17:$U$91,14,0)</f>
        <v>#REF!</v>
      </c>
      <c r="P494" s="73">
        <v>3941726</v>
      </c>
      <c r="Q494" s="73">
        <v>2475163.96</v>
      </c>
      <c r="R494" s="73">
        <v>1158259.94</v>
      </c>
      <c r="S494" s="73">
        <v>308302.09999999998</v>
      </c>
      <c r="T494" s="98">
        <v>0</v>
      </c>
      <c r="U494" s="98">
        <v>0</v>
      </c>
      <c r="V494" s="16">
        <v>0</v>
      </c>
      <c r="W494" s="105"/>
      <c r="X494" s="24"/>
      <c r="Y494" s="24"/>
    </row>
    <row r="495" spans="1:26" s="16" customFormat="1" ht="12.75" hidden="1" customHeight="1" x14ac:dyDescent="0.25">
      <c r="A495" s="181" t="s">
        <v>229</v>
      </c>
      <c r="B495" s="79" t="s">
        <v>830</v>
      </c>
      <c r="C495" s="183" t="s">
        <v>150</v>
      </c>
      <c r="D495" s="76" t="s">
        <v>826</v>
      </c>
      <c r="E495" s="75" t="s">
        <v>297</v>
      </c>
      <c r="F495" s="75" t="s">
        <v>351</v>
      </c>
      <c r="G495" s="172">
        <v>6</v>
      </c>
      <c r="H495" s="172">
        <v>6</v>
      </c>
      <c r="I495" s="173">
        <v>92.1</v>
      </c>
      <c r="J495" s="77">
        <v>3</v>
      </c>
      <c r="K495" s="78" t="e">
        <f>VLOOKUP("*"&amp;#REF!&amp;"*",'[1]2 этап'!$B$17:$L$91,10,0)</f>
        <v>#REF!</v>
      </c>
      <c r="L495" s="78" t="e">
        <f>VLOOKUP("*"&amp;#REF!&amp;"*",'[1]2 этап'!$B$17:$L$91,11,0)</f>
        <v>#REF!</v>
      </c>
      <c r="M495" s="73" t="e">
        <f t="shared" si="36"/>
        <v>#REF!</v>
      </c>
      <c r="N495" s="78" t="e">
        <f>VLOOKUP("*"&amp;#REF!&amp;"*",'[1]2 этап'!$B$17:$U$91,13,0)</f>
        <v>#REF!</v>
      </c>
      <c r="O495" s="78" t="e">
        <f>VLOOKUP("*"&amp;#REF!&amp;"*",'[1]2 этап'!$B$17:$U$91,14,0)</f>
        <v>#REF!</v>
      </c>
      <c r="P495" s="73">
        <v>3355203</v>
      </c>
      <c r="Q495" s="73">
        <v>2106863.2200000002</v>
      </c>
      <c r="R495" s="73">
        <v>985912.58</v>
      </c>
      <c r="S495" s="73">
        <v>262427.2</v>
      </c>
      <c r="T495" s="98">
        <v>0</v>
      </c>
      <c r="U495" s="98">
        <v>0</v>
      </c>
      <c r="V495" s="16">
        <v>0</v>
      </c>
      <c r="W495" s="105"/>
      <c r="X495" s="24"/>
      <c r="Y495" s="24"/>
    </row>
    <row r="496" spans="1:26" s="16" customFormat="1" ht="12.75" hidden="1" customHeight="1" x14ac:dyDescent="0.25">
      <c r="A496" s="181" t="s">
        <v>241</v>
      </c>
      <c r="B496" s="79" t="s">
        <v>831</v>
      </c>
      <c r="C496" s="183" t="s">
        <v>229</v>
      </c>
      <c r="D496" s="76" t="s">
        <v>832</v>
      </c>
      <c r="E496" s="75" t="s">
        <v>297</v>
      </c>
      <c r="F496" s="75" t="s">
        <v>351</v>
      </c>
      <c r="G496" s="172">
        <v>2</v>
      </c>
      <c r="H496" s="172">
        <v>2</v>
      </c>
      <c r="I496" s="173">
        <v>84.2</v>
      </c>
      <c r="J496" s="77">
        <v>1</v>
      </c>
      <c r="K496" s="78" t="e">
        <f>VLOOKUP("*"&amp;#REF!&amp;"*",'[1]2 этап'!$B$17:$L$91,10,0)</f>
        <v>#REF!</v>
      </c>
      <c r="L496" s="78" t="e">
        <f>VLOOKUP("*"&amp;#REF!&amp;"*",'[1]2 этап'!$B$17:$L$91,11,0)</f>
        <v>#REF!</v>
      </c>
      <c r="M496" s="73" t="e">
        <f t="shared" si="36"/>
        <v>#REF!</v>
      </c>
      <c r="N496" s="78" t="e">
        <f>VLOOKUP("*"&amp;#REF!&amp;"*",'[1]2 этап'!$B$17:$U$91,13,0)</f>
        <v>#REF!</v>
      </c>
      <c r="O496" s="78" t="e">
        <f>VLOOKUP("*"&amp;#REF!&amp;"*",'[1]2 этап'!$B$17:$U$91,14,0)</f>
        <v>#REF!</v>
      </c>
      <c r="P496" s="73">
        <v>983610.01</v>
      </c>
      <c r="Q496" s="73">
        <v>617647.19999999995</v>
      </c>
      <c r="R496" s="73">
        <v>289029.75</v>
      </c>
      <c r="S496" s="73">
        <v>76933.06</v>
      </c>
      <c r="T496" s="98">
        <v>0</v>
      </c>
      <c r="U496" s="98">
        <v>0</v>
      </c>
      <c r="V496" s="16">
        <v>0</v>
      </c>
      <c r="W496" s="105"/>
      <c r="X496" s="24"/>
      <c r="Y496" s="24"/>
    </row>
    <row r="497" spans="1:26" s="16" customFormat="1" ht="12.75" hidden="1" customHeight="1" x14ac:dyDescent="0.25">
      <c r="A497" s="181" t="s">
        <v>39</v>
      </c>
      <c r="B497" s="79" t="s">
        <v>184</v>
      </c>
      <c r="C497" s="183" t="s">
        <v>47</v>
      </c>
      <c r="D497" s="76" t="s">
        <v>833</v>
      </c>
      <c r="E497" s="75" t="s">
        <v>297</v>
      </c>
      <c r="F497" s="75" t="s">
        <v>351</v>
      </c>
      <c r="G497" s="172">
        <v>17</v>
      </c>
      <c r="H497" s="172">
        <v>17</v>
      </c>
      <c r="I497" s="173">
        <v>349.8</v>
      </c>
      <c r="J497" s="77">
        <v>9</v>
      </c>
      <c r="K497" s="78" t="e">
        <f>VLOOKUP("*"&amp;#REF!&amp;"*",'[1]2 этап'!$B$17:$L$91,10,0)</f>
        <v>#REF!</v>
      </c>
      <c r="L497" s="78" t="e">
        <f>VLOOKUP("*"&amp;#REF!&amp;"*",'[1]2 этап'!$B$17:$L$91,11,0)</f>
        <v>#REF!</v>
      </c>
      <c r="M497" s="73" t="e">
        <f t="shared" si="36"/>
        <v>#REF!</v>
      </c>
      <c r="N497" s="78" t="e">
        <f>VLOOKUP("*"&amp;#REF!&amp;"*",'[1]2 этап'!$B$17:$U$91,13,0)</f>
        <v>#REF!</v>
      </c>
      <c r="O497" s="78" t="e">
        <f>VLOOKUP("*"&amp;#REF!&amp;"*",'[1]2 этап'!$B$17:$U$91,14,0)</f>
        <v>#REF!</v>
      </c>
      <c r="P497" s="73">
        <v>12743214</v>
      </c>
      <c r="Q497" s="73">
        <v>8001962.5999999996</v>
      </c>
      <c r="R497" s="73">
        <v>3744540.92</v>
      </c>
      <c r="S497" s="73">
        <v>996710.48</v>
      </c>
      <c r="T497" s="98">
        <v>0</v>
      </c>
      <c r="U497" s="98">
        <v>0</v>
      </c>
      <c r="V497" s="16">
        <v>0</v>
      </c>
      <c r="W497" s="105"/>
      <c r="X497" s="24"/>
      <c r="Y497" s="24"/>
    </row>
    <row r="498" spans="1:26" s="16" customFormat="1" ht="12.75" hidden="1" customHeight="1" x14ac:dyDescent="0.25">
      <c r="A498" s="181" t="s">
        <v>153</v>
      </c>
      <c r="B498" s="79" t="s">
        <v>834</v>
      </c>
      <c r="C498" s="183" t="s">
        <v>835</v>
      </c>
      <c r="D498" s="76" t="s">
        <v>453</v>
      </c>
      <c r="E498" s="75" t="s">
        <v>297</v>
      </c>
      <c r="F498" s="75" t="s">
        <v>351</v>
      </c>
      <c r="G498" s="172">
        <v>12</v>
      </c>
      <c r="H498" s="172">
        <v>12</v>
      </c>
      <c r="I498" s="173">
        <v>181.2</v>
      </c>
      <c r="J498" s="77">
        <v>6</v>
      </c>
      <c r="K498" s="78" t="e">
        <f>VLOOKUP("*"&amp;#REF!&amp;"*",'[1]2 этап'!$B$17:$L$91,10,0)</f>
        <v>#REF!</v>
      </c>
      <c r="L498" s="78" t="e">
        <f>VLOOKUP("*"&amp;#REF!&amp;"*",'[1]2 этап'!$B$17:$L$91,11,0)</f>
        <v>#REF!</v>
      </c>
      <c r="M498" s="73" t="e">
        <f t="shared" si="36"/>
        <v>#REF!</v>
      </c>
      <c r="N498" s="78" t="e">
        <f>VLOOKUP("*"&amp;#REF!&amp;"*",'[1]2 этап'!$B$17:$U$91,13,0)</f>
        <v>#REF!</v>
      </c>
      <c r="O498" s="78" t="e">
        <f>VLOOKUP("*"&amp;#REF!&amp;"*",'[1]2 этап'!$B$17:$U$91,14,0)</f>
        <v>#REF!</v>
      </c>
      <c r="P498" s="73">
        <v>6601116</v>
      </c>
      <c r="Q498" s="73">
        <v>4145098.97</v>
      </c>
      <c r="R498" s="73">
        <v>1939710.73</v>
      </c>
      <c r="S498" s="73">
        <v>516306.3</v>
      </c>
      <c r="T498" s="98">
        <v>0</v>
      </c>
      <c r="U498" s="98">
        <v>0</v>
      </c>
      <c r="V498" s="16">
        <v>0</v>
      </c>
      <c r="W498" s="105"/>
      <c r="X498" s="24"/>
      <c r="Y498" s="24"/>
    </row>
    <row r="499" spans="1:26" s="16" customFormat="1" ht="12.75" hidden="1" customHeight="1" x14ac:dyDescent="0.25">
      <c r="A499" s="181" t="s">
        <v>246</v>
      </c>
      <c r="B499" s="79" t="s">
        <v>183</v>
      </c>
      <c r="C499" s="183" t="s">
        <v>246</v>
      </c>
      <c r="D499" s="76" t="s">
        <v>826</v>
      </c>
      <c r="E499" s="75" t="s">
        <v>297</v>
      </c>
      <c r="F499" s="75" t="s">
        <v>351</v>
      </c>
      <c r="G499" s="172">
        <v>28</v>
      </c>
      <c r="H499" s="172">
        <v>28</v>
      </c>
      <c r="I499" s="173">
        <v>499</v>
      </c>
      <c r="J499" s="77">
        <v>11</v>
      </c>
      <c r="K499" s="78" t="e">
        <f>VLOOKUP("*"&amp;#REF!&amp;"*",'[1]2 этап'!$B$17:$L$91,10,0)</f>
        <v>#REF!</v>
      </c>
      <c r="L499" s="78" t="e">
        <f>VLOOKUP("*"&amp;#REF!&amp;"*",'[1]2 этап'!$B$17:$L$91,11,0)</f>
        <v>#REF!</v>
      </c>
      <c r="M499" s="73" t="e">
        <f t="shared" si="36"/>
        <v>#REF!</v>
      </c>
      <c r="N499" s="78" t="e">
        <f>VLOOKUP("*"&amp;#REF!&amp;"*",'[1]2 этап'!$B$17:$U$91,13,0)</f>
        <v>#REF!</v>
      </c>
      <c r="O499" s="78" t="e">
        <f>VLOOKUP("*"&amp;#REF!&amp;"*",'[1]2 этап'!$B$17:$U$91,14,0)</f>
        <v>#REF!</v>
      </c>
      <c r="P499" s="73">
        <v>17118459.989999998</v>
      </c>
      <c r="Q499" s="73">
        <v>10749351.83</v>
      </c>
      <c r="R499" s="73">
        <v>5030188.05</v>
      </c>
      <c r="S499" s="73">
        <v>1338920.1100000001</v>
      </c>
      <c r="T499" s="98">
        <v>0</v>
      </c>
      <c r="U499" s="98">
        <v>0</v>
      </c>
      <c r="V499" s="16">
        <v>0</v>
      </c>
      <c r="W499" s="105"/>
      <c r="X499" s="24"/>
      <c r="Y499" s="24"/>
    </row>
    <row r="500" spans="1:26" s="16" customFormat="1" ht="12.75" hidden="1" customHeight="1" x14ac:dyDescent="0.25">
      <c r="A500" s="181" t="s">
        <v>248</v>
      </c>
      <c r="B500" s="79" t="s">
        <v>836</v>
      </c>
      <c r="C500" s="183" t="s">
        <v>153</v>
      </c>
      <c r="D500" s="76" t="s">
        <v>837</v>
      </c>
      <c r="E500" s="75" t="s">
        <v>297</v>
      </c>
      <c r="F500" s="75" t="s">
        <v>351</v>
      </c>
      <c r="G500" s="172">
        <v>31</v>
      </c>
      <c r="H500" s="172">
        <v>31</v>
      </c>
      <c r="I500" s="173">
        <v>499.7</v>
      </c>
      <c r="J500" s="77">
        <v>12</v>
      </c>
      <c r="K500" s="78" t="e">
        <f>VLOOKUP("*"&amp;#REF!&amp;"*",'[1]2 этап'!$B$17:$L$91,10,0)</f>
        <v>#REF!</v>
      </c>
      <c r="L500" s="78" t="e">
        <f>VLOOKUP("*"&amp;#REF!&amp;"*",'[1]2 этап'!$B$17:$L$91,11,0)</f>
        <v>#REF!</v>
      </c>
      <c r="M500" s="73" t="e">
        <f t="shared" si="36"/>
        <v>#REF!</v>
      </c>
      <c r="N500" s="78" t="e">
        <f>VLOOKUP("*"&amp;#REF!&amp;"*",'[1]2 этап'!$B$17:$U$91,13,0)</f>
        <v>#REF!</v>
      </c>
      <c r="O500" s="78" t="e">
        <f>VLOOKUP("*"&amp;#REF!&amp;"*",'[1]2 этап'!$B$17:$U$91,14,0)</f>
        <v>#REF!</v>
      </c>
      <c r="P500" s="73">
        <v>18204071</v>
      </c>
      <c r="Q500" s="73">
        <v>11431048.34</v>
      </c>
      <c r="R500" s="73">
        <v>5349191.25</v>
      </c>
      <c r="S500" s="73">
        <v>1423831.41</v>
      </c>
      <c r="T500" s="98">
        <v>0</v>
      </c>
      <c r="U500" s="98">
        <v>0</v>
      </c>
      <c r="V500" s="16">
        <v>0</v>
      </c>
      <c r="W500" s="105"/>
      <c r="X500" s="24"/>
      <c r="Y500" s="24"/>
    </row>
    <row r="501" spans="1:26" s="62" customFormat="1" ht="27" hidden="1" customHeight="1" x14ac:dyDescent="0.25">
      <c r="A501" s="252" t="s">
        <v>103</v>
      </c>
      <c r="B501" s="253"/>
      <c r="C501" s="229" t="s">
        <v>31</v>
      </c>
      <c r="D501" s="229" t="s">
        <v>31</v>
      </c>
      <c r="E501" s="229" t="s">
        <v>31</v>
      </c>
      <c r="F501" s="229" t="s">
        <v>31</v>
      </c>
      <c r="G501" s="232">
        <f>SUM(G502:G514)</f>
        <v>105</v>
      </c>
      <c r="H501" s="232">
        <f>SUM(H502:H514)</f>
        <v>105</v>
      </c>
      <c r="I501" s="231">
        <f>SUM(I502:I514)</f>
        <v>4485.2000000000007</v>
      </c>
      <c r="J501" s="232">
        <f t="shared" ref="J501:S501" si="41">SUM(J502:J514)</f>
        <v>56</v>
      </c>
      <c r="K501" s="78" t="e">
        <f>VLOOKUP("*"&amp;#REF!&amp;"*",'[1]2 этап'!$B$17:$L$91,10,0)</f>
        <v>#REF!</v>
      </c>
      <c r="L501" s="78" t="e">
        <f>VLOOKUP("*"&amp;#REF!&amp;"*",'[1]2 этап'!$B$17:$L$91,11,0)</f>
        <v>#REF!</v>
      </c>
      <c r="M501" s="73" t="e">
        <f t="shared" si="36"/>
        <v>#REF!</v>
      </c>
      <c r="N501" s="78" t="e">
        <f>VLOOKUP("*"&amp;#REF!&amp;"*",'[1]2 этап'!$B$17:$U$91,13,0)</f>
        <v>#REF!</v>
      </c>
      <c r="O501" s="78" t="e">
        <f>VLOOKUP("*"&amp;#REF!&amp;"*",'[1]2 этап'!$B$17:$U$91,14,0)</f>
        <v>#REF!</v>
      </c>
      <c r="P501" s="231">
        <f t="shared" si="41"/>
        <v>64801684</v>
      </c>
      <c r="Q501" s="231">
        <f t="shared" si="41"/>
        <v>40158505.81000001</v>
      </c>
      <c r="R501" s="231">
        <f t="shared" si="41"/>
        <v>18792285.850000001</v>
      </c>
      <c r="S501" s="231">
        <f t="shared" si="41"/>
        <v>5850892.3399999989</v>
      </c>
      <c r="T501" s="231">
        <f t="shared" ref="T501:U501" si="42">SUM(T502:T513)</f>
        <v>0</v>
      </c>
      <c r="U501" s="231">
        <f t="shared" si="42"/>
        <v>0</v>
      </c>
      <c r="W501" s="63"/>
      <c r="X501" s="12"/>
      <c r="Y501" s="12"/>
      <c r="Z501" s="66"/>
    </row>
    <row r="502" spans="1:26" s="16" customFormat="1" ht="12.75" hidden="1" customHeight="1" x14ac:dyDescent="0.25">
      <c r="A502" s="181" t="s">
        <v>231</v>
      </c>
      <c r="B502" s="95" t="s">
        <v>842</v>
      </c>
      <c r="C502" s="78" t="s">
        <v>771</v>
      </c>
      <c r="D502" s="78" t="s">
        <v>843</v>
      </c>
      <c r="E502" s="75" t="s">
        <v>297</v>
      </c>
      <c r="F502" s="75" t="s">
        <v>300</v>
      </c>
      <c r="G502" s="77">
        <v>1</v>
      </c>
      <c r="H502" s="77">
        <v>1</v>
      </c>
      <c r="I502" s="73">
        <v>308</v>
      </c>
      <c r="J502" s="77">
        <v>1</v>
      </c>
      <c r="K502" s="78" t="e">
        <f>VLOOKUP("*"&amp;#REF!&amp;"*",'[1]2 этап'!$B$17:$L$91,10,0)</f>
        <v>#REF!</v>
      </c>
      <c r="L502" s="78" t="e">
        <f>VLOOKUP("*"&amp;#REF!&amp;"*",'[1]2 этап'!$B$17:$L$91,11,0)</f>
        <v>#REF!</v>
      </c>
      <c r="M502" s="73" t="e">
        <f t="shared" si="36"/>
        <v>#REF!</v>
      </c>
      <c r="N502" s="78" t="e">
        <f>VLOOKUP("*"&amp;#REF!&amp;"*",'[1]2 этап'!$B$17:$U$91,13,0)</f>
        <v>#REF!</v>
      </c>
      <c r="O502" s="78" t="e">
        <f>VLOOKUP("*"&amp;#REF!&amp;"*",'[1]2 этап'!$B$17:$U$91,14,0)</f>
        <v>#REF!</v>
      </c>
      <c r="P502" s="73">
        <v>1156809.33</v>
      </c>
      <c r="Q502" s="73">
        <v>706991.68</v>
      </c>
      <c r="R502" s="73">
        <v>330838.75</v>
      </c>
      <c r="S502" s="73">
        <v>118978.9</v>
      </c>
      <c r="T502" s="98">
        <v>0</v>
      </c>
      <c r="U502" s="98">
        <v>0</v>
      </c>
      <c r="V502" s="16">
        <v>0</v>
      </c>
      <c r="W502" s="106"/>
      <c r="X502" s="27"/>
      <c r="Y502" s="27"/>
      <c r="Z502" s="125"/>
    </row>
    <row r="503" spans="1:26" s="16" customFormat="1" ht="12.75" hidden="1" customHeight="1" x14ac:dyDescent="0.25">
      <c r="A503" s="181" t="s">
        <v>150</v>
      </c>
      <c r="B503" s="79" t="s">
        <v>844</v>
      </c>
      <c r="C503" s="78" t="s">
        <v>160</v>
      </c>
      <c r="D503" s="76" t="s">
        <v>845</v>
      </c>
      <c r="E503" s="75" t="s">
        <v>297</v>
      </c>
      <c r="F503" s="75" t="s">
        <v>351</v>
      </c>
      <c r="G503" s="77">
        <v>10</v>
      </c>
      <c r="H503" s="77">
        <v>10</v>
      </c>
      <c r="I503" s="73">
        <v>402.4</v>
      </c>
      <c r="J503" s="77">
        <v>5</v>
      </c>
      <c r="K503" s="78" t="e">
        <f>VLOOKUP("*"&amp;#REF!&amp;"*",'[1]2 этап'!$B$17:$L$91,10,0)</f>
        <v>#REF!</v>
      </c>
      <c r="L503" s="78" t="e">
        <f>VLOOKUP("*"&amp;#REF!&amp;"*",'[1]2 этап'!$B$17:$L$91,11,0)</f>
        <v>#REF!</v>
      </c>
      <c r="M503" s="73" t="e">
        <f t="shared" si="36"/>
        <v>#REF!</v>
      </c>
      <c r="N503" s="78" t="e">
        <f>VLOOKUP("*"&amp;#REF!&amp;"*",'[1]2 этап'!$B$17:$U$91,13,0)</f>
        <v>#REF!</v>
      </c>
      <c r="O503" s="78" t="e">
        <f>VLOOKUP("*"&amp;#REF!&amp;"*",'[1]2 этап'!$B$17:$U$91,14,0)</f>
        <v>#REF!</v>
      </c>
      <c r="P503" s="73">
        <v>5784046.5899999999</v>
      </c>
      <c r="Q503" s="73">
        <v>3534958.38</v>
      </c>
      <c r="R503" s="73">
        <v>1654193.73</v>
      </c>
      <c r="S503" s="73">
        <v>594894.48</v>
      </c>
      <c r="T503" s="98">
        <v>0</v>
      </c>
      <c r="U503" s="98">
        <v>0</v>
      </c>
      <c r="V503" s="16">
        <v>0</v>
      </c>
      <c r="W503" s="106"/>
      <c r="X503" s="27"/>
      <c r="Y503" s="27"/>
      <c r="Z503" s="125"/>
    </row>
    <row r="504" spans="1:26" s="16" customFormat="1" ht="12.75" hidden="1" customHeight="1" x14ac:dyDescent="0.25">
      <c r="A504" s="181" t="s">
        <v>151</v>
      </c>
      <c r="B504" s="95" t="s">
        <v>846</v>
      </c>
      <c r="C504" s="78" t="s">
        <v>338</v>
      </c>
      <c r="D504" s="76" t="s">
        <v>847</v>
      </c>
      <c r="E504" s="75" t="s">
        <v>297</v>
      </c>
      <c r="F504" s="75" t="s">
        <v>351</v>
      </c>
      <c r="G504" s="77">
        <v>1</v>
      </c>
      <c r="H504" s="77">
        <v>1</v>
      </c>
      <c r="I504" s="73">
        <v>159.80000000000001</v>
      </c>
      <c r="J504" s="77">
        <v>1</v>
      </c>
      <c r="K504" s="78" t="e">
        <f>VLOOKUP("*"&amp;#REF!&amp;"*",'[1]2 этап'!$B$17:$L$91,10,0)</f>
        <v>#REF!</v>
      </c>
      <c r="L504" s="78" t="e">
        <f>VLOOKUP("*"&amp;#REF!&amp;"*",'[1]2 этап'!$B$17:$L$91,11,0)</f>
        <v>#REF!</v>
      </c>
      <c r="M504" s="73" t="e">
        <f t="shared" si="36"/>
        <v>#REF!</v>
      </c>
      <c r="N504" s="78" t="e">
        <f>VLOOKUP("*"&amp;#REF!&amp;"*",'[1]2 этап'!$B$17:$U$91,13,0)</f>
        <v>#REF!</v>
      </c>
      <c r="O504" s="78" t="e">
        <f>VLOOKUP("*"&amp;#REF!&amp;"*",'[1]2 этап'!$B$17:$U$91,14,0)</f>
        <v>#REF!</v>
      </c>
      <c r="P504" s="73">
        <v>1076475.23</v>
      </c>
      <c r="Q504" s="73">
        <v>675960.91</v>
      </c>
      <c r="R504" s="73">
        <v>316317.81</v>
      </c>
      <c r="S504" s="73">
        <v>84196.51</v>
      </c>
      <c r="T504" s="98">
        <v>0</v>
      </c>
      <c r="U504" s="98">
        <v>0</v>
      </c>
      <c r="V504" s="16">
        <v>0</v>
      </c>
      <c r="W504" s="106"/>
      <c r="X504" s="27"/>
      <c r="Y504" s="27"/>
      <c r="Z504" s="125"/>
    </row>
    <row r="505" spans="1:26" s="16" customFormat="1" ht="12.75" hidden="1" customHeight="1" x14ac:dyDescent="0.25">
      <c r="A505" s="181" t="s">
        <v>152</v>
      </c>
      <c r="B505" s="95" t="s">
        <v>848</v>
      </c>
      <c r="C505" s="75" t="s">
        <v>849</v>
      </c>
      <c r="D505" s="76" t="s">
        <v>850</v>
      </c>
      <c r="E505" s="75" t="s">
        <v>297</v>
      </c>
      <c r="F505" s="75" t="s">
        <v>351</v>
      </c>
      <c r="G505" s="77">
        <v>65</v>
      </c>
      <c r="H505" s="77">
        <v>65</v>
      </c>
      <c r="I505" s="73">
        <v>1284.4000000000001</v>
      </c>
      <c r="J505" s="77">
        <v>32</v>
      </c>
      <c r="K505" s="78" t="e">
        <f>VLOOKUP("*"&amp;#REF!&amp;"*",'[1]2 этап'!$B$17:$L$91,10,0)</f>
        <v>#REF!</v>
      </c>
      <c r="L505" s="78" t="e">
        <f>VLOOKUP("*"&amp;#REF!&amp;"*",'[1]2 этап'!$B$17:$L$91,11,0)</f>
        <v>#REF!</v>
      </c>
      <c r="M505" s="73" t="e">
        <f t="shared" si="36"/>
        <v>#REF!</v>
      </c>
      <c r="N505" s="78" t="e">
        <f>VLOOKUP("*"&amp;#REF!&amp;"*",'[1]2 этап'!$B$17:$U$91,13,0)</f>
        <v>#REF!</v>
      </c>
      <c r="O505" s="78" t="e">
        <f>VLOOKUP("*"&amp;#REF!&amp;"*",'[1]2 этап'!$B$17:$U$91,14,0)</f>
        <v>#REF!</v>
      </c>
      <c r="P505" s="73">
        <v>29798134.960000001</v>
      </c>
      <c r="Q505" s="73">
        <v>18711414.66</v>
      </c>
      <c r="R505" s="73">
        <v>8756059.1699999999</v>
      </c>
      <c r="S505" s="73">
        <v>2330661.13</v>
      </c>
      <c r="T505" s="98">
        <v>0</v>
      </c>
      <c r="U505" s="98">
        <v>0</v>
      </c>
      <c r="V505" s="16">
        <v>0</v>
      </c>
      <c r="W505" s="106"/>
      <c r="X505" s="27"/>
      <c r="Y505" s="27"/>
      <c r="Z505" s="125"/>
    </row>
    <row r="506" spans="1:26" s="16" customFormat="1" ht="12.75" hidden="1" customHeight="1" x14ac:dyDescent="0.25">
      <c r="A506" s="181" t="s">
        <v>229</v>
      </c>
      <c r="B506" s="79" t="s">
        <v>851</v>
      </c>
      <c r="C506" s="78" t="s">
        <v>852</v>
      </c>
      <c r="D506" s="76" t="s">
        <v>853</v>
      </c>
      <c r="E506" s="75" t="s">
        <v>297</v>
      </c>
      <c r="F506" s="75" t="s">
        <v>324</v>
      </c>
      <c r="G506" s="77">
        <v>2</v>
      </c>
      <c r="H506" s="77">
        <v>2</v>
      </c>
      <c r="I506" s="73">
        <v>240.6</v>
      </c>
      <c r="J506" s="77">
        <v>1</v>
      </c>
      <c r="K506" s="78" t="e">
        <f>VLOOKUP("*"&amp;#REF!&amp;"*",'[1]2 этап'!$B$17:$L$91,10,0)</f>
        <v>#REF!</v>
      </c>
      <c r="L506" s="78" t="e">
        <f>VLOOKUP("*"&amp;#REF!&amp;"*",'[1]2 этап'!$B$17:$L$91,11,0)</f>
        <v>#REF!</v>
      </c>
      <c r="M506" s="73" t="e">
        <f t="shared" si="36"/>
        <v>#REF!</v>
      </c>
      <c r="N506" s="78" t="e">
        <f>VLOOKUP("*"&amp;#REF!&amp;"*",'[1]2 этап'!$B$17:$U$91,13,0)</f>
        <v>#REF!</v>
      </c>
      <c r="O506" s="78" t="e">
        <f>VLOOKUP("*"&amp;#REF!&amp;"*",'[1]2 этап'!$B$17:$U$91,14,0)</f>
        <v>#REF!</v>
      </c>
      <c r="P506" s="73">
        <v>1107982.95</v>
      </c>
      <c r="Q506" s="73">
        <v>677151.12</v>
      </c>
      <c r="R506" s="73">
        <v>316874.77</v>
      </c>
      <c r="S506" s="73">
        <v>113957.06</v>
      </c>
      <c r="T506" s="98">
        <v>0</v>
      </c>
      <c r="U506" s="98">
        <v>0</v>
      </c>
      <c r="V506" s="16">
        <v>0</v>
      </c>
      <c r="W506" s="106"/>
      <c r="X506" s="27"/>
      <c r="Y506" s="27"/>
      <c r="Z506" s="125"/>
    </row>
    <row r="507" spans="1:26" s="16" customFormat="1" ht="12.75" hidden="1" customHeight="1" x14ac:dyDescent="0.25">
      <c r="A507" s="181" t="s">
        <v>241</v>
      </c>
      <c r="B507" s="79" t="s">
        <v>854</v>
      </c>
      <c r="C507" s="78" t="s">
        <v>248</v>
      </c>
      <c r="D507" s="76" t="s">
        <v>855</v>
      </c>
      <c r="E507" s="75" t="s">
        <v>297</v>
      </c>
      <c r="F507" s="75" t="s">
        <v>351</v>
      </c>
      <c r="G507" s="77">
        <v>12</v>
      </c>
      <c r="H507" s="77">
        <v>12</v>
      </c>
      <c r="I507" s="73">
        <v>347.9</v>
      </c>
      <c r="J507" s="77">
        <v>5</v>
      </c>
      <c r="K507" s="78" t="e">
        <f>VLOOKUP("*"&amp;#REF!&amp;"*",'[1]2 этап'!$B$17:$L$91,10,0)</f>
        <v>#REF!</v>
      </c>
      <c r="L507" s="78" t="e">
        <f>VLOOKUP("*"&amp;#REF!&amp;"*",'[1]2 этап'!$B$17:$L$91,11,0)</f>
        <v>#REF!</v>
      </c>
      <c r="M507" s="73" t="e">
        <f t="shared" ref="M507:M535" si="43">N507+O507</f>
        <v>#REF!</v>
      </c>
      <c r="N507" s="78" t="e">
        <f>VLOOKUP("*"&amp;#REF!&amp;"*",'[1]2 этап'!$B$17:$U$91,13,0)</f>
        <v>#REF!</v>
      </c>
      <c r="O507" s="78" t="e">
        <f>VLOOKUP("*"&amp;#REF!&amp;"*",'[1]2 этап'!$B$17:$U$91,14,0)</f>
        <v>#REF!</v>
      </c>
      <c r="P507" s="73">
        <v>8217853.2000000002</v>
      </c>
      <c r="Q507" s="73">
        <v>5022395.41</v>
      </c>
      <c r="R507" s="73">
        <v>2350244.0699999998</v>
      </c>
      <c r="S507" s="73">
        <v>845213.72</v>
      </c>
      <c r="T507" s="98">
        <v>0</v>
      </c>
      <c r="U507" s="98">
        <v>0</v>
      </c>
      <c r="V507" s="16">
        <v>0</v>
      </c>
      <c r="W507" s="106"/>
      <c r="X507" s="27"/>
      <c r="Y507" s="27"/>
      <c r="Z507" s="125"/>
    </row>
    <row r="508" spans="1:26" s="16" customFormat="1" ht="12.75" hidden="1" customHeight="1" x14ac:dyDescent="0.25">
      <c r="A508" s="181" t="s">
        <v>39</v>
      </c>
      <c r="B508" s="79" t="s">
        <v>856</v>
      </c>
      <c r="C508" s="78" t="s">
        <v>246</v>
      </c>
      <c r="D508" s="78" t="s">
        <v>857</v>
      </c>
      <c r="E508" s="75" t="s">
        <v>297</v>
      </c>
      <c r="F508" s="75" t="s">
        <v>351</v>
      </c>
      <c r="G508" s="77">
        <v>5</v>
      </c>
      <c r="H508" s="77">
        <v>5</v>
      </c>
      <c r="I508" s="73">
        <v>244.3</v>
      </c>
      <c r="J508" s="77">
        <v>3</v>
      </c>
      <c r="K508" s="78" t="e">
        <f>VLOOKUP("*"&amp;#REF!&amp;"*",'[1]2 этап'!$B$17:$L$91,10,0)</f>
        <v>#REF!</v>
      </c>
      <c r="L508" s="78" t="e">
        <f>VLOOKUP("*"&amp;#REF!&amp;"*",'[1]2 этап'!$B$17:$L$91,11,0)</f>
        <v>#REF!</v>
      </c>
      <c r="M508" s="73" t="e">
        <f t="shared" si="43"/>
        <v>#REF!</v>
      </c>
      <c r="N508" s="78" t="e">
        <f>VLOOKUP("*"&amp;#REF!&amp;"*",'[1]2 этап'!$B$17:$U$91,13,0)</f>
        <v>#REF!</v>
      </c>
      <c r="O508" s="78" t="e">
        <f>VLOOKUP("*"&amp;#REF!&amp;"*",'[1]2 этап'!$B$17:$U$91,14,0)</f>
        <v>#REF!</v>
      </c>
      <c r="P508" s="73">
        <v>5014092.33</v>
      </c>
      <c r="Q508" s="73">
        <v>3064395.74</v>
      </c>
      <c r="R508" s="73">
        <v>1433992.61</v>
      </c>
      <c r="S508" s="73">
        <v>515703.98</v>
      </c>
      <c r="T508" s="98">
        <v>0</v>
      </c>
      <c r="U508" s="98">
        <v>0</v>
      </c>
      <c r="V508" s="16">
        <v>0</v>
      </c>
      <c r="W508" s="106"/>
      <c r="X508" s="27"/>
      <c r="Y508" s="27"/>
      <c r="Z508" s="125"/>
    </row>
    <row r="509" spans="1:26" s="16" customFormat="1" ht="12.75" hidden="1" customHeight="1" x14ac:dyDescent="0.25">
      <c r="A509" s="181" t="s">
        <v>153</v>
      </c>
      <c r="B509" s="79" t="s">
        <v>858</v>
      </c>
      <c r="C509" s="78" t="s">
        <v>455</v>
      </c>
      <c r="D509" s="78" t="s">
        <v>859</v>
      </c>
      <c r="E509" s="75" t="s">
        <v>297</v>
      </c>
      <c r="F509" s="75" t="s">
        <v>300</v>
      </c>
      <c r="G509" s="77">
        <v>1</v>
      </c>
      <c r="H509" s="77">
        <v>1</v>
      </c>
      <c r="I509" s="73">
        <v>251</v>
      </c>
      <c r="J509" s="77">
        <v>1</v>
      </c>
      <c r="K509" s="78" t="e">
        <f>VLOOKUP("*"&amp;#REF!&amp;"*",'[1]2 этап'!$B$17:$L$91,10,0)</f>
        <v>#REF!</v>
      </c>
      <c r="L509" s="78" t="e">
        <f>VLOOKUP("*"&amp;#REF!&amp;"*",'[1]2 этап'!$B$17:$L$91,11,0)</f>
        <v>#REF!</v>
      </c>
      <c r="M509" s="73" t="e">
        <f t="shared" si="43"/>
        <v>#REF!</v>
      </c>
      <c r="N509" s="78" t="e">
        <f>VLOOKUP("*"&amp;#REF!&amp;"*",'[1]2 этап'!$B$17:$U$91,13,0)</f>
        <v>#REF!</v>
      </c>
      <c r="O509" s="78" t="e">
        <f>VLOOKUP("*"&amp;#REF!&amp;"*",'[1]2 этап'!$B$17:$U$91,14,0)</f>
        <v>#REF!</v>
      </c>
      <c r="P509" s="73">
        <v>1014086.09</v>
      </c>
      <c r="Q509" s="73">
        <v>619765.43000000005</v>
      </c>
      <c r="R509" s="73">
        <v>290020.98</v>
      </c>
      <c r="S509" s="73">
        <v>104299.68</v>
      </c>
      <c r="T509" s="98">
        <v>0</v>
      </c>
      <c r="U509" s="98">
        <v>0</v>
      </c>
      <c r="V509" s="16">
        <v>0</v>
      </c>
      <c r="W509" s="106"/>
      <c r="X509" s="27"/>
      <c r="Y509" s="27"/>
      <c r="Z509" s="125"/>
    </row>
    <row r="510" spans="1:26" s="16" customFormat="1" ht="12.75" hidden="1" customHeight="1" x14ac:dyDescent="0.25">
      <c r="A510" s="181" t="s">
        <v>246</v>
      </c>
      <c r="B510" s="79" t="s">
        <v>860</v>
      </c>
      <c r="C510" s="78" t="s">
        <v>258</v>
      </c>
      <c r="D510" s="76" t="s">
        <v>861</v>
      </c>
      <c r="E510" s="75" t="s">
        <v>297</v>
      </c>
      <c r="F510" s="75" t="s">
        <v>351</v>
      </c>
      <c r="G510" s="77">
        <v>2</v>
      </c>
      <c r="H510" s="77">
        <v>2</v>
      </c>
      <c r="I510" s="73">
        <v>234.2</v>
      </c>
      <c r="J510" s="77">
        <v>2</v>
      </c>
      <c r="K510" s="78" t="e">
        <f>VLOOKUP("*"&amp;#REF!&amp;"*",'[1]2 этап'!$B$17:$L$91,10,0)</f>
        <v>#REF!</v>
      </c>
      <c r="L510" s="78" t="e">
        <f>VLOOKUP("*"&amp;#REF!&amp;"*",'[1]2 этап'!$B$17:$L$91,11,0)</f>
        <v>#REF!</v>
      </c>
      <c r="M510" s="73" t="e">
        <f t="shared" si="43"/>
        <v>#REF!</v>
      </c>
      <c r="N510" s="78" t="e">
        <f>VLOOKUP("*"&amp;#REF!&amp;"*",'[1]2 этап'!$B$17:$U$91,13,0)</f>
        <v>#REF!</v>
      </c>
      <c r="O510" s="78" t="e">
        <f>VLOOKUP("*"&amp;#REF!&amp;"*",'[1]2 этап'!$B$17:$U$91,14,0)</f>
        <v>#REF!</v>
      </c>
      <c r="P510" s="73">
        <v>2745544.19</v>
      </c>
      <c r="Q510" s="73">
        <v>1677957.52</v>
      </c>
      <c r="R510" s="73">
        <v>785204.94</v>
      </c>
      <c r="S510" s="73">
        <v>282381.73</v>
      </c>
      <c r="T510" s="98">
        <v>0</v>
      </c>
      <c r="U510" s="98">
        <v>0</v>
      </c>
      <c r="V510" s="16">
        <v>0</v>
      </c>
      <c r="W510" s="106"/>
      <c r="X510" s="27"/>
      <c r="Y510" s="27"/>
      <c r="Z510" s="125"/>
    </row>
    <row r="511" spans="1:26" s="16" customFormat="1" ht="12.75" hidden="1" customHeight="1" x14ac:dyDescent="0.25">
      <c r="A511" s="78" t="s">
        <v>248</v>
      </c>
      <c r="B511" s="79" t="s">
        <v>862</v>
      </c>
      <c r="C511" s="78" t="s">
        <v>260</v>
      </c>
      <c r="D511" s="76" t="s">
        <v>861</v>
      </c>
      <c r="E511" s="75" t="s">
        <v>297</v>
      </c>
      <c r="F511" s="75" t="s">
        <v>351</v>
      </c>
      <c r="G511" s="77">
        <v>2</v>
      </c>
      <c r="H511" s="77">
        <v>2</v>
      </c>
      <c r="I511" s="73">
        <v>240</v>
      </c>
      <c r="J511" s="77">
        <v>2</v>
      </c>
      <c r="K511" s="78" t="e">
        <f>VLOOKUP("*"&amp;#REF!&amp;"*",'[1]2 этап'!$B$17:$L$91,10,0)</f>
        <v>#REF!</v>
      </c>
      <c r="L511" s="78" t="e">
        <f>VLOOKUP("*"&amp;#REF!&amp;"*",'[1]2 этап'!$B$17:$L$91,11,0)</f>
        <v>#REF!</v>
      </c>
      <c r="M511" s="73" t="e">
        <f t="shared" si="43"/>
        <v>#REF!</v>
      </c>
      <c r="N511" s="78" t="e">
        <f>VLOOKUP("*"&amp;#REF!&amp;"*",'[1]2 этап'!$B$17:$U$91,13,0)</f>
        <v>#REF!</v>
      </c>
      <c r="O511" s="78" t="e">
        <f>VLOOKUP("*"&amp;#REF!&amp;"*",'[1]2 этап'!$B$17:$U$91,14,0)</f>
        <v>#REF!</v>
      </c>
      <c r="P511" s="73">
        <v>3357751.72</v>
      </c>
      <c r="Q511" s="73">
        <v>2052112.2</v>
      </c>
      <c r="R511" s="73">
        <v>960291.68</v>
      </c>
      <c r="S511" s="73">
        <v>345347.84000000003</v>
      </c>
      <c r="T511" s="98">
        <v>0</v>
      </c>
      <c r="U511" s="98">
        <v>0</v>
      </c>
      <c r="V511" s="16">
        <v>0</v>
      </c>
      <c r="W511" s="27"/>
      <c r="X511" s="27"/>
      <c r="Y511" s="27"/>
      <c r="Z511" s="125"/>
    </row>
    <row r="512" spans="1:26" s="16" customFormat="1" ht="12.75" hidden="1" customHeight="1" x14ac:dyDescent="0.25">
      <c r="A512" s="78" t="s">
        <v>232</v>
      </c>
      <c r="B512" s="79" t="s">
        <v>863</v>
      </c>
      <c r="C512" s="78" t="s">
        <v>246</v>
      </c>
      <c r="D512" s="76" t="s">
        <v>855</v>
      </c>
      <c r="E512" s="75" t="s">
        <v>297</v>
      </c>
      <c r="F512" s="75" t="s">
        <v>351</v>
      </c>
      <c r="G512" s="77">
        <v>1</v>
      </c>
      <c r="H512" s="77">
        <v>1</v>
      </c>
      <c r="I512" s="73">
        <v>234.6</v>
      </c>
      <c r="J512" s="77">
        <v>1</v>
      </c>
      <c r="K512" s="78" t="e">
        <f>VLOOKUP("*"&amp;#REF!&amp;"*",'[1]2 этап'!$B$17:$L$91,10,0)</f>
        <v>#REF!</v>
      </c>
      <c r="L512" s="78" t="e">
        <f>VLOOKUP("*"&amp;#REF!&amp;"*",'[1]2 этап'!$B$17:$L$91,11,0)</f>
        <v>#REF!</v>
      </c>
      <c r="M512" s="73" t="e">
        <f t="shared" si="43"/>
        <v>#REF!</v>
      </c>
      <c r="N512" s="78" t="e">
        <f>VLOOKUP("*"&amp;#REF!&amp;"*",'[1]2 этап'!$B$17:$U$91,13,0)</f>
        <v>#REF!</v>
      </c>
      <c r="O512" s="78" t="e">
        <f>VLOOKUP("*"&amp;#REF!&amp;"*",'[1]2 этап'!$B$17:$U$91,14,0)</f>
        <v>#REF!</v>
      </c>
      <c r="P512" s="73">
        <v>1671364.12</v>
      </c>
      <c r="Q512" s="73">
        <v>1021465.25</v>
      </c>
      <c r="R512" s="73">
        <v>477997.54</v>
      </c>
      <c r="S512" s="73">
        <v>171901.33</v>
      </c>
      <c r="T512" s="98">
        <v>0</v>
      </c>
      <c r="U512" s="98">
        <v>0</v>
      </c>
      <c r="V512" s="16">
        <v>0</v>
      </c>
      <c r="W512" s="27"/>
      <c r="X512" s="27"/>
      <c r="Y512" s="27"/>
      <c r="Z512" s="125"/>
    </row>
    <row r="513" spans="1:26" s="16" customFormat="1" ht="12.75" hidden="1" customHeight="1" x14ac:dyDescent="0.25">
      <c r="A513" s="78" t="s">
        <v>40</v>
      </c>
      <c r="B513" s="79" t="s">
        <v>864</v>
      </c>
      <c r="C513" s="78" t="s">
        <v>156</v>
      </c>
      <c r="D513" s="76" t="s">
        <v>865</v>
      </c>
      <c r="E513" s="75" t="s">
        <v>297</v>
      </c>
      <c r="F513" s="75" t="s">
        <v>351</v>
      </c>
      <c r="G513" s="77">
        <v>1</v>
      </c>
      <c r="H513" s="77">
        <v>1</v>
      </c>
      <c r="I513" s="73">
        <v>418</v>
      </c>
      <c r="J513" s="77">
        <v>1</v>
      </c>
      <c r="K513" s="78" t="e">
        <f>VLOOKUP("*"&amp;#REF!&amp;"*",'[1]2 этап'!$B$17:$L$91,10,0)</f>
        <v>#REF!</v>
      </c>
      <c r="L513" s="78" t="e">
        <f>VLOOKUP("*"&amp;#REF!&amp;"*",'[1]2 этап'!$B$17:$L$91,11,0)</f>
        <v>#REF!</v>
      </c>
      <c r="M513" s="73" t="e">
        <f t="shared" si="43"/>
        <v>#REF!</v>
      </c>
      <c r="N513" s="78" t="e">
        <f>VLOOKUP("*"&amp;#REF!&amp;"*",'[1]2 этап'!$B$17:$U$91,13,0)</f>
        <v>#REF!</v>
      </c>
      <c r="O513" s="78" t="e">
        <f>VLOOKUP("*"&amp;#REF!&amp;"*",'[1]2 этап'!$B$17:$U$91,14,0)</f>
        <v>#REF!</v>
      </c>
      <c r="P513" s="73">
        <v>1690143.48</v>
      </c>
      <c r="Q513" s="73">
        <v>1032942.38</v>
      </c>
      <c r="R513" s="73">
        <v>483368.3</v>
      </c>
      <c r="S513" s="73">
        <v>173832.8</v>
      </c>
      <c r="T513" s="98">
        <v>0</v>
      </c>
      <c r="U513" s="98">
        <v>0</v>
      </c>
      <c r="V513" s="16">
        <v>0</v>
      </c>
      <c r="W513" s="27"/>
      <c r="X513" s="27"/>
      <c r="Y513" s="27"/>
      <c r="Z513" s="125"/>
    </row>
    <row r="514" spans="1:26" s="16" customFormat="1" ht="12.75" hidden="1" customHeight="1" x14ac:dyDescent="0.25">
      <c r="A514" s="78" t="s">
        <v>41</v>
      </c>
      <c r="B514" s="79" t="s">
        <v>866</v>
      </c>
      <c r="C514" s="78" t="s">
        <v>867</v>
      </c>
      <c r="D514" s="76" t="s">
        <v>868</v>
      </c>
      <c r="E514" s="75" t="s">
        <v>297</v>
      </c>
      <c r="F514" s="75" t="s">
        <v>300</v>
      </c>
      <c r="G514" s="77">
        <v>2</v>
      </c>
      <c r="H514" s="77">
        <v>2</v>
      </c>
      <c r="I514" s="73">
        <v>120</v>
      </c>
      <c r="J514" s="77">
        <v>1</v>
      </c>
      <c r="K514" s="78" t="e">
        <f>VLOOKUP("*"&amp;#REF!&amp;"*",'[1]2 этап'!$B$17:$L$91,10,0)</f>
        <v>#REF!</v>
      </c>
      <c r="L514" s="78" t="e">
        <f>VLOOKUP("*"&amp;#REF!&amp;"*",'[1]2 этап'!$B$17:$L$91,11,0)</f>
        <v>#REF!</v>
      </c>
      <c r="M514" s="73" t="e">
        <f t="shared" si="43"/>
        <v>#REF!</v>
      </c>
      <c r="N514" s="78" t="e">
        <f>VLOOKUP("*"&amp;#REF!&amp;"*",'[1]2 этап'!$B$17:$U$91,13,0)</f>
        <v>#REF!</v>
      </c>
      <c r="O514" s="78" t="e">
        <f>VLOOKUP("*"&amp;#REF!&amp;"*",'[1]2 этап'!$B$17:$U$91,14,0)</f>
        <v>#REF!</v>
      </c>
      <c r="P514" s="73">
        <v>2167399.81</v>
      </c>
      <c r="Q514" s="73">
        <v>1360995.13</v>
      </c>
      <c r="R514" s="73">
        <v>636881.5</v>
      </c>
      <c r="S514" s="73">
        <v>169523.18</v>
      </c>
      <c r="T514" s="98">
        <v>0</v>
      </c>
      <c r="U514" s="98">
        <v>0</v>
      </c>
      <c r="V514" s="16">
        <v>0</v>
      </c>
      <c r="W514" s="27"/>
      <c r="X514" s="27"/>
      <c r="Y514" s="27"/>
      <c r="Z514" s="125"/>
    </row>
    <row r="515" spans="1:26" s="62" customFormat="1" ht="27" hidden="1" customHeight="1" x14ac:dyDescent="0.25">
      <c r="A515" s="252" t="s">
        <v>105</v>
      </c>
      <c r="B515" s="261"/>
      <c r="C515" s="228" t="s">
        <v>31</v>
      </c>
      <c r="D515" s="229" t="s">
        <v>31</v>
      </c>
      <c r="E515" s="228" t="s">
        <v>31</v>
      </c>
      <c r="F515" s="228" t="s">
        <v>31</v>
      </c>
      <c r="G515" s="230">
        <f>SUM(G516:G529)</f>
        <v>143</v>
      </c>
      <c r="H515" s="230">
        <f t="shared" ref="H515:U515" si="44">SUM(H516:H529)</f>
        <v>143</v>
      </c>
      <c r="I515" s="231">
        <f t="shared" si="44"/>
        <v>2235.6</v>
      </c>
      <c r="J515" s="230">
        <f t="shared" si="44"/>
        <v>55</v>
      </c>
      <c r="K515" s="78" t="e">
        <f>VLOOKUP("*"&amp;#REF!&amp;"*",'[1]2 этап'!$B$17:$L$91,10,0)</f>
        <v>#REF!</v>
      </c>
      <c r="L515" s="78" t="e">
        <f>VLOOKUP("*"&amp;#REF!&amp;"*",'[1]2 этап'!$B$17:$L$91,11,0)</f>
        <v>#REF!</v>
      </c>
      <c r="M515" s="73" t="e">
        <f t="shared" si="43"/>
        <v>#REF!</v>
      </c>
      <c r="N515" s="78" t="e">
        <f>VLOOKUP("*"&amp;#REF!&amp;"*",'[1]2 этап'!$B$17:$U$91,13,0)</f>
        <v>#REF!</v>
      </c>
      <c r="O515" s="78" t="e">
        <f>VLOOKUP("*"&amp;#REF!&amp;"*",'[1]2 этап'!$B$17:$U$91,14,0)</f>
        <v>#REF!</v>
      </c>
      <c r="P515" s="231">
        <f t="shared" si="44"/>
        <v>71889543.74000001</v>
      </c>
      <c r="Q515" s="231">
        <f t="shared" si="44"/>
        <v>44928114.740000002</v>
      </c>
      <c r="R515" s="231">
        <f t="shared" si="44"/>
        <v>21024237.77</v>
      </c>
      <c r="S515" s="231">
        <f t="shared" si="44"/>
        <v>5937191.2300000004</v>
      </c>
      <c r="T515" s="231">
        <f t="shared" si="44"/>
        <v>0</v>
      </c>
      <c r="U515" s="231">
        <f t="shared" si="44"/>
        <v>0</v>
      </c>
      <c r="W515" s="63"/>
      <c r="X515" s="12"/>
      <c r="Y515" s="12"/>
      <c r="Z515" s="66"/>
    </row>
    <row r="516" spans="1:26" s="16" customFormat="1" ht="12.75" hidden="1" customHeight="1" x14ac:dyDescent="0.2">
      <c r="A516" s="227" t="s">
        <v>231</v>
      </c>
      <c r="B516" s="95" t="s">
        <v>869</v>
      </c>
      <c r="C516" s="78" t="s">
        <v>152</v>
      </c>
      <c r="D516" s="171" t="s">
        <v>870</v>
      </c>
      <c r="E516" s="75" t="s">
        <v>297</v>
      </c>
      <c r="F516" s="75" t="s">
        <v>351</v>
      </c>
      <c r="G516" s="172">
        <v>1</v>
      </c>
      <c r="H516" s="172">
        <v>1</v>
      </c>
      <c r="I516" s="173">
        <v>204.8</v>
      </c>
      <c r="J516" s="78">
        <v>1</v>
      </c>
      <c r="K516" s="78" t="e">
        <f>VLOOKUP("*"&amp;#REF!&amp;"*",'[1]2 этап'!$B$17:$L$91,10,0)</f>
        <v>#REF!</v>
      </c>
      <c r="L516" s="78" t="e">
        <f>VLOOKUP("*"&amp;#REF!&amp;"*",'[1]2 этап'!$B$17:$L$91,11,0)</f>
        <v>#REF!</v>
      </c>
      <c r="M516" s="73" t="e">
        <f t="shared" si="43"/>
        <v>#REF!</v>
      </c>
      <c r="N516" s="78" t="e">
        <f>VLOOKUP("*"&amp;#REF!&amp;"*",'[1]2 этап'!$B$17:$U$91,13,0)</f>
        <v>#REF!</v>
      </c>
      <c r="O516" s="78" t="e">
        <f>VLOOKUP("*"&amp;#REF!&amp;"*",'[1]2 этап'!$B$17:$U$91,14,0)</f>
        <v>#REF!</v>
      </c>
      <c r="P516" s="73">
        <v>2040080</v>
      </c>
      <c r="Q516" s="173">
        <v>1281046.04</v>
      </c>
      <c r="R516" s="173">
        <v>599469.1</v>
      </c>
      <c r="S516" s="120">
        <v>159564.85999999999</v>
      </c>
      <c r="T516" s="73">
        <v>0</v>
      </c>
      <c r="U516" s="73">
        <v>0</v>
      </c>
      <c r="V516" s="16">
        <v>0</v>
      </c>
      <c r="W516" s="63"/>
      <c r="X516" s="26"/>
      <c r="Y516" s="26"/>
      <c r="Z516" s="125"/>
    </row>
    <row r="517" spans="1:26" s="16" customFormat="1" ht="12.75" hidden="1" customHeight="1" x14ac:dyDescent="0.2">
      <c r="A517" s="227" t="s">
        <v>150</v>
      </c>
      <c r="B517" s="127" t="s">
        <v>871</v>
      </c>
      <c r="C517" s="78" t="s">
        <v>29</v>
      </c>
      <c r="D517" s="171" t="s">
        <v>520</v>
      </c>
      <c r="E517" s="75" t="s">
        <v>297</v>
      </c>
      <c r="F517" s="75" t="s">
        <v>351</v>
      </c>
      <c r="G517" s="172">
        <v>9</v>
      </c>
      <c r="H517" s="172">
        <v>9</v>
      </c>
      <c r="I517" s="173">
        <v>213.6</v>
      </c>
      <c r="J517" s="78">
        <v>4</v>
      </c>
      <c r="K517" s="78" t="e">
        <f>VLOOKUP("*"&amp;#REF!&amp;"*",'[1]2 этап'!$B$17:$L$91,10,0)</f>
        <v>#REF!</v>
      </c>
      <c r="L517" s="78" t="e">
        <f>VLOOKUP("*"&amp;#REF!&amp;"*",'[1]2 этап'!$B$17:$L$91,11,0)</f>
        <v>#REF!</v>
      </c>
      <c r="M517" s="73" t="e">
        <f t="shared" si="43"/>
        <v>#REF!</v>
      </c>
      <c r="N517" s="78" t="e">
        <f>VLOOKUP("*"&amp;#REF!&amp;"*",'[1]2 этап'!$B$17:$U$91,13,0)</f>
        <v>#REF!</v>
      </c>
      <c r="O517" s="78" t="e">
        <f>VLOOKUP("*"&amp;#REF!&amp;"*",'[1]2 этап'!$B$17:$U$91,14,0)</f>
        <v>#REF!</v>
      </c>
      <c r="P517" s="73">
        <v>8122471.7400000002</v>
      </c>
      <c r="Q517" s="173">
        <v>4886275.6100000003</v>
      </c>
      <c r="R517" s="173">
        <v>2286546.4300000002</v>
      </c>
      <c r="S517" s="120">
        <v>949649.7</v>
      </c>
      <c r="T517" s="73">
        <v>0</v>
      </c>
      <c r="U517" s="73">
        <v>0</v>
      </c>
      <c r="V517" s="16">
        <v>0</v>
      </c>
      <c r="W517" s="63"/>
      <c r="X517" s="26"/>
      <c r="Y517" s="26"/>
      <c r="Z517" s="125"/>
    </row>
    <row r="518" spans="1:26" s="16" customFormat="1" ht="12.75" hidden="1" customHeight="1" x14ac:dyDescent="0.2">
      <c r="A518" s="227" t="s">
        <v>151</v>
      </c>
      <c r="B518" s="79" t="s">
        <v>872</v>
      </c>
      <c r="C518" s="78" t="s">
        <v>29</v>
      </c>
      <c r="D518" s="171" t="s">
        <v>534</v>
      </c>
      <c r="E518" s="75" t="s">
        <v>297</v>
      </c>
      <c r="F518" s="75" t="s">
        <v>351</v>
      </c>
      <c r="G518" s="172">
        <v>8</v>
      </c>
      <c r="H518" s="172">
        <v>8</v>
      </c>
      <c r="I518" s="173">
        <v>81.7</v>
      </c>
      <c r="J518" s="78">
        <v>2</v>
      </c>
      <c r="K518" s="78" t="e">
        <f>VLOOKUP("*"&amp;#REF!&amp;"*",'[1]2 этап'!$B$17:$L$91,10,0)</f>
        <v>#REF!</v>
      </c>
      <c r="L518" s="78" t="e">
        <f>VLOOKUP("*"&amp;#REF!&amp;"*",'[1]2 этап'!$B$17:$L$91,11,0)</f>
        <v>#REF!</v>
      </c>
      <c r="M518" s="73" t="e">
        <f t="shared" si="43"/>
        <v>#REF!</v>
      </c>
      <c r="N518" s="78" t="e">
        <f>VLOOKUP("*"&amp;#REF!&amp;"*",'[1]2 этап'!$B$17:$U$91,13,0)</f>
        <v>#REF!</v>
      </c>
      <c r="O518" s="78" t="e">
        <f>VLOOKUP("*"&amp;#REF!&amp;"*",'[1]2 этап'!$B$17:$U$91,14,0)</f>
        <v>#REF!</v>
      </c>
      <c r="P518" s="73">
        <v>2976331</v>
      </c>
      <c r="Q518" s="173">
        <v>1868954.67</v>
      </c>
      <c r="R518" s="173">
        <v>874582.6</v>
      </c>
      <c r="S518" s="120">
        <v>232793.73</v>
      </c>
      <c r="T518" s="73">
        <v>0</v>
      </c>
      <c r="U518" s="73">
        <v>0</v>
      </c>
      <c r="V518" s="16">
        <v>0</v>
      </c>
      <c r="W518" s="63"/>
      <c r="X518" s="26"/>
      <c r="Y518" s="26"/>
      <c r="Z518" s="125"/>
    </row>
    <row r="519" spans="1:26" s="16" customFormat="1" ht="12.75" hidden="1" customHeight="1" x14ac:dyDescent="0.2">
      <c r="A519" s="227" t="s">
        <v>152</v>
      </c>
      <c r="B519" s="79" t="s">
        <v>873</v>
      </c>
      <c r="C519" s="78" t="s">
        <v>29</v>
      </c>
      <c r="D519" s="171" t="s">
        <v>534</v>
      </c>
      <c r="E519" s="75" t="s">
        <v>297</v>
      </c>
      <c r="F519" s="75" t="s">
        <v>351</v>
      </c>
      <c r="G519" s="172">
        <v>22</v>
      </c>
      <c r="H519" s="172">
        <v>22</v>
      </c>
      <c r="I519" s="173">
        <v>328.9</v>
      </c>
      <c r="J519" s="78">
        <v>10</v>
      </c>
      <c r="K519" s="78" t="e">
        <f>VLOOKUP("*"&amp;#REF!&amp;"*",'[1]2 этап'!$B$17:$L$91,10,0)</f>
        <v>#REF!</v>
      </c>
      <c r="L519" s="78" t="e">
        <f>VLOOKUP("*"&amp;#REF!&amp;"*",'[1]2 этап'!$B$17:$L$91,11,0)</f>
        <v>#REF!</v>
      </c>
      <c r="M519" s="73" t="e">
        <f t="shared" si="43"/>
        <v>#REF!</v>
      </c>
      <c r="N519" s="78" t="e">
        <f>VLOOKUP("*"&amp;#REF!&amp;"*",'[1]2 этап'!$B$17:$U$91,13,0)</f>
        <v>#REF!</v>
      </c>
      <c r="O519" s="78" t="e">
        <f>VLOOKUP("*"&amp;#REF!&amp;"*",'[1]2 этап'!$B$17:$U$91,14,0)</f>
        <v>#REF!</v>
      </c>
      <c r="P519" s="73">
        <v>11981827</v>
      </c>
      <c r="Q519" s="173">
        <v>7523857.9100000001</v>
      </c>
      <c r="R519" s="173">
        <v>3520810.49</v>
      </c>
      <c r="S519" s="120">
        <v>937158.6</v>
      </c>
      <c r="T519" s="73">
        <v>0</v>
      </c>
      <c r="U519" s="73">
        <v>0</v>
      </c>
      <c r="V519" s="16">
        <v>0</v>
      </c>
      <c r="W519" s="63"/>
      <c r="X519" s="26"/>
      <c r="Y519" s="26"/>
      <c r="Z519" s="125"/>
    </row>
    <row r="520" spans="1:26" s="16" customFormat="1" ht="12.75" hidden="1" customHeight="1" x14ac:dyDescent="0.2">
      <c r="A520" s="227" t="s">
        <v>229</v>
      </c>
      <c r="B520" s="79" t="s">
        <v>874</v>
      </c>
      <c r="C520" s="78" t="s">
        <v>29</v>
      </c>
      <c r="D520" s="171" t="s">
        <v>534</v>
      </c>
      <c r="E520" s="75" t="s">
        <v>297</v>
      </c>
      <c r="F520" s="75" t="s">
        <v>351</v>
      </c>
      <c r="G520" s="172">
        <v>18</v>
      </c>
      <c r="H520" s="172">
        <v>18</v>
      </c>
      <c r="I520" s="173">
        <v>203</v>
      </c>
      <c r="J520" s="172">
        <v>3</v>
      </c>
      <c r="K520" s="78" t="e">
        <f>VLOOKUP("*"&amp;#REF!&amp;"*",'[1]2 этап'!$B$17:$L$91,10,0)</f>
        <v>#REF!</v>
      </c>
      <c r="L520" s="78" t="e">
        <f>VLOOKUP("*"&amp;#REF!&amp;"*",'[1]2 этап'!$B$17:$L$91,11,0)</f>
        <v>#REF!</v>
      </c>
      <c r="M520" s="73" t="e">
        <f t="shared" si="43"/>
        <v>#REF!</v>
      </c>
      <c r="N520" s="78" t="e">
        <f>VLOOKUP("*"&amp;#REF!&amp;"*",'[1]2 этап'!$B$17:$U$91,13,0)</f>
        <v>#REF!</v>
      </c>
      <c r="O520" s="78" t="e">
        <f>VLOOKUP("*"&amp;#REF!&amp;"*",'[1]2 этап'!$B$17:$U$91,14,0)</f>
        <v>#REF!</v>
      </c>
      <c r="P520" s="73">
        <v>7395290</v>
      </c>
      <c r="Q520" s="173">
        <v>4643791.9000000004</v>
      </c>
      <c r="R520" s="173">
        <v>2173075.4900000002</v>
      </c>
      <c r="S520" s="120">
        <v>578422.61</v>
      </c>
      <c r="T520" s="73">
        <v>0</v>
      </c>
      <c r="U520" s="73">
        <v>0</v>
      </c>
      <c r="V520" s="16">
        <v>0</v>
      </c>
      <c r="W520" s="63"/>
      <c r="X520" s="26"/>
      <c r="Y520" s="26"/>
      <c r="Z520" s="125"/>
    </row>
    <row r="521" spans="1:26" s="16" customFormat="1" ht="12.75" hidden="1" customHeight="1" x14ac:dyDescent="0.2">
      <c r="A521" s="227" t="s">
        <v>241</v>
      </c>
      <c r="B521" s="79" t="s">
        <v>875</v>
      </c>
      <c r="C521" s="78" t="s">
        <v>29</v>
      </c>
      <c r="D521" s="171" t="s">
        <v>534</v>
      </c>
      <c r="E521" s="75" t="s">
        <v>297</v>
      </c>
      <c r="F521" s="75" t="s">
        <v>351</v>
      </c>
      <c r="G521" s="172">
        <v>3</v>
      </c>
      <c r="H521" s="172">
        <v>3</v>
      </c>
      <c r="I521" s="173">
        <v>78.400000000000006</v>
      </c>
      <c r="J521" s="172">
        <v>1</v>
      </c>
      <c r="K521" s="78" t="e">
        <f>VLOOKUP("*"&amp;#REF!&amp;"*",'[1]2 этап'!$B$17:$L$91,10,0)</f>
        <v>#REF!</v>
      </c>
      <c r="L521" s="78" t="e">
        <f>VLOOKUP("*"&amp;#REF!&amp;"*",'[1]2 этап'!$B$17:$L$91,11,0)</f>
        <v>#REF!</v>
      </c>
      <c r="M521" s="73" t="e">
        <f t="shared" si="43"/>
        <v>#REF!</v>
      </c>
      <c r="N521" s="78" t="e">
        <f>VLOOKUP("*"&amp;#REF!&amp;"*",'[1]2 этап'!$B$17:$U$91,13,0)</f>
        <v>#REF!</v>
      </c>
      <c r="O521" s="78" t="e">
        <f>VLOOKUP("*"&amp;#REF!&amp;"*",'[1]2 этап'!$B$17:$U$91,14,0)</f>
        <v>#REF!</v>
      </c>
      <c r="P521" s="73">
        <v>1428056</v>
      </c>
      <c r="Q521" s="173">
        <v>896732.23</v>
      </c>
      <c r="R521" s="173">
        <v>419628.37</v>
      </c>
      <c r="S521" s="120">
        <v>111695.4</v>
      </c>
      <c r="T521" s="73">
        <v>0</v>
      </c>
      <c r="U521" s="73">
        <v>0</v>
      </c>
      <c r="V521" s="16">
        <v>0</v>
      </c>
      <c r="W521" s="63"/>
      <c r="X521" s="26"/>
      <c r="Y521" s="26"/>
      <c r="Z521" s="125"/>
    </row>
    <row r="522" spans="1:26" s="16" customFormat="1" ht="12.75" hidden="1" customHeight="1" x14ac:dyDescent="0.2">
      <c r="A522" s="227" t="s">
        <v>39</v>
      </c>
      <c r="B522" s="79" t="s">
        <v>876</v>
      </c>
      <c r="C522" s="78" t="s">
        <v>29</v>
      </c>
      <c r="D522" s="171" t="s">
        <v>534</v>
      </c>
      <c r="E522" s="75" t="s">
        <v>297</v>
      </c>
      <c r="F522" s="75" t="s">
        <v>351</v>
      </c>
      <c r="G522" s="172">
        <v>5</v>
      </c>
      <c r="H522" s="172">
        <v>5</v>
      </c>
      <c r="I522" s="173">
        <v>83.6</v>
      </c>
      <c r="J522" s="172">
        <v>2</v>
      </c>
      <c r="K522" s="78" t="e">
        <f>VLOOKUP("*"&amp;#REF!&amp;"*",'[1]2 этап'!$B$17:$L$91,10,0)</f>
        <v>#REF!</v>
      </c>
      <c r="L522" s="78" t="e">
        <f>VLOOKUP("*"&amp;#REF!&amp;"*",'[1]2 этап'!$B$17:$L$91,11,0)</f>
        <v>#REF!</v>
      </c>
      <c r="M522" s="73" t="e">
        <f t="shared" si="43"/>
        <v>#REF!</v>
      </c>
      <c r="N522" s="78" t="e">
        <f>VLOOKUP("*"&amp;#REF!&amp;"*",'[1]2 этап'!$B$17:$U$91,13,0)</f>
        <v>#REF!</v>
      </c>
      <c r="O522" s="78" t="e">
        <f>VLOOKUP("*"&amp;#REF!&amp;"*",'[1]2 этап'!$B$17:$U$91,14,0)</f>
        <v>#REF!</v>
      </c>
      <c r="P522" s="73">
        <v>3045548</v>
      </c>
      <c r="Q522" s="173">
        <v>1912418.73</v>
      </c>
      <c r="R522" s="173">
        <v>894921.73</v>
      </c>
      <c r="S522" s="120">
        <v>238207.54</v>
      </c>
      <c r="T522" s="73">
        <v>0</v>
      </c>
      <c r="U522" s="73">
        <v>0</v>
      </c>
      <c r="V522" s="16">
        <v>0</v>
      </c>
      <c r="W522" s="63"/>
      <c r="X522" s="26"/>
      <c r="Y522" s="26"/>
      <c r="Z522" s="125"/>
    </row>
    <row r="523" spans="1:26" s="16" customFormat="1" ht="12.75" hidden="1" customHeight="1" x14ac:dyDescent="0.2">
      <c r="A523" s="227" t="s">
        <v>153</v>
      </c>
      <c r="B523" s="79" t="s">
        <v>877</v>
      </c>
      <c r="C523" s="78" t="s">
        <v>29</v>
      </c>
      <c r="D523" s="171" t="s">
        <v>545</v>
      </c>
      <c r="E523" s="75" t="s">
        <v>297</v>
      </c>
      <c r="F523" s="75" t="s">
        <v>351</v>
      </c>
      <c r="G523" s="172">
        <v>1</v>
      </c>
      <c r="H523" s="172">
        <v>1</v>
      </c>
      <c r="I523" s="173">
        <v>111.4</v>
      </c>
      <c r="J523" s="172">
        <v>1</v>
      </c>
      <c r="K523" s="78" t="e">
        <f>VLOOKUP("*"&amp;#REF!&amp;"*",'[1]2 этап'!$B$17:$L$91,10,0)</f>
        <v>#REF!</v>
      </c>
      <c r="L523" s="78" t="e">
        <f>VLOOKUP("*"&amp;#REF!&amp;"*",'[1]2 этап'!$B$17:$L$91,11,0)</f>
        <v>#REF!</v>
      </c>
      <c r="M523" s="73" t="e">
        <f t="shared" si="43"/>
        <v>#REF!</v>
      </c>
      <c r="N523" s="78" t="e">
        <f>VLOOKUP("*"&amp;#REF!&amp;"*",'[1]2 этап'!$B$17:$U$91,13,0)</f>
        <v>#REF!</v>
      </c>
      <c r="O523" s="78" t="e">
        <f>VLOOKUP("*"&amp;#REF!&amp;"*",'[1]2 этап'!$B$17:$U$91,14,0)</f>
        <v>#REF!</v>
      </c>
      <c r="P523" s="73">
        <v>1012754</v>
      </c>
      <c r="Q523" s="173">
        <v>635947.86</v>
      </c>
      <c r="R523" s="173">
        <v>297593.59000000003</v>
      </c>
      <c r="S523" s="120">
        <v>79212.55</v>
      </c>
      <c r="T523" s="73">
        <v>0</v>
      </c>
      <c r="U523" s="73">
        <v>0</v>
      </c>
      <c r="V523" s="16">
        <v>0</v>
      </c>
      <c r="W523" s="63"/>
      <c r="X523" s="26"/>
      <c r="Y523" s="26"/>
      <c r="Z523" s="125"/>
    </row>
    <row r="524" spans="1:26" s="16" customFormat="1" ht="12.75" hidden="1" customHeight="1" x14ac:dyDescent="0.2">
      <c r="A524" s="227" t="s">
        <v>246</v>
      </c>
      <c r="B524" s="95" t="s">
        <v>878</v>
      </c>
      <c r="C524" s="78" t="s">
        <v>29</v>
      </c>
      <c r="D524" s="171" t="s">
        <v>534</v>
      </c>
      <c r="E524" s="75" t="s">
        <v>297</v>
      </c>
      <c r="F524" s="75" t="s">
        <v>351</v>
      </c>
      <c r="G524" s="172">
        <v>18</v>
      </c>
      <c r="H524" s="172">
        <v>18</v>
      </c>
      <c r="I524" s="173">
        <v>200.6</v>
      </c>
      <c r="J524" s="172">
        <v>6</v>
      </c>
      <c r="K524" s="78" t="e">
        <f>VLOOKUP("*"&amp;#REF!&amp;"*",'[1]2 этап'!$B$17:$L$91,10,0)</f>
        <v>#REF!</v>
      </c>
      <c r="L524" s="78" t="e">
        <f>VLOOKUP("*"&amp;#REF!&amp;"*",'[1]2 этап'!$B$17:$L$91,11,0)</f>
        <v>#REF!</v>
      </c>
      <c r="M524" s="73" t="e">
        <f t="shared" si="43"/>
        <v>#REF!</v>
      </c>
      <c r="N524" s="78" t="e">
        <f>VLOOKUP("*"&amp;#REF!&amp;"*",'[1]2 этап'!$B$17:$U$91,13,0)</f>
        <v>#REF!</v>
      </c>
      <c r="O524" s="78" t="e">
        <f>VLOOKUP("*"&amp;#REF!&amp;"*",'[1]2 этап'!$B$17:$U$91,14,0)</f>
        <v>#REF!</v>
      </c>
      <c r="P524" s="73">
        <v>7307858</v>
      </c>
      <c r="Q524" s="173">
        <v>4588889.93</v>
      </c>
      <c r="R524" s="173">
        <v>2147383.96</v>
      </c>
      <c r="S524" s="120">
        <v>571584.11</v>
      </c>
      <c r="T524" s="73">
        <v>0</v>
      </c>
      <c r="U524" s="73">
        <v>0</v>
      </c>
      <c r="V524" s="16">
        <v>0</v>
      </c>
      <c r="W524" s="63"/>
      <c r="X524" s="26"/>
      <c r="Y524" s="26"/>
      <c r="Z524" s="125"/>
    </row>
    <row r="525" spans="1:26" s="16" customFormat="1" ht="12.75" hidden="1" customHeight="1" x14ac:dyDescent="0.2">
      <c r="A525" s="227" t="s">
        <v>248</v>
      </c>
      <c r="B525" s="79" t="s">
        <v>879</v>
      </c>
      <c r="C525" s="78" t="s">
        <v>29</v>
      </c>
      <c r="D525" s="172" t="s">
        <v>534</v>
      </c>
      <c r="E525" s="75" t="s">
        <v>297</v>
      </c>
      <c r="F525" s="75" t="s">
        <v>351</v>
      </c>
      <c r="G525" s="172">
        <v>5</v>
      </c>
      <c r="H525" s="172">
        <v>5</v>
      </c>
      <c r="I525" s="173">
        <v>86.5</v>
      </c>
      <c r="J525" s="78">
        <v>2</v>
      </c>
      <c r="K525" s="78" t="e">
        <f>VLOOKUP("*"&amp;#REF!&amp;"*",'[1]2 этап'!$B$17:$L$91,10,0)</f>
        <v>#REF!</v>
      </c>
      <c r="L525" s="78" t="e">
        <f>VLOOKUP("*"&amp;#REF!&amp;"*",'[1]2 этап'!$B$17:$L$91,11,0)</f>
        <v>#REF!</v>
      </c>
      <c r="M525" s="73" t="e">
        <f t="shared" si="43"/>
        <v>#REF!</v>
      </c>
      <c r="N525" s="78" t="e">
        <f>VLOOKUP("*"&amp;#REF!&amp;"*",'[1]2 этап'!$B$17:$U$91,13,0)</f>
        <v>#REF!</v>
      </c>
      <c r="O525" s="78" t="e">
        <f>VLOOKUP("*"&amp;#REF!&amp;"*",'[1]2 этап'!$B$17:$U$91,14,0)</f>
        <v>#REF!</v>
      </c>
      <c r="P525" s="73">
        <v>3151195</v>
      </c>
      <c r="Q525" s="173">
        <v>1978758.61</v>
      </c>
      <c r="R525" s="173">
        <v>925965.67</v>
      </c>
      <c r="S525" s="120">
        <v>246470.72</v>
      </c>
      <c r="T525" s="73">
        <v>0</v>
      </c>
      <c r="U525" s="73">
        <v>0</v>
      </c>
      <c r="V525" s="16">
        <v>0</v>
      </c>
      <c r="W525" s="63"/>
      <c r="X525" s="26"/>
      <c r="Y525" s="26"/>
      <c r="Z525" s="125"/>
    </row>
    <row r="526" spans="1:26" s="16" customFormat="1" ht="12.75" hidden="1" customHeight="1" x14ac:dyDescent="0.2">
      <c r="A526" s="227" t="s">
        <v>232</v>
      </c>
      <c r="B526" s="79" t="s">
        <v>880</v>
      </c>
      <c r="C526" s="78" t="s">
        <v>29</v>
      </c>
      <c r="D526" s="171" t="s">
        <v>534</v>
      </c>
      <c r="E526" s="75" t="s">
        <v>297</v>
      </c>
      <c r="F526" s="75" t="s">
        <v>351</v>
      </c>
      <c r="G526" s="172">
        <v>7</v>
      </c>
      <c r="H526" s="172">
        <v>7</v>
      </c>
      <c r="I526" s="173">
        <v>112.1</v>
      </c>
      <c r="J526" s="78">
        <v>3</v>
      </c>
      <c r="K526" s="78" t="e">
        <f>VLOOKUP("*"&amp;#REF!&amp;"*",'[1]2 этап'!$B$17:$L$91,10,0)</f>
        <v>#REF!</v>
      </c>
      <c r="L526" s="78" t="e">
        <f>VLOOKUP("*"&amp;#REF!&amp;"*",'[1]2 этап'!$B$17:$L$91,11,0)</f>
        <v>#REF!</v>
      </c>
      <c r="M526" s="73" t="e">
        <f t="shared" si="43"/>
        <v>#REF!</v>
      </c>
      <c r="N526" s="78" t="e">
        <f>VLOOKUP("*"&amp;#REF!&amp;"*",'[1]2 этап'!$B$17:$U$91,13,0)</f>
        <v>#REF!</v>
      </c>
      <c r="O526" s="78" t="e">
        <f>VLOOKUP("*"&amp;#REF!&amp;"*",'[1]2 этап'!$B$17:$U$91,14,0)</f>
        <v>#REF!</v>
      </c>
      <c r="P526" s="73">
        <v>4083803</v>
      </c>
      <c r="Q526" s="173">
        <v>2564379.67</v>
      </c>
      <c r="R526" s="173">
        <v>1200008.68</v>
      </c>
      <c r="S526" s="120">
        <v>319414.65000000002</v>
      </c>
      <c r="T526" s="73">
        <v>0</v>
      </c>
      <c r="U526" s="73">
        <v>0</v>
      </c>
      <c r="V526" s="16">
        <v>0</v>
      </c>
      <c r="W526" s="63"/>
      <c r="X526" s="26"/>
      <c r="Y526" s="26"/>
      <c r="Z526" s="125"/>
    </row>
    <row r="527" spans="1:26" s="16" customFormat="1" ht="12.75" hidden="1" customHeight="1" x14ac:dyDescent="0.2">
      <c r="A527" s="227" t="s">
        <v>40</v>
      </c>
      <c r="B527" s="79" t="s">
        <v>881</v>
      </c>
      <c r="C527" s="78" t="s">
        <v>29</v>
      </c>
      <c r="D527" s="171" t="s">
        <v>534</v>
      </c>
      <c r="E527" s="75" t="s">
        <v>297</v>
      </c>
      <c r="F527" s="75" t="s">
        <v>351</v>
      </c>
      <c r="G527" s="172">
        <v>4</v>
      </c>
      <c r="H527" s="172">
        <v>4</v>
      </c>
      <c r="I527" s="173">
        <v>78.5</v>
      </c>
      <c r="J527" s="78">
        <v>2</v>
      </c>
      <c r="K527" s="78" t="e">
        <f>VLOOKUP("*"&amp;#REF!&amp;"*",'[1]2 этап'!$B$17:$L$91,10,0)</f>
        <v>#REF!</v>
      </c>
      <c r="L527" s="78" t="e">
        <f>VLOOKUP("*"&amp;#REF!&amp;"*",'[1]2 этап'!$B$17:$L$91,11,0)</f>
        <v>#REF!</v>
      </c>
      <c r="M527" s="73" t="e">
        <f t="shared" si="43"/>
        <v>#REF!</v>
      </c>
      <c r="N527" s="78" t="e">
        <f>VLOOKUP("*"&amp;#REF!&amp;"*",'[1]2 этап'!$B$17:$U$91,13,0)</f>
        <v>#REF!</v>
      </c>
      <c r="O527" s="78" t="e">
        <f>VLOOKUP("*"&amp;#REF!&amp;"*",'[1]2 этап'!$B$17:$U$91,14,0)</f>
        <v>#REF!</v>
      </c>
      <c r="P527" s="73">
        <v>2859755</v>
      </c>
      <c r="Q527" s="173">
        <v>1795752.04</v>
      </c>
      <c r="R527" s="173">
        <v>840327.22</v>
      </c>
      <c r="S527" s="120">
        <v>223675.74</v>
      </c>
      <c r="T527" s="73">
        <v>0</v>
      </c>
      <c r="U527" s="73">
        <v>0</v>
      </c>
      <c r="V527" s="16">
        <v>0</v>
      </c>
      <c r="W527" s="63"/>
      <c r="X527" s="26"/>
      <c r="Y527" s="26"/>
      <c r="Z527" s="125"/>
    </row>
    <row r="528" spans="1:26" s="16" customFormat="1" ht="12.75" hidden="1" customHeight="1" x14ac:dyDescent="0.2">
      <c r="A528" s="227" t="s">
        <v>41</v>
      </c>
      <c r="B528" s="79" t="s">
        <v>882</v>
      </c>
      <c r="C528" s="78" t="s">
        <v>29</v>
      </c>
      <c r="D528" s="171" t="s">
        <v>534</v>
      </c>
      <c r="E528" s="75" t="s">
        <v>297</v>
      </c>
      <c r="F528" s="75" t="s">
        <v>351</v>
      </c>
      <c r="G528" s="172">
        <v>13</v>
      </c>
      <c r="H528" s="172">
        <v>13</v>
      </c>
      <c r="I528" s="173">
        <v>188.5</v>
      </c>
      <c r="J528" s="78">
        <v>6</v>
      </c>
      <c r="K528" s="78" t="e">
        <f>VLOOKUP("*"&amp;#REF!&amp;"*",'[1]2 этап'!$B$17:$L$91,10,0)</f>
        <v>#REF!</v>
      </c>
      <c r="L528" s="78" t="e">
        <f>VLOOKUP("*"&amp;#REF!&amp;"*",'[1]2 этап'!$B$17:$L$91,11,0)</f>
        <v>#REF!</v>
      </c>
      <c r="M528" s="73" t="e">
        <f t="shared" si="43"/>
        <v>#REF!</v>
      </c>
      <c r="N528" s="78" t="e">
        <f>VLOOKUP("*"&amp;#REF!&amp;"*",'[1]2 этап'!$B$17:$U$91,13,0)</f>
        <v>#REF!</v>
      </c>
      <c r="O528" s="78" t="e">
        <f>VLOOKUP("*"&amp;#REF!&amp;"*",'[1]2 этап'!$B$17:$U$91,14,0)</f>
        <v>#REF!</v>
      </c>
      <c r="P528" s="73">
        <v>6867055</v>
      </c>
      <c r="Q528" s="173">
        <v>4312092.49</v>
      </c>
      <c r="R528" s="173">
        <v>2017855.81</v>
      </c>
      <c r="S528" s="120">
        <v>537106.69999999995</v>
      </c>
      <c r="T528" s="73">
        <v>0</v>
      </c>
      <c r="U528" s="73">
        <v>0</v>
      </c>
      <c r="V528" s="16">
        <v>0</v>
      </c>
      <c r="W528" s="63"/>
      <c r="X528" s="26"/>
      <c r="Y528" s="26"/>
      <c r="Z528" s="125"/>
    </row>
    <row r="529" spans="1:26" s="16" customFormat="1" ht="12.75" hidden="1" customHeight="1" x14ac:dyDescent="0.2">
      <c r="A529" s="227" t="s">
        <v>233</v>
      </c>
      <c r="B529" s="79" t="s">
        <v>883</v>
      </c>
      <c r="C529" s="78" t="s">
        <v>29</v>
      </c>
      <c r="D529" s="171" t="s">
        <v>884</v>
      </c>
      <c r="E529" s="75" t="s">
        <v>297</v>
      </c>
      <c r="F529" s="75" t="s">
        <v>351</v>
      </c>
      <c r="G529" s="172">
        <v>29</v>
      </c>
      <c r="H529" s="172">
        <v>29</v>
      </c>
      <c r="I529" s="173">
        <v>264</v>
      </c>
      <c r="J529" s="78">
        <v>12</v>
      </c>
      <c r="K529" s="78" t="e">
        <f>VLOOKUP("*"&amp;#REF!&amp;"*",'[1]2 этап'!$B$17:$L$91,10,0)</f>
        <v>#REF!</v>
      </c>
      <c r="L529" s="78" t="e">
        <f>VLOOKUP("*"&amp;#REF!&amp;"*",'[1]2 этап'!$B$17:$L$91,11,0)</f>
        <v>#REF!</v>
      </c>
      <c r="M529" s="73" t="e">
        <f t="shared" si="43"/>
        <v>#REF!</v>
      </c>
      <c r="N529" s="78" t="e">
        <f>VLOOKUP("*"&amp;#REF!&amp;"*",'[1]2 этап'!$B$17:$U$91,13,0)</f>
        <v>#REF!</v>
      </c>
      <c r="O529" s="78" t="e">
        <f>VLOOKUP("*"&amp;#REF!&amp;"*",'[1]2 этап'!$B$17:$U$91,14,0)</f>
        <v>#REF!</v>
      </c>
      <c r="P529" s="73">
        <v>9617520</v>
      </c>
      <c r="Q529" s="173">
        <v>6039217.0499999998</v>
      </c>
      <c r="R529" s="173">
        <v>2826068.63</v>
      </c>
      <c r="S529" s="120">
        <v>752234.32</v>
      </c>
      <c r="T529" s="73">
        <v>0</v>
      </c>
      <c r="U529" s="73">
        <v>0</v>
      </c>
      <c r="V529" s="16">
        <v>0</v>
      </c>
      <c r="W529" s="63"/>
      <c r="X529" s="26"/>
      <c r="Y529" s="26"/>
      <c r="Z529" s="125"/>
    </row>
    <row r="530" spans="1:26" s="16" customFormat="1" ht="27.75" hidden="1" customHeight="1" x14ac:dyDescent="0.25">
      <c r="A530" s="252" t="s">
        <v>289</v>
      </c>
      <c r="B530" s="254"/>
      <c r="C530" s="229" t="s">
        <v>31</v>
      </c>
      <c r="D530" s="229" t="s">
        <v>31</v>
      </c>
      <c r="E530" s="229" t="s">
        <v>31</v>
      </c>
      <c r="F530" s="229" t="s">
        <v>31</v>
      </c>
      <c r="G530" s="232">
        <f t="shared" ref="G530:U530" si="45">G531+G607+G610+G620+G636+G649+G665+G701+G704+G715+G729</f>
        <v>162</v>
      </c>
      <c r="H530" s="232">
        <f t="shared" si="45"/>
        <v>24</v>
      </c>
      <c r="I530" s="231">
        <f t="shared" si="45"/>
        <v>1377.1</v>
      </c>
      <c r="J530" s="232">
        <f t="shared" si="45"/>
        <v>6</v>
      </c>
      <c r="K530" s="78" t="e">
        <f>VLOOKUP("*"&amp;#REF!&amp;"*",'[1]2 этап'!$B$17:$L$91,10,0)</f>
        <v>#REF!</v>
      </c>
      <c r="L530" s="78" t="e">
        <f>VLOOKUP("*"&amp;#REF!&amp;"*",'[1]2 этап'!$B$17:$L$91,11,0)</f>
        <v>#REF!</v>
      </c>
      <c r="M530" s="73" t="e">
        <f t="shared" si="43"/>
        <v>#REF!</v>
      </c>
      <c r="N530" s="78" t="e">
        <f>VLOOKUP("*"&amp;#REF!&amp;"*",'[1]2 этап'!$B$17:$U$91,13,0)</f>
        <v>#REF!</v>
      </c>
      <c r="O530" s="78" t="e">
        <f>VLOOKUP("*"&amp;#REF!&amp;"*",'[1]2 этап'!$B$17:$U$91,14,0)</f>
        <v>#REF!</v>
      </c>
      <c r="P530" s="231">
        <f t="shared" si="45"/>
        <v>11200343.51</v>
      </c>
      <c r="Q530" s="231">
        <f t="shared" si="45"/>
        <v>0</v>
      </c>
      <c r="R530" s="231">
        <f t="shared" si="45"/>
        <v>0</v>
      </c>
      <c r="S530" s="231">
        <f t="shared" si="45"/>
        <v>11200343.51</v>
      </c>
      <c r="T530" s="231">
        <f t="shared" si="45"/>
        <v>0</v>
      </c>
      <c r="U530" s="231">
        <f t="shared" si="45"/>
        <v>0</v>
      </c>
      <c r="W530" s="27"/>
      <c r="X530" s="27"/>
      <c r="Y530" s="27"/>
      <c r="Z530" s="125"/>
    </row>
    <row r="531" spans="1:26" s="16" customFormat="1" ht="27.75" hidden="1" customHeight="1" x14ac:dyDescent="0.25">
      <c r="A531" s="255" t="s">
        <v>290</v>
      </c>
      <c r="B531" s="255"/>
      <c r="C531" s="229" t="s">
        <v>155</v>
      </c>
      <c r="D531" s="229" t="s">
        <v>31</v>
      </c>
      <c r="E531" s="238" t="s">
        <v>155</v>
      </c>
      <c r="F531" s="238" t="s">
        <v>155</v>
      </c>
      <c r="G531" s="239">
        <f>SUM(G532:G606)</f>
        <v>162</v>
      </c>
      <c r="H531" s="239">
        <f>SUM(H532:H606)</f>
        <v>24</v>
      </c>
      <c r="I531" s="231">
        <f>SUM(I532:I606)</f>
        <v>1377.1</v>
      </c>
      <c r="J531" s="239">
        <f t="shared" ref="J531:S531" si="46">SUM(J532:J606)</f>
        <v>6</v>
      </c>
      <c r="K531" s="78" t="e">
        <f>VLOOKUP("*"&amp;#REF!&amp;"*",'[1]2 этап'!$B$17:$L$91,10,0)</f>
        <v>#REF!</v>
      </c>
      <c r="L531" s="78" t="e">
        <f>VLOOKUP("*"&amp;#REF!&amp;"*",'[1]2 этап'!$B$17:$L$91,11,0)</f>
        <v>#REF!</v>
      </c>
      <c r="M531" s="73" t="e">
        <f t="shared" si="43"/>
        <v>#REF!</v>
      </c>
      <c r="N531" s="78" t="e">
        <f>VLOOKUP("*"&amp;#REF!&amp;"*",'[1]2 этап'!$B$17:$U$91,13,0)</f>
        <v>#REF!</v>
      </c>
      <c r="O531" s="78" t="e">
        <f>VLOOKUP("*"&amp;#REF!&amp;"*",'[1]2 этап'!$B$17:$U$91,14,0)</f>
        <v>#REF!</v>
      </c>
      <c r="P531" s="231">
        <f t="shared" si="46"/>
        <v>11200343.51</v>
      </c>
      <c r="Q531" s="231">
        <f t="shared" si="46"/>
        <v>0</v>
      </c>
      <c r="R531" s="231">
        <f t="shared" si="46"/>
        <v>0</v>
      </c>
      <c r="S531" s="231">
        <f t="shared" si="46"/>
        <v>11200343.51</v>
      </c>
      <c r="T531" s="231">
        <f t="shared" ref="T531:U531" si="47">SUM(T532:T603)</f>
        <v>0</v>
      </c>
      <c r="U531" s="231">
        <f t="shared" si="47"/>
        <v>0</v>
      </c>
      <c r="W531" s="27"/>
      <c r="X531" s="27"/>
      <c r="Y531" s="27"/>
      <c r="Z531" s="125"/>
    </row>
    <row r="532" spans="1:26" s="16" customFormat="1" ht="24" hidden="1" x14ac:dyDescent="0.25">
      <c r="A532" s="78" t="s">
        <v>231</v>
      </c>
      <c r="B532" s="240" t="s">
        <v>885</v>
      </c>
      <c r="C532" s="172" t="s">
        <v>287</v>
      </c>
      <c r="D532" s="172" t="s">
        <v>288</v>
      </c>
      <c r="E532" s="75" t="s">
        <v>297</v>
      </c>
      <c r="F532" s="75" t="s">
        <v>351</v>
      </c>
      <c r="G532" s="172">
        <v>24</v>
      </c>
      <c r="H532" s="172">
        <v>7</v>
      </c>
      <c r="I532" s="173">
        <v>149.30000000000001</v>
      </c>
      <c r="J532" s="172">
        <v>2</v>
      </c>
      <c r="K532" s="78" t="e">
        <f>VLOOKUP("*"&amp;#REF!&amp;"*",'[1]2 этап'!$B$17:$L$91,10,0)</f>
        <v>#REF!</v>
      </c>
      <c r="L532" s="78" t="e">
        <f>VLOOKUP("*"&amp;#REF!&amp;"*",'[1]2 этап'!$B$17:$L$91,11,0)</f>
        <v>#REF!</v>
      </c>
      <c r="M532" s="73" t="e">
        <f t="shared" si="43"/>
        <v>#REF!</v>
      </c>
      <c r="N532" s="78" t="e">
        <f>VLOOKUP("*"&amp;#REF!&amp;"*",'[1]2 этап'!$B$17:$U$91,13,0)</f>
        <v>#REF!</v>
      </c>
      <c r="O532" s="78" t="e">
        <f>VLOOKUP("*"&amp;#REF!&amp;"*",'[1]2 этап'!$B$17:$U$91,14,0)</f>
        <v>#REF!</v>
      </c>
      <c r="P532" s="241">
        <v>2145193.7999999998</v>
      </c>
      <c r="Q532" s="241">
        <v>0</v>
      </c>
      <c r="R532" s="241">
        <v>0</v>
      </c>
      <c r="S532" s="120">
        <v>2145193.7999999998</v>
      </c>
      <c r="T532" s="242">
        <v>0</v>
      </c>
      <c r="U532" s="242">
        <v>0</v>
      </c>
      <c r="V532" s="16">
        <v>0</v>
      </c>
      <c r="W532" s="27"/>
      <c r="X532" s="27"/>
      <c r="Y532" s="27"/>
      <c r="Z532" s="125"/>
    </row>
    <row r="533" spans="1:26" s="16" customFormat="1" ht="12.75" hidden="1" x14ac:dyDescent="0.25">
      <c r="A533" s="78" t="s">
        <v>231</v>
      </c>
      <c r="B533" s="69" t="s">
        <v>277</v>
      </c>
      <c r="C533" s="68" t="s">
        <v>278</v>
      </c>
      <c r="D533" s="68" t="s">
        <v>44</v>
      </c>
      <c r="E533" s="75" t="s">
        <v>297</v>
      </c>
      <c r="F533" s="75" t="s">
        <v>351</v>
      </c>
      <c r="G533" s="172">
        <v>21</v>
      </c>
      <c r="H533" s="172">
        <v>8</v>
      </c>
      <c r="I533" s="173">
        <v>121.4</v>
      </c>
      <c r="J533" s="172">
        <v>1</v>
      </c>
      <c r="K533" s="78" t="e">
        <f>VLOOKUP("*"&amp;#REF!&amp;"*",'[1]2 этап'!$B$17:$L$91,10,0)</f>
        <v>#REF!</v>
      </c>
      <c r="L533" s="78" t="e">
        <f>VLOOKUP("*"&amp;#REF!&amp;"*",'[1]2 этап'!$B$17:$L$91,11,0)</f>
        <v>#REF!</v>
      </c>
      <c r="M533" s="73" t="e">
        <f t="shared" si="43"/>
        <v>#REF!</v>
      </c>
      <c r="N533" s="78" t="e">
        <f>VLOOKUP("*"&amp;#REF!&amp;"*",'[1]2 этап'!$B$17:$U$91,13,0)</f>
        <v>#REF!</v>
      </c>
      <c r="O533" s="78" t="e">
        <f>VLOOKUP("*"&amp;#REF!&amp;"*",'[1]2 этап'!$B$17:$U$91,14,0)</f>
        <v>#REF!</v>
      </c>
      <c r="P533" s="241">
        <v>3744183.8</v>
      </c>
      <c r="Q533" s="241">
        <v>0</v>
      </c>
      <c r="R533" s="241">
        <v>0</v>
      </c>
      <c r="S533" s="120">
        <v>3744183.8</v>
      </c>
      <c r="T533" s="242">
        <v>0</v>
      </c>
      <c r="U533" s="242">
        <v>0</v>
      </c>
      <c r="V533" s="16">
        <v>0</v>
      </c>
      <c r="W533" s="27"/>
      <c r="X533" s="27"/>
      <c r="Y533" s="27"/>
      <c r="Z533" s="125"/>
    </row>
    <row r="534" spans="1:26" s="16" customFormat="1" ht="12.75" hidden="1" x14ac:dyDescent="0.25">
      <c r="A534" s="78" t="s">
        <v>39</v>
      </c>
      <c r="B534" s="69" t="s">
        <v>281</v>
      </c>
      <c r="C534" s="68" t="s">
        <v>172</v>
      </c>
      <c r="D534" s="68" t="s">
        <v>51</v>
      </c>
      <c r="E534" s="75" t="s">
        <v>297</v>
      </c>
      <c r="F534" s="75" t="s">
        <v>351</v>
      </c>
      <c r="G534" s="172">
        <v>88</v>
      </c>
      <c r="H534" s="172">
        <v>1</v>
      </c>
      <c r="I534" s="173">
        <v>744.3</v>
      </c>
      <c r="J534" s="172">
        <v>1</v>
      </c>
      <c r="K534" s="78" t="e">
        <f>VLOOKUP("*"&amp;#REF!&amp;"*",'[1]2 этап'!$B$17:$L$91,10,0)</f>
        <v>#REF!</v>
      </c>
      <c r="L534" s="78" t="e">
        <f>VLOOKUP("*"&amp;#REF!&amp;"*",'[1]2 этап'!$B$17:$L$91,11,0)</f>
        <v>#REF!</v>
      </c>
      <c r="M534" s="73" t="e">
        <f t="shared" si="43"/>
        <v>#REF!</v>
      </c>
      <c r="N534" s="78" t="e">
        <f>VLOOKUP("*"&amp;#REF!&amp;"*",'[1]2 этап'!$B$17:$U$91,13,0)</f>
        <v>#REF!</v>
      </c>
      <c r="O534" s="78" t="e">
        <f>VLOOKUP("*"&amp;#REF!&amp;"*",'[1]2 этап'!$B$17:$U$91,14,0)</f>
        <v>#REF!</v>
      </c>
      <c r="P534" s="241">
        <v>2004485.98</v>
      </c>
      <c r="Q534" s="241">
        <v>0</v>
      </c>
      <c r="R534" s="241">
        <v>0</v>
      </c>
      <c r="S534" s="120">
        <v>2004485.98</v>
      </c>
      <c r="T534" s="242">
        <v>0</v>
      </c>
      <c r="U534" s="242">
        <v>0</v>
      </c>
      <c r="V534" s="16">
        <v>0</v>
      </c>
      <c r="W534" s="27"/>
      <c r="X534" s="27"/>
      <c r="Y534" s="27"/>
      <c r="Z534" s="125"/>
    </row>
    <row r="535" spans="1:26" s="16" customFormat="1" ht="12.75" hidden="1" x14ac:dyDescent="0.25">
      <c r="A535" s="78" t="s">
        <v>40</v>
      </c>
      <c r="B535" s="69" t="s">
        <v>286</v>
      </c>
      <c r="C535" s="68" t="s">
        <v>272</v>
      </c>
      <c r="D535" s="68" t="s">
        <v>44</v>
      </c>
      <c r="E535" s="75" t="s">
        <v>297</v>
      </c>
      <c r="F535" s="75" t="s">
        <v>351</v>
      </c>
      <c r="G535" s="172">
        <v>29</v>
      </c>
      <c r="H535" s="172">
        <v>8</v>
      </c>
      <c r="I535" s="173">
        <v>362.1</v>
      </c>
      <c r="J535" s="172">
        <v>2</v>
      </c>
      <c r="K535" s="78" t="e">
        <f>VLOOKUP("*"&amp;#REF!&amp;"*",'[1]2 этап'!$B$17:$L$91,10,0)</f>
        <v>#REF!</v>
      </c>
      <c r="L535" s="78" t="e">
        <f>VLOOKUP("*"&amp;#REF!&amp;"*",'[1]2 этап'!$B$17:$L$91,11,0)</f>
        <v>#REF!</v>
      </c>
      <c r="M535" s="73" t="e">
        <f t="shared" si="43"/>
        <v>#REF!</v>
      </c>
      <c r="N535" s="78" t="e">
        <f>VLOOKUP("*"&amp;#REF!&amp;"*",'[1]2 этап'!$B$17:$U$91,13,0)</f>
        <v>#REF!</v>
      </c>
      <c r="O535" s="78" t="e">
        <f>VLOOKUP("*"&amp;#REF!&amp;"*",'[1]2 этап'!$B$17:$U$91,14,0)</f>
        <v>#REF!</v>
      </c>
      <c r="P535" s="241">
        <v>3306479.93</v>
      </c>
      <c r="Q535" s="241">
        <v>0</v>
      </c>
      <c r="R535" s="241">
        <v>0</v>
      </c>
      <c r="S535" s="120">
        <v>3306479.93</v>
      </c>
      <c r="T535" s="242">
        <v>0</v>
      </c>
      <c r="U535" s="242">
        <v>0</v>
      </c>
      <c r="V535" s="16">
        <v>0</v>
      </c>
      <c r="W535" s="27"/>
      <c r="X535" s="27"/>
      <c r="Y535" s="27"/>
      <c r="Z535" s="125"/>
    </row>
    <row r="536" spans="1:26" hidden="1" x14ac:dyDescent="0.25">
      <c r="A536" s="16"/>
      <c r="B536" s="17"/>
      <c r="C536" s="16"/>
      <c r="D536" s="16"/>
      <c r="E536" s="16"/>
      <c r="F536" s="16"/>
      <c r="G536" s="18"/>
      <c r="H536" s="18"/>
      <c r="I536" s="19"/>
      <c r="J536" s="18"/>
      <c r="K536" s="18"/>
      <c r="L536" s="18"/>
      <c r="M536" s="19"/>
      <c r="N536" s="19"/>
      <c r="O536" s="19"/>
      <c r="P536" s="19"/>
      <c r="Q536" s="19"/>
      <c r="R536" s="19"/>
      <c r="S536" s="19"/>
      <c r="T536" s="19"/>
    </row>
    <row r="537" spans="1:26" hidden="1" x14ac:dyDescent="0.25"/>
    <row r="538" spans="1:26" hidden="1" x14ac:dyDescent="0.25"/>
    <row r="539" spans="1:26" hidden="1" x14ac:dyDescent="0.25"/>
  </sheetData>
  <mergeCells count="62">
    <mergeCell ref="O3:U4"/>
    <mergeCell ref="A312:B312"/>
    <mergeCell ref="A451:B451"/>
    <mergeCell ref="A226:B226"/>
    <mergeCell ref="A515:B515"/>
    <mergeCell ref="A487:B487"/>
    <mergeCell ref="A435:B435"/>
    <mergeCell ref="A293:B293"/>
    <mergeCell ref="A234:B234"/>
    <mergeCell ref="A422:B422"/>
    <mergeCell ref="A250:B250"/>
    <mergeCell ref="A389:B389"/>
    <mergeCell ref="A490:B490"/>
    <mergeCell ref="A501:B501"/>
    <mergeCell ref="A311:B311"/>
    <mergeCell ref="A304:B304"/>
    <mergeCell ref="A308:B308"/>
    <mergeCell ref="J9:L9"/>
    <mergeCell ref="J10:J11"/>
    <mergeCell ref="K10:L10"/>
    <mergeCell ref="A18:B18"/>
    <mergeCell ref="A14:B14"/>
    <mergeCell ref="B9:B12"/>
    <mergeCell ref="H9:H11"/>
    <mergeCell ref="A61:B61"/>
    <mergeCell ref="A298:B298"/>
    <mergeCell ref="A299:B299"/>
    <mergeCell ref="A223:B223"/>
    <mergeCell ref="A212:B212"/>
    <mergeCell ref="A150:B150"/>
    <mergeCell ref="A107:B107"/>
    <mergeCell ref="A16:B16"/>
    <mergeCell ref="N2:U2"/>
    <mergeCell ref="N5:U5"/>
    <mergeCell ref="P9:U9"/>
    <mergeCell ref="Q10:U10"/>
    <mergeCell ref="N6:U6"/>
    <mergeCell ref="P10:P11"/>
    <mergeCell ref="A8:U8"/>
    <mergeCell ref="A9:A12"/>
    <mergeCell ref="E9:E12"/>
    <mergeCell ref="C11:C12"/>
    <mergeCell ref="G9:G11"/>
    <mergeCell ref="I9:I11"/>
    <mergeCell ref="D11:D12"/>
    <mergeCell ref="M10:M11"/>
    <mergeCell ref="F9:F12"/>
    <mergeCell ref="C9:D10"/>
    <mergeCell ref="A109:B109"/>
    <mergeCell ref="A175:B175"/>
    <mergeCell ref="A530:B530"/>
    <mergeCell ref="A531:B531"/>
    <mergeCell ref="P1:U1"/>
    <mergeCell ref="A406:B406"/>
    <mergeCell ref="A392:B392"/>
    <mergeCell ref="M9:O9"/>
    <mergeCell ref="A265:B265"/>
    <mergeCell ref="A313:B313"/>
    <mergeCell ref="A46:B46"/>
    <mergeCell ref="N10:O10"/>
    <mergeCell ref="A17:B17"/>
    <mergeCell ref="A15:B15"/>
  </mergeCells>
  <printOptions horizontalCentered="1"/>
  <pageMargins left="0.23622047244094491" right="0.23622047244094491" top="0.19685039370078741" bottom="0.19685039370078741" header="0.19685039370078741" footer="0.19685039370078741"/>
  <pageSetup paperSize="9" scale="61" fitToHeight="0" orientation="landscape" r:id="rId1"/>
  <headerFooter scaleWithDoc="0"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18</vt:i4>
      </vt:variant>
    </vt:vector>
  </HeadingPairs>
  <TitlesOfParts>
    <vt:vector size="19" baseType="lpstr">
      <vt:lpstr>2013-2015</vt:lpstr>
      <vt:lpstr>'2013-2015'!Заголовки_для_печати</vt:lpstr>
      <vt:lpstr>'2013-2015'!квм</vt:lpstr>
      <vt:lpstr>'2013-2015'!мб</vt:lpstr>
      <vt:lpstr>'2013-2015'!мб1</vt:lpstr>
      <vt:lpstr>'2013-2015'!мб2</vt:lpstr>
      <vt:lpstr>'2013-2015'!мб3</vt:lpstr>
      <vt:lpstr>'2013-2015'!мб4</vt:lpstr>
      <vt:lpstr>'2013-2015'!Область_печати</vt:lpstr>
      <vt:lpstr>'2013-2015'!рк</vt:lpstr>
      <vt:lpstr>'2013-2015'!рк1</vt:lpstr>
      <vt:lpstr>'2013-2015'!рк2</vt:lpstr>
      <vt:lpstr>'2013-2015'!рк3</vt:lpstr>
      <vt:lpstr>'2013-2015'!рк4</vt:lpstr>
      <vt:lpstr>'2013-2015'!Ф2</vt:lpstr>
      <vt:lpstr>'2013-2015'!Ф3</vt:lpstr>
      <vt:lpstr>'2013-2015'!ф4</vt:lpstr>
      <vt:lpstr>'2013-2015'!фонд</vt:lpstr>
      <vt:lpstr>'2013-2015'!фонд1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Уминова Ольга Ивановна</dc:creator>
  <cp:lastModifiedBy>Широкая ОА</cp:lastModifiedBy>
  <cp:lastPrinted>2017-01-11T06:19:12Z</cp:lastPrinted>
  <dcterms:created xsi:type="dcterms:W3CDTF">2013-04-14T08:33:53Z</dcterms:created>
  <dcterms:modified xsi:type="dcterms:W3CDTF">2017-01-11T06:23:33Z</dcterms:modified>
</cp:coreProperties>
</file>