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  <definedName name="_xlnm.Print_Area" localSheetId="0">Лист1!$A$3:$AP$72</definedName>
  </definedNames>
  <calcPr calcId="144525"/>
</workbook>
</file>

<file path=xl/calcChain.xml><?xml version="1.0" encoding="utf-8"?>
<calcChain xmlns="http://schemas.openxmlformats.org/spreadsheetml/2006/main">
  <c r="S41" i="1" l="1"/>
  <c r="P44" i="1"/>
  <c r="AE33" i="1"/>
  <c r="AK33" i="1"/>
  <c r="AE70" i="1" l="1"/>
  <c r="AE69" i="1"/>
  <c r="AE68" i="1"/>
  <c r="AE67" i="1"/>
  <c r="AE66" i="1"/>
  <c r="AE65" i="1"/>
  <c r="AE64" i="1"/>
  <c r="AE63" i="1"/>
  <c r="AE62" i="1"/>
  <c r="AE59" i="1"/>
  <c r="AE58" i="1"/>
  <c r="AE57" i="1"/>
  <c r="AE56" i="1"/>
  <c r="AE55" i="1"/>
  <c r="AE54" i="1"/>
  <c r="AE53" i="1"/>
  <c r="AE52" i="1"/>
  <c r="AE50" i="1"/>
  <c r="AE49" i="1"/>
  <c r="AE48" i="1"/>
  <c r="AK47" i="1"/>
  <c r="AE47" i="1"/>
  <c r="AE46" i="1"/>
  <c r="AE45" i="1"/>
  <c r="AE43" i="1"/>
  <c r="AE42" i="1"/>
  <c r="AE41" i="1"/>
  <c r="AE38" i="1"/>
  <c r="AE37" i="1"/>
  <c r="AE36" i="1"/>
  <c r="AE35" i="1"/>
  <c r="AE34" i="1"/>
  <c r="AE32" i="1"/>
  <c r="AE31" i="1"/>
  <c r="AE30" i="1"/>
  <c r="AE29" i="1"/>
  <c r="AE28" i="1"/>
  <c r="AE27" i="1"/>
  <c r="AE26" i="1"/>
  <c r="AE20" i="1"/>
  <c r="AE19" i="1"/>
  <c r="AK70" i="1"/>
  <c r="AK69" i="1"/>
  <c r="AK68" i="1"/>
  <c r="AK67" i="1"/>
  <c r="AK66" i="1"/>
  <c r="AK65" i="1"/>
  <c r="AK64" i="1"/>
  <c r="AK63" i="1"/>
  <c r="AK62" i="1"/>
  <c r="AK59" i="1"/>
  <c r="AK58" i="1"/>
  <c r="AK57" i="1"/>
  <c r="AK56" i="1"/>
  <c r="AK55" i="1"/>
  <c r="AK54" i="1"/>
  <c r="AK53" i="1"/>
  <c r="AK52" i="1"/>
  <c r="AK50" i="1"/>
  <c r="AK49" i="1"/>
  <c r="AK48" i="1"/>
  <c r="AK46" i="1"/>
  <c r="AK45" i="1"/>
  <c r="AK43" i="1"/>
  <c r="AK42" i="1"/>
  <c r="AK41" i="1"/>
  <c r="AK38" i="1"/>
  <c r="AK37" i="1"/>
  <c r="AK36" i="1"/>
  <c r="AK35" i="1"/>
  <c r="AK34" i="1"/>
  <c r="AK32" i="1"/>
  <c r="AK31" i="1"/>
  <c r="AK30" i="1"/>
  <c r="AK29" i="1"/>
  <c r="AK28" i="1"/>
  <c r="AK27" i="1"/>
  <c r="AK26" i="1"/>
  <c r="AK20" i="1"/>
  <c r="AK19" i="1"/>
  <c r="P70" i="1"/>
  <c r="P69" i="1"/>
  <c r="P68" i="1"/>
  <c r="P67" i="1"/>
  <c r="P65" i="1"/>
  <c r="P63" i="1"/>
  <c r="P62" i="1"/>
  <c r="P59" i="1"/>
  <c r="P58" i="1"/>
  <c r="P57" i="1"/>
  <c r="P55" i="1"/>
  <c r="P54" i="1"/>
  <c r="P53" i="1"/>
  <c r="P52" i="1"/>
  <c r="P50" i="1"/>
  <c r="P49" i="1"/>
  <c r="P48" i="1"/>
  <c r="P46" i="1"/>
  <c r="P36" i="1"/>
  <c r="P35" i="1"/>
  <c r="P34" i="1"/>
  <c r="P33" i="1"/>
  <c r="P31" i="1"/>
  <c r="P29" i="1"/>
  <c r="P28" i="1"/>
  <c r="P27" i="1"/>
  <c r="P26" i="1"/>
  <c r="P20" i="1"/>
  <c r="P19" i="1"/>
  <c r="I70" i="1"/>
  <c r="I69" i="1"/>
  <c r="I68" i="1"/>
  <c r="I67" i="1"/>
  <c r="I65" i="1"/>
  <c r="I64" i="1"/>
  <c r="I63" i="1"/>
  <c r="I62" i="1"/>
  <c r="I59" i="1"/>
  <c r="I58" i="1"/>
  <c r="I57" i="1"/>
  <c r="I56" i="1"/>
  <c r="I55" i="1"/>
  <c r="I53" i="1"/>
  <c r="I52" i="1"/>
  <c r="I50" i="1"/>
  <c r="I49" i="1"/>
  <c r="I48" i="1"/>
  <c r="I47" i="1"/>
  <c r="I46" i="1"/>
  <c r="I43" i="1"/>
  <c r="I35" i="1"/>
  <c r="I34" i="1"/>
  <c r="I33" i="1"/>
  <c r="I32" i="1"/>
  <c r="I31" i="1"/>
  <c r="I30" i="1"/>
  <c r="I28" i="1"/>
  <c r="I26" i="1"/>
  <c r="W70" i="1" l="1"/>
  <c r="W69" i="1"/>
  <c r="W68" i="1"/>
  <c r="W67" i="1"/>
  <c r="W66" i="1"/>
  <c r="W65" i="1"/>
  <c r="W64" i="1"/>
  <c r="W63" i="1"/>
  <c r="W62" i="1"/>
  <c r="W59" i="1"/>
  <c r="W58" i="1"/>
  <c r="W57" i="1"/>
  <c r="W56" i="1"/>
  <c r="W55" i="1"/>
  <c r="W54" i="1"/>
  <c r="W53" i="1"/>
  <c r="W52" i="1"/>
  <c r="W50" i="1"/>
  <c r="W49" i="1"/>
  <c r="W48" i="1"/>
  <c r="W47" i="1"/>
  <c r="W46" i="1"/>
  <c r="W45" i="1"/>
  <c r="W43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0" i="1"/>
  <c r="W19" i="1"/>
  <c r="E70" i="1"/>
  <c r="E69" i="1"/>
  <c r="E68" i="1"/>
  <c r="E65" i="1"/>
  <c r="E63" i="1"/>
  <c r="E62" i="1"/>
  <c r="E59" i="1"/>
  <c r="E58" i="1"/>
  <c r="E56" i="1"/>
  <c r="E54" i="1"/>
  <c r="E53" i="1"/>
  <c r="E52" i="1"/>
  <c r="E50" i="1"/>
  <c r="E49" i="1"/>
  <c r="E47" i="1"/>
  <c r="E46" i="1"/>
  <c r="E48" i="1"/>
  <c r="E45" i="1"/>
  <c r="E43" i="1"/>
  <c r="E30" i="1"/>
  <c r="E29" i="1"/>
  <c r="E27" i="1"/>
  <c r="E20" i="1"/>
  <c r="E19" i="1"/>
  <c r="AN61" i="1"/>
  <c r="AN51" i="1"/>
  <c r="AN25" i="1"/>
  <c r="AN18" i="1" s="1"/>
  <c r="AN24" i="1"/>
  <c r="AN21" i="1" s="1"/>
  <c r="AN23" i="1"/>
  <c r="AM51" i="1"/>
  <c r="AM25" i="1"/>
  <c r="AM24" i="1"/>
  <c r="AM21" i="1" s="1"/>
  <c r="AM23" i="1"/>
  <c r="AM18" i="1"/>
  <c r="AL61" i="1"/>
  <c r="AL51" i="1"/>
  <c r="AL40" i="1"/>
  <c r="AL25" i="1"/>
  <c r="AL24" i="1"/>
  <c r="AL23" i="1"/>
  <c r="AO51" i="1"/>
  <c r="AO25" i="1"/>
  <c r="AO24" i="1"/>
  <c r="AO21" i="1" s="1"/>
  <c r="AO23" i="1"/>
  <c r="AH61" i="1"/>
  <c r="AH60" i="1" s="1"/>
  <c r="AH51" i="1"/>
  <c r="AH40" i="1"/>
  <c r="AH39" i="1" s="1"/>
  <c r="AH25" i="1"/>
  <c r="AH18" i="1" s="1"/>
  <c r="AH24" i="1"/>
  <c r="AH23" i="1"/>
  <c r="AG61" i="1"/>
  <c r="AG60" i="1" s="1"/>
  <c r="AG51" i="1"/>
  <c r="AG40" i="1"/>
  <c r="AG39" i="1" s="1"/>
  <c r="AG25" i="1"/>
  <c r="AG18" i="1" s="1"/>
  <c r="AG23" i="1"/>
  <c r="AG21" i="1"/>
  <c r="AF61" i="1"/>
  <c r="AF51" i="1"/>
  <c r="AF40" i="1"/>
  <c r="AF25" i="1"/>
  <c r="AF23" i="1"/>
  <c r="AF18" i="1"/>
  <c r="AE18" i="1" s="1"/>
  <c r="AI51" i="1"/>
  <c r="AI40" i="1"/>
  <c r="AI39" i="1" s="1"/>
  <c r="AI23" i="1"/>
  <c r="AI22" i="1" s="1"/>
  <c r="AI21" i="1"/>
  <c r="AA61" i="1"/>
  <c r="AA60" i="1" s="1"/>
  <c r="AA51" i="1"/>
  <c r="AA42" i="1"/>
  <c r="AA41" i="1"/>
  <c r="AA40" i="1"/>
  <c r="AA25" i="1"/>
  <c r="AA24" i="1"/>
  <c r="AA23" i="1"/>
  <c r="Z61" i="1"/>
  <c r="Z60" i="1" s="1"/>
  <c r="Z51" i="1"/>
  <c r="Z41" i="1"/>
  <c r="Z40" i="1"/>
  <c r="Z25" i="1"/>
  <c r="Z18" i="1" s="1"/>
  <c r="Z24" i="1"/>
  <c r="Z23" i="1"/>
  <c r="Y61" i="1"/>
  <c r="Y60" i="1" s="1"/>
  <c r="Y51" i="1"/>
  <c r="Y40" i="1"/>
  <c r="Y39" i="1" s="1"/>
  <c r="Y25" i="1"/>
  <c r="Y18" i="1" s="1"/>
  <c r="Y23" i="1"/>
  <c r="Y21" i="1"/>
  <c r="X61" i="1"/>
  <c r="X60" i="1" s="1"/>
  <c r="X51" i="1"/>
  <c r="X40" i="1"/>
  <c r="X39" i="1" s="1"/>
  <c r="X25" i="1"/>
  <c r="X18" i="1" s="1"/>
  <c r="X23" i="1"/>
  <c r="X21" i="1"/>
  <c r="AB51" i="1"/>
  <c r="AB41" i="1"/>
  <c r="AB40" i="1"/>
  <c r="AB25" i="1"/>
  <c r="AB18" i="1" s="1"/>
  <c r="AB24" i="1"/>
  <c r="AB23" i="1"/>
  <c r="AB22" i="1" s="1"/>
  <c r="S61" i="1"/>
  <c r="S60" i="1" s="1"/>
  <c r="P60" i="1" s="1"/>
  <c r="P47" i="1"/>
  <c r="P45" i="1"/>
  <c r="S43" i="1"/>
  <c r="P43" i="1" s="1"/>
  <c r="S42" i="1"/>
  <c r="P32" i="1"/>
  <c r="P30" i="1"/>
  <c r="S25" i="1"/>
  <c r="S18" i="1" s="1"/>
  <c r="S24" i="1"/>
  <c r="P24" i="1" s="1"/>
  <c r="S23" i="1"/>
  <c r="R61" i="1"/>
  <c r="R60" i="1" s="1"/>
  <c r="R51" i="1"/>
  <c r="R42" i="1"/>
  <c r="R41" i="1"/>
  <c r="R21" i="1" s="1"/>
  <c r="R40" i="1"/>
  <c r="R25" i="1"/>
  <c r="R23" i="1"/>
  <c r="Q61" i="1"/>
  <c r="Q51" i="1"/>
  <c r="Q42" i="1"/>
  <c r="Q41" i="1"/>
  <c r="Q40" i="1"/>
  <c r="Q25" i="1"/>
  <c r="Q23" i="1"/>
  <c r="T51" i="1"/>
  <c r="T40" i="1"/>
  <c r="T39" i="1" s="1"/>
  <c r="T23" i="1"/>
  <c r="T22" i="1" s="1"/>
  <c r="L61" i="1"/>
  <c r="L60" i="1" s="1"/>
  <c r="L51" i="1"/>
  <c r="L40" i="1"/>
  <c r="L39" i="1" s="1"/>
  <c r="L25" i="1"/>
  <c r="L23" i="1"/>
  <c r="L20" i="1"/>
  <c r="I20" i="1" s="1"/>
  <c r="L19" i="1"/>
  <c r="I19" i="1" s="1"/>
  <c r="L18" i="1"/>
  <c r="K61" i="1"/>
  <c r="K60" i="1" s="1"/>
  <c r="K51" i="1"/>
  <c r="K40" i="1"/>
  <c r="K39" i="1" s="1"/>
  <c r="K36" i="1"/>
  <c r="I36" i="1" s="1"/>
  <c r="K29" i="1"/>
  <c r="I29" i="1" s="1"/>
  <c r="K27" i="1"/>
  <c r="I27" i="1" s="1"/>
  <c r="K25" i="1"/>
  <c r="K18" i="1" s="1"/>
  <c r="J61" i="1"/>
  <c r="J51" i="1"/>
  <c r="J45" i="1"/>
  <c r="J25" i="1"/>
  <c r="J23" i="1"/>
  <c r="J18" i="1"/>
  <c r="M54" i="1"/>
  <c r="M40" i="1"/>
  <c r="M39" i="1" s="1"/>
  <c r="G61" i="1"/>
  <c r="G60" i="1" s="1"/>
  <c r="G51" i="1"/>
  <c r="G40" i="1"/>
  <c r="G39" i="1" s="1"/>
  <c r="G25" i="1"/>
  <c r="G18" i="1" s="1"/>
  <c r="G23" i="1"/>
  <c r="F61" i="1"/>
  <c r="F60" i="1" s="1"/>
  <c r="F51" i="1"/>
  <c r="F40" i="1"/>
  <c r="F39" i="1" s="1"/>
  <c r="F25" i="1"/>
  <c r="F18" i="1" s="1"/>
  <c r="F23" i="1"/>
  <c r="AF39" i="1" l="1"/>
  <c r="P25" i="1"/>
  <c r="AF60" i="1"/>
  <c r="AE60" i="1" s="1"/>
  <c r="AE61" i="1"/>
  <c r="AE25" i="1"/>
  <c r="W42" i="1"/>
  <c r="AA39" i="1"/>
  <c r="AA21" i="1"/>
  <c r="AH21" i="1"/>
  <c r="AE24" i="1"/>
  <c r="AL39" i="1"/>
  <c r="AK39" i="1" s="1"/>
  <c r="AK40" i="1"/>
  <c r="AL60" i="1"/>
  <c r="AK60" i="1" s="1"/>
  <c r="AK61" i="1"/>
  <c r="AL18" i="1"/>
  <c r="AK18" i="1" s="1"/>
  <c r="M51" i="1"/>
  <c r="J40" i="1"/>
  <c r="I45" i="1"/>
  <c r="J60" i="1"/>
  <c r="I60" i="1" s="1"/>
  <c r="I61" i="1"/>
  <c r="Q21" i="1"/>
  <c r="P41" i="1"/>
  <c r="I18" i="1"/>
  <c r="I25" i="1"/>
  <c r="P23" i="1"/>
  <c r="P42" i="1"/>
  <c r="Q60" i="1"/>
  <c r="P61" i="1"/>
  <c r="S51" i="1"/>
  <c r="P56" i="1"/>
  <c r="P64" i="1"/>
  <c r="P66" i="1"/>
  <c r="AM22" i="1"/>
  <c r="Q18" i="1"/>
  <c r="W60" i="1"/>
  <c r="AA18" i="1"/>
  <c r="W18" i="1" s="1"/>
  <c r="AH22" i="1"/>
  <c r="AN22" i="1"/>
  <c r="AN17" i="1"/>
  <c r="AN16" i="1" s="1"/>
  <c r="W61" i="1"/>
  <c r="R18" i="1"/>
  <c r="Z21" i="1"/>
  <c r="AO22" i="1"/>
  <c r="AL17" i="1"/>
  <c r="AL22" i="1"/>
  <c r="W41" i="1"/>
  <c r="M17" i="1"/>
  <c r="M16" i="1" s="1"/>
  <c r="Z39" i="1"/>
  <c r="AA22" i="1"/>
  <c r="AG22" i="1"/>
  <c r="AO17" i="1"/>
  <c r="AO16" i="1" s="1"/>
  <c r="AM17" i="1"/>
  <c r="AM16" i="1" s="1"/>
  <c r="Y22" i="1"/>
  <c r="AH17" i="1"/>
  <c r="X22" i="1"/>
  <c r="AA17" i="1"/>
  <c r="S21" i="1"/>
  <c r="AB21" i="1"/>
  <c r="AB39" i="1"/>
  <c r="AF22" i="1"/>
  <c r="AG17" i="1"/>
  <c r="AG16" i="1" s="1"/>
  <c r="AF17" i="1"/>
  <c r="AI17" i="1"/>
  <c r="AI16" i="1" s="1"/>
  <c r="Q39" i="1"/>
  <c r="R39" i="1"/>
  <c r="T17" i="1"/>
  <c r="T16" i="1" s="1"/>
  <c r="Q22" i="1"/>
  <c r="R22" i="1"/>
  <c r="S22" i="1"/>
  <c r="AB17" i="1"/>
  <c r="AB16" i="1" s="1"/>
  <c r="Z17" i="1"/>
  <c r="Z22" i="1"/>
  <c r="Y17" i="1"/>
  <c r="Y16" i="1" s="1"/>
  <c r="X17" i="1"/>
  <c r="K23" i="1"/>
  <c r="K22" i="1" s="1"/>
  <c r="L22" i="1"/>
  <c r="Q17" i="1"/>
  <c r="R17" i="1"/>
  <c r="S40" i="1"/>
  <c r="S17" i="1" s="1"/>
  <c r="G22" i="1"/>
  <c r="J22" i="1"/>
  <c r="I22" i="1" s="1"/>
  <c r="F22" i="1"/>
  <c r="G17" i="1"/>
  <c r="G16" i="1" s="1"/>
  <c r="L17" i="1"/>
  <c r="L16" i="1" s="1"/>
  <c r="J17" i="1"/>
  <c r="F17" i="1"/>
  <c r="AE22" i="1" l="1"/>
  <c r="AH16" i="1"/>
  <c r="P21" i="1"/>
  <c r="P22" i="1"/>
  <c r="J39" i="1"/>
  <c r="S39" i="1"/>
  <c r="R16" i="1"/>
  <c r="P18" i="1"/>
  <c r="I23" i="1"/>
  <c r="AA16" i="1"/>
  <c r="K17" i="1"/>
  <c r="K16" i="1" s="1"/>
  <c r="S16" i="1"/>
  <c r="Z16" i="1"/>
  <c r="Q16" i="1"/>
  <c r="X16" i="1"/>
  <c r="AL16" i="1"/>
  <c r="F16" i="1"/>
  <c r="J16" i="1"/>
  <c r="AF16" i="1"/>
  <c r="W22" i="1"/>
  <c r="AC23" i="1"/>
  <c r="AD23" i="1"/>
  <c r="AD25" i="1"/>
  <c r="AD24" i="1"/>
  <c r="AC25" i="1"/>
  <c r="W25" i="1" s="1"/>
  <c r="AC24" i="1"/>
  <c r="W24" i="1" s="1"/>
  <c r="AJ23" i="1"/>
  <c r="AE23" i="1" s="1"/>
  <c r="AP25" i="1"/>
  <c r="AK25" i="1" s="1"/>
  <c r="AP24" i="1"/>
  <c r="AP23" i="1"/>
  <c r="AK23" i="1" s="1"/>
  <c r="D38" i="1"/>
  <c r="D37" i="1"/>
  <c r="AP51" i="1"/>
  <c r="AP17" i="1" l="1"/>
  <c r="AK51" i="1"/>
  <c r="AP21" i="1"/>
  <c r="AK21" i="1" s="1"/>
  <c r="AK24" i="1"/>
  <c r="AP22" i="1"/>
  <c r="AK22" i="1" s="1"/>
  <c r="W23" i="1"/>
  <c r="AP16" i="1" l="1"/>
  <c r="AK16" i="1" s="1"/>
  <c r="AK17" i="1"/>
  <c r="D30" i="1"/>
  <c r="AD40" i="1"/>
  <c r="AJ21" i="1" l="1"/>
  <c r="AE21" i="1" s="1"/>
  <c r="AC21" i="1"/>
  <c r="AD21" i="1"/>
  <c r="W21" i="1" l="1"/>
  <c r="D64" i="1"/>
  <c r="D41" i="1" l="1"/>
  <c r="D24" i="1"/>
  <c r="D21" i="1"/>
  <c r="D47" i="1"/>
  <c r="D66" i="1"/>
  <c r="D33" i="1" l="1"/>
  <c r="D46" i="1" l="1"/>
  <c r="D42" i="1" l="1"/>
  <c r="D49" i="1" l="1"/>
  <c r="AC40" i="1" l="1"/>
  <c r="W40" i="1" s="1"/>
  <c r="AD39" i="1"/>
  <c r="AJ40" i="1"/>
  <c r="U40" i="1"/>
  <c r="V40" i="1"/>
  <c r="N40" i="1"/>
  <c r="O40" i="1"/>
  <c r="H40" i="1"/>
  <c r="AJ39" i="1" l="1"/>
  <c r="AE39" i="1" s="1"/>
  <c r="AE40" i="1"/>
  <c r="I40" i="1"/>
  <c r="P40" i="1"/>
  <c r="H39" i="1"/>
  <c r="E39" i="1" s="1"/>
  <c r="E40" i="1"/>
  <c r="N39" i="1"/>
  <c r="AC39" i="1"/>
  <c r="W39" i="1" s="1"/>
  <c r="U39" i="1"/>
  <c r="V39" i="1"/>
  <c r="O39" i="1"/>
  <c r="P39" i="1" l="1"/>
  <c r="I39" i="1"/>
  <c r="D50" i="1"/>
  <c r="V51" i="1" l="1"/>
  <c r="V17" i="1" l="1"/>
  <c r="V16" i="1" s="1"/>
  <c r="U51" i="1"/>
  <c r="P51" i="1" s="1"/>
  <c r="AC51" i="1"/>
  <c r="AD51" i="1"/>
  <c r="AD17" i="1" s="1"/>
  <c r="AD16" i="1" s="1"/>
  <c r="AJ51" i="1"/>
  <c r="O51" i="1"/>
  <c r="O17" i="1" s="1"/>
  <c r="O16" i="1" s="1"/>
  <c r="AJ17" i="1" l="1"/>
  <c r="AE51" i="1"/>
  <c r="W51" i="1"/>
  <c r="D59" i="1"/>
  <c r="AC17" i="1"/>
  <c r="U17" i="1"/>
  <c r="P17" i="1" s="1"/>
  <c r="N54" i="1"/>
  <c r="I54" i="1" s="1"/>
  <c r="D57" i="1"/>
  <c r="H23" i="1"/>
  <c r="E23" i="1" s="1"/>
  <c r="H25" i="1"/>
  <c r="H61" i="1"/>
  <c r="E67" i="1"/>
  <c r="E35" i="1"/>
  <c r="E36" i="1"/>
  <c r="E34" i="1"/>
  <c r="E32" i="1"/>
  <c r="E31" i="1"/>
  <c r="E28" i="1"/>
  <c r="D56" i="1"/>
  <c r="H55" i="1"/>
  <c r="E55" i="1" s="1"/>
  <c r="E26" i="1"/>
  <c r="D5" i="2"/>
  <c r="AJ16" i="1" l="1"/>
  <c r="AE16" i="1" s="1"/>
  <c r="AE17" i="1"/>
  <c r="H60" i="1"/>
  <c r="E60" i="1" s="1"/>
  <c r="E61" i="1"/>
  <c r="N51" i="1"/>
  <c r="I51" i="1" s="1"/>
  <c r="AC16" i="1"/>
  <c r="W16" i="1" s="1"/>
  <c r="W17" i="1"/>
  <c r="H18" i="1"/>
  <c r="E18" i="1" s="1"/>
  <c r="E25" i="1"/>
  <c r="U16" i="1"/>
  <c r="P16" i="1" s="1"/>
  <c r="D65" i="1"/>
  <c r="D69" i="1"/>
  <c r="D34" i="1"/>
  <c r="D63" i="1"/>
  <c r="D19" i="1"/>
  <c r="D53" i="1"/>
  <c r="D58" i="1"/>
  <c r="D67" i="1"/>
  <c r="D70" i="1"/>
  <c r="D43" i="1"/>
  <c r="D32" i="1"/>
  <c r="D26" i="1"/>
  <c r="D68" i="1"/>
  <c r="D52" i="1"/>
  <c r="D28" i="1"/>
  <c r="D31" i="1"/>
  <c r="D36" i="1"/>
  <c r="D35" i="1"/>
  <c r="D29" i="1"/>
  <c r="D48" i="1"/>
  <c r="D62" i="1"/>
  <c r="D20" i="1"/>
  <c r="D45" i="1"/>
  <c r="H22" i="1"/>
  <c r="E22" i="1" s="1"/>
  <c r="D55" i="1"/>
  <c r="H51" i="1"/>
  <c r="D27" i="1"/>
  <c r="H17" i="1" l="1"/>
  <c r="E51" i="1"/>
  <c r="D51" i="1" s="1"/>
  <c r="N17" i="1"/>
  <c r="I17" i="1" s="1"/>
  <c r="D18" i="1"/>
  <c r="D25" i="1"/>
  <c r="D54" i="1"/>
  <c r="D23" i="1"/>
  <c r="D61" i="1"/>
  <c r="D39" i="1"/>
  <c r="D60" i="1"/>
  <c r="D40" i="1"/>
  <c r="N16" i="1" l="1"/>
  <c r="I16" i="1" s="1"/>
  <c r="H16" i="1"/>
  <c r="E16" i="1" s="1"/>
  <c r="E17" i="1"/>
  <c r="D17" i="1" s="1"/>
  <c r="D16" i="1" s="1"/>
  <c r="D22" i="1"/>
</calcChain>
</file>

<file path=xl/comments1.xml><?xml version="1.0" encoding="utf-8"?>
<comments xmlns="http://schemas.openxmlformats.org/spreadsheetml/2006/main">
  <authors>
    <author>Автор</author>
  </authors>
  <commentList>
    <comment ref="L6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6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<sst xmlns="http://schemas.openxmlformats.org/spreadsheetml/2006/main" count="188" uniqueCount="79">
  <si>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</si>
  <si>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</si>
  <si>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</si>
  <si>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</si>
  <si>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</si>
  <si>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</si>
  <si>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</si>
  <si>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</si>
  <si>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</si>
  <si>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</si>
  <si>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</si>
  <si>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</si>
  <si>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</si>
  <si>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</si>
  <si>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</si>
  <si>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</si>
  <si>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</si>
  <si>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</si>
  <si>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</si>
  <si>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</si>
  <si>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</si>
  <si>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</si>
  <si>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</si>
  <si>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</si>
  <si>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</si>
  <si>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</si>
  <si>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</si>
  <si>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</si>
  <si>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</si>
  <si>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</si>
  <si>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</si>
  <si>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</si>
  <si>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</si>
  <si>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</si>
  <si>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</si>
  <si>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</si>
  <si>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</si>
  <si>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</si>
  <si>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</si>
  <si>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</si>
  <si>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</si>
  <si>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</si>
  <si>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</si>
  <si>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</si>
  <si>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</si>
  <si>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</si>
  <si>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</si>
  <si>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</si>
  <si>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</si>
  <si>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</si>
  <si>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</si>
  <si>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</si>
  <si>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</si>
  <si>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</si>
  <si>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</si>
  <si>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</si>
  <si>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</si>
  <si>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</si>
  <si>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</si>
  <si>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</si>
  <si>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</si>
  <si>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</si>
  <si>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</si>
  <si>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</si>
  <si>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</si>
  <si>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</si>
  <si>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</si>
  <si>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</si>
  <si>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</si>
  <si>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</si>
  <si>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</si>
  <si>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Администрация МР «Печора»,МКУ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</si>
  <si>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</si>
  <si>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</si>
  <si>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</si>
  <si>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</si>
  <si>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</si>
  <si>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Приложение 2
к муниципальной программе "Жилье, жилищно-коммунальное хозяйство и территориальное развитие МО МР "Печора"</t>
  </si>
  <si>
    <t>Приложение                                                                             к постановлению администрации МР "Печора"                                                                               от 31 января 2017г.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</si>
</sst>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9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164" fontId="10" fillId="4" borderId="0" xfId="0" applyNumberFormat="1" applyFont="1" applyFill="1" applyBorder="1" applyAlignment="1">
      <alignment vertical="center"/>
    </xf>
    <xf numFmtId="164" fontId="10" fillId="4" borderId="3" xfId="0" applyNumberFormat="1" applyFont="1" applyFill="1" applyBorder="1" applyAlignment="1">
      <alignment vertical="center"/>
    </xf>
    <xf numFmtId="164" fontId="10" fillId="4" borderId="0" xfId="0" applyNumberFormat="1" applyFont="1" applyFill="1" applyAlignment="1">
      <alignment vertical="center"/>
    </xf>
    <xf numFmtId="164" fontId="11" fillId="7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3" fillId="0" borderId="8" xfId="0" applyFont="1" applyFill="1" applyBorder="1"/>
    <xf numFmtId="0" fontId="4" fillId="0" borderId="0" xfId="0" applyFont="1" applyFill="1"/>
    <xf numFmtId="0" fontId="4" fillId="0" borderId="8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FF"/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AQ72"/>
  <sheetViews>
    <sheetView tabSelected="1" view="pageBreakPreview" topLeftCell="J10" zoomScale="60" zoomScaleNormal="67" workbookViewId="0">
      <pane ySplit="5175" activePane="bottomLeft"/>
      <selection activeCell="AK10" sqref="AK10:AP10"/>
      <selection pane="bottomLeft" activeCell="AI4" sqref="AI4:AP7"/>
    </sheetView>
  </sheetViews>
  <sheetFormatPr defaultRowHeight="12.75" x14ac:dyDescent="0.2"/>
  <cols>
    <col min="1" max="1" width="29.570312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28515625" style="2" bestFit="1" customWidth="1"/>
    <col min="6" max="8" width="10.85546875" style="1" bestFit="1" customWidth="1"/>
    <col min="9" max="9" width="10.85546875" style="2" bestFit="1" customWidth="1"/>
    <col min="10" max="12" width="10.85546875" style="12" bestFit="1" customWidth="1"/>
    <col min="13" max="13" width="6.85546875" style="12" bestFit="1" customWidth="1"/>
    <col min="14" max="14" width="5.5703125" style="12" bestFit="1" customWidth="1"/>
    <col min="15" max="15" width="4.42578125" style="12" bestFit="1" customWidth="1"/>
    <col min="16" max="16" width="11.28515625" style="2" bestFit="1" customWidth="1"/>
    <col min="17" max="18" width="10.85546875" style="1" bestFit="1" customWidth="1"/>
    <col min="19" max="19" width="10.85546875" style="6" bestFit="1" customWidth="1"/>
    <col min="20" max="20" width="9" style="1" bestFit="1" customWidth="1"/>
    <col min="21" max="21" width="4.42578125" style="1" bestFit="1" customWidth="1"/>
    <col min="22" max="22" width="5.5703125" style="1" bestFit="1" customWidth="1"/>
    <col min="23" max="23" width="11.5703125" style="2" customWidth="1"/>
    <col min="24" max="24" width="10.5703125" style="1" customWidth="1"/>
    <col min="25" max="25" width="6.28515625" style="1" customWidth="1"/>
    <col min="26" max="27" width="9.7109375" style="1" bestFit="1" customWidth="1"/>
    <col min="28" max="28" width="9" style="1" bestFit="1" customWidth="1"/>
    <col min="29" max="29" width="5.85546875" style="1" bestFit="1" customWidth="1"/>
    <col min="30" max="30" width="5.5703125" style="1" bestFit="1" customWidth="1"/>
    <col min="31" max="31" width="9.7109375" style="2" bestFit="1" customWidth="1"/>
    <col min="32" max="32" width="5.85546875" style="1" bestFit="1" customWidth="1"/>
    <col min="33" max="33" width="9" style="1" bestFit="1" customWidth="1"/>
    <col min="34" max="34" width="9.7109375" style="1" bestFit="1" customWidth="1"/>
    <col min="35" max="35" width="9" style="1" bestFit="1" customWidth="1"/>
    <col min="36" max="36" width="5.5703125" style="1" bestFit="1" customWidth="1"/>
    <col min="37" max="37" width="9.7109375" style="3" bestFit="1" customWidth="1"/>
    <col min="38" max="38" width="5.85546875" style="1" bestFit="1" customWidth="1"/>
    <col min="39" max="39" width="9" style="1" bestFit="1" customWidth="1"/>
    <col min="40" max="40" width="9.7109375" style="1" bestFit="1" customWidth="1"/>
    <col min="41" max="41" width="9" style="1" bestFit="1" customWidth="1"/>
    <col min="42" max="42" width="5.5703125" style="1" bestFit="1" customWidth="1"/>
    <col min="43" max="16384" width="9.140625" style="4"/>
  </cols>
  <sheetData>
    <row r="3" spans="1:42" s="6" customFormat="1" ht="21.75" customHeight="1" x14ac:dyDescent="0.2">
      <c r="E3" s="62"/>
      <c r="I3" s="62"/>
      <c r="P3" s="62"/>
      <c r="W3" s="62"/>
      <c r="AE3" s="62"/>
    </row>
    <row r="4" spans="1:42" s="6" customFormat="1" ht="21.75" customHeight="1" x14ac:dyDescent="0.2">
      <c r="E4" s="62"/>
      <c r="I4" s="62"/>
      <c r="P4" s="62"/>
      <c r="W4" s="62"/>
      <c r="AE4" s="62"/>
      <c r="AI4" s="101" t="s">
        <v>78</v>
      </c>
      <c r="AJ4" s="102"/>
      <c r="AK4" s="102"/>
      <c r="AL4" s="102"/>
      <c r="AM4" s="102"/>
      <c r="AN4" s="102"/>
      <c r="AO4" s="102"/>
      <c r="AP4" s="102"/>
    </row>
    <row r="5" spans="1:42" s="6" customFormat="1" ht="21.75" customHeight="1" x14ac:dyDescent="0.2">
      <c r="E5" s="62"/>
      <c r="I5" s="62"/>
      <c r="P5" s="62"/>
      <c r="W5" s="62"/>
      <c r="AE5" s="62"/>
      <c r="AI5" s="102"/>
      <c r="AJ5" s="102"/>
      <c r="AK5" s="102"/>
      <c r="AL5" s="102"/>
      <c r="AM5" s="102"/>
      <c r="AN5" s="102"/>
      <c r="AO5" s="102"/>
      <c r="AP5" s="102"/>
    </row>
    <row r="6" spans="1:42" s="6" customFormat="1" ht="21.75" customHeight="1" x14ac:dyDescent="0.2">
      <c r="E6" s="62"/>
      <c r="I6" s="62"/>
      <c r="P6" s="62"/>
      <c r="W6" s="62"/>
      <c r="AE6" s="62"/>
      <c r="AI6" s="102"/>
      <c r="AJ6" s="102"/>
      <c r="AK6" s="102"/>
      <c r="AL6" s="102"/>
      <c r="AM6" s="102"/>
      <c r="AN6" s="102"/>
      <c r="AO6" s="102"/>
      <c r="AP6" s="102"/>
    </row>
    <row r="7" spans="1:42" s="6" customFormat="1" ht="21.75" customHeight="1" x14ac:dyDescent="0.2">
      <c r="E7" s="62"/>
      <c r="I7" s="62"/>
      <c r="P7" s="62"/>
      <c r="W7" s="62"/>
      <c r="AE7" s="62"/>
      <c r="AI7" s="102"/>
      <c r="AJ7" s="102"/>
      <c r="AK7" s="102"/>
      <c r="AL7" s="102"/>
      <c r="AM7" s="102"/>
      <c r="AN7" s="102"/>
      <c r="AO7" s="102"/>
      <c r="AP7" s="102"/>
    </row>
    <row r="8" spans="1:42" s="6" customFormat="1" ht="21.75" customHeight="1" x14ac:dyDescent="0.2">
      <c r="E8" s="62"/>
      <c r="I8" s="62"/>
      <c r="P8" s="62"/>
      <c r="W8" s="62"/>
      <c r="AE8" s="62"/>
    </row>
    <row r="9" spans="1:42" ht="85.5" customHeight="1" x14ac:dyDescent="0.2">
      <c r="A9" s="14"/>
      <c r="B9" s="14"/>
      <c r="C9" s="14"/>
      <c r="D9" s="14"/>
      <c r="E9" s="15"/>
      <c r="F9" s="14"/>
      <c r="G9" s="14"/>
      <c r="H9" s="14"/>
      <c r="I9" s="15"/>
      <c r="J9" s="16"/>
      <c r="K9" s="16"/>
      <c r="L9" s="14"/>
      <c r="M9" s="14"/>
      <c r="N9" s="14"/>
      <c r="O9" s="14"/>
      <c r="P9" s="17"/>
      <c r="Q9" s="19"/>
      <c r="R9" s="18"/>
      <c r="S9" s="18"/>
      <c r="T9" s="18"/>
      <c r="U9" s="18"/>
      <c r="V9" s="18"/>
      <c r="W9" s="20"/>
      <c r="X9" s="19"/>
      <c r="Y9" s="19"/>
      <c r="Z9" s="19"/>
      <c r="AA9" s="19"/>
      <c r="AB9" s="19"/>
      <c r="AC9" s="87" t="s">
        <v>39</v>
      </c>
      <c r="AD9" s="87"/>
      <c r="AE9" s="20"/>
      <c r="AF9" s="19"/>
      <c r="AG9" s="19"/>
      <c r="AH9" s="19"/>
      <c r="AI9" s="19"/>
      <c r="AJ9" s="112" t="s">
        <v>77</v>
      </c>
      <c r="AK9" s="112"/>
      <c r="AL9" s="112"/>
      <c r="AM9" s="112"/>
      <c r="AN9" s="112"/>
      <c r="AO9" s="112"/>
      <c r="AP9" s="112"/>
    </row>
    <row r="10" spans="1:42" ht="82.5" customHeight="1" x14ac:dyDescent="0.3">
      <c r="A10" s="94" t="s">
        <v>76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88"/>
      <c r="AL10" s="88"/>
      <c r="AM10" s="88"/>
      <c r="AN10" s="88"/>
      <c r="AO10" s="88"/>
      <c r="AP10" s="88"/>
    </row>
    <row r="11" spans="1:42" ht="24.75" customHeight="1" x14ac:dyDescent="0.2">
      <c r="A11" s="14"/>
      <c r="B11" s="14"/>
      <c r="C11" s="14"/>
      <c r="D11" s="14"/>
      <c r="E11" s="15"/>
      <c r="F11" s="14"/>
      <c r="G11" s="14"/>
      <c r="H11" s="14"/>
      <c r="I11" s="15"/>
      <c r="J11" s="16"/>
      <c r="K11" s="14"/>
      <c r="L11" s="14"/>
      <c r="M11" s="14"/>
      <c r="N11" s="14"/>
      <c r="O11" s="14"/>
      <c r="P11" s="21"/>
      <c r="Q11" s="14"/>
      <c r="R11" s="16"/>
      <c r="S11" s="16"/>
      <c r="T11" s="16"/>
      <c r="U11" s="16"/>
      <c r="V11" s="16"/>
      <c r="W11" s="15"/>
      <c r="X11" s="14"/>
      <c r="Y11" s="14"/>
      <c r="Z11" s="14"/>
      <c r="AA11" s="14"/>
      <c r="AB11" s="14"/>
      <c r="AC11" s="14"/>
      <c r="AD11" s="14"/>
      <c r="AE11" s="15"/>
      <c r="AF11" s="16"/>
      <c r="AG11" s="14"/>
      <c r="AH11" s="14"/>
      <c r="AI11" s="14"/>
      <c r="AJ11" s="14"/>
      <c r="AK11" s="16"/>
      <c r="AL11" s="14"/>
      <c r="AM11" s="14"/>
      <c r="AN11" s="14"/>
      <c r="AO11" s="16"/>
      <c r="AP11" s="14"/>
    </row>
    <row r="12" spans="1:42" ht="30" customHeight="1" x14ac:dyDescent="0.2">
      <c r="A12" s="99" t="s">
        <v>4</v>
      </c>
      <c r="B12" s="99" t="s">
        <v>5</v>
      </c>
      <c r="C12" s="99" t="s">
        <v>0</v>
      </c>
      <c r="D12" s="90" t="s">
        <v>1</v>
      </c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</row>
    <row r="13" spans="1:42" ht="25.15" customHeight="1" x14ac:dyDescent="0.2">
      <c r="A13" s="100"/>
      <c r="B13" s="100"/>
      <c r="C13" s="99"/>
      <c r="D13" s="89" t="s">
        <v>2</v>
      </c>
      <c r="E13" s="95" t="s">
        <v>8</v>
      </c>
      <c r="F13" s="96"/>
      <c r="G13" s="96"/>
      <c r="H13" s="96"/>
      <c r="I13" s="89" t="s">
        <v>9</v>
      </c>
      <c r="J13" s="89"/>
      <c r="K13" s="89"/>
      <c r="L13" s="89"/>
      <c r="M13" s="89"/>
      <c r="N13" s="89"/>
      <c r="O13" s="89"/>
      <c r="P13" s="89" t="s">
        <v>10</v>
      </c>
      <c r="Q13" s="89"/>
      <c r="R13" s="89"/>
      <c r="S13" s="89"/>
      <c r="T13" s="89"/>
      <c r="U13" s="89"/>
      <c r="V13" s="89"/>
      <c r="W13" s="89" t="s">
        <v>11</v>
      </c>
      <c r="X13" s="89"/>
      <c r="Y13" s="89"/>
      <c r="Z13" s="89"/>
      <c r="AA13" s="89"/>
      <c r="AB13" s="89"/>
      <c r="AC13" s="89"/>
      <c r="AD13" s="89"/>
      <c r="AE13" s="89" t="s">
        <v>40</v>
      </c>
      <c r="AF13" s="104"/>
      <c r="AG13" s="104"/>
      <c r="AH13" s="104"/>
      <c r="AI13" s="104"/>
      <c r="AJ13" s="104"/>
      <c r="AK13" s="89" t="s">
        <v>72</v>
      </c>
      <c r="AL13" s="104"/>
      <c r="AM13" s="104"/>
      <c r="AN13" s="104"/>
      <c r="AO13" s="104"/>
      <c r="AP13" s="104"/>
    </row>
    <row r="14" spans="1:42" ht="132.75" customHeight="1" x14ac:dyDescent="0.2">
      <c r="A14" s="100"/>
      <c r="B14" s="100"/>
      <c r="C14" s="99"/>
      <c r="D14" s="89"/>
      <c r="E14" s="22" t="s">
        <v>3</v>
      </c>
      <c r="F14" s="23" t="s">
        <v>30</v>
      </c>
      <c r="G14" s="23" t="s">
        <v>14</v>
      </c>
      <c r="H14" s="23" t="s">
        <v>13</v>
      </c>
      <c r="I14" s="22" t="s">
        <v>3</v>
      </c>
      <c r="J14" s="23" t="s">
        <v>30</v>
      </c>
      <c r="K14" s="23" t="s">
        <v>14</v>
      </c>
      <c r="L14" s="23" t="s">
        <v>13</v>
      </c>
      <c r="M14" s="23" t="s">
        <v>35</v>
      </c>
      <c r="N14" s="23" t="s">
        <v>36</v>
      </c>
      <c r="O14" s="23" t="s">
        <v>37</v>
      </c>
      <c r="P14" s="22" t="s">
        <v>3</v>
      </c>
      <c r="Q14" s="23" t="s">
        <v>30</v>
      </c>
      <c r="R14" s="23" t="s">
        <v>14</v>
      </c>
      <c r="S14" s="24" t="s">
        <v>13</v>
      </c>
      <c r="T14" s="23" t="s">
        <v>35</v>
      </c>
      <c r="U14" s="23" t="s">
        <v>36</v>
      </c>
      <c r="V14" s="23" t="s">
        <v>37</v>
      </c>
      <c r="W14" s="22" t="s">
        <v>3</v>
      </c>
      <c r="X14" s="23" t="s">
        <v>30</v>
      </c>
      <c r="Y14" s="23" t="s">
        <v>18</v>
      </c>
      <c r="Z14" s="23" t="s">
        <v>14</v>
      </c>
      <c r="AA14" s="23" t="s">
        <v>13</v>
      </c>
      <c r="AB14" s="23" t="s">
        <v>35</v>
      </c>
      <c r="AC14" s="23" t="s">
        <v>36</v>
      </c>
      <c r="AD14" s="23" t="s">
        <v>37</v>
      </c>
      <c r="AE14" s="22" t="s">
        <v>3</v>
      </c>
      <c r="AF14" s="23" t="s">
        <v>30</v>
      </c>
      <c r="AG14" s="23" t="s">
        <v>14</v>
      </c>
      <c r="AH14" s="23" t="s">
        <v>13</v>
      </c>
      <c r="AI14" s="23" t="s">
        <v>35</v>
      </c>
      <c r="AJ14" s="23" t="s">
        <v>37</v>
      </c>
      <c r="AK14" s="22" t="s">
        <v>3</v>
      </c>
      <c r="AL14" s="23" t="s">
        <v>30</v>
      </c>
      <c r="AM14" s="23" t="s">
        <v>14</v>
      </c>
      <c r="AN14" s="23" t="s">
        <v>13</v>
      </c>
      <c r="AO14" s="23" t="s">
        <v>35</v>
      </c>
      <c r="AP14" s="23" t="s">
        <v>37</v>
      </c>
    </row>
    <row r="15" spans="1:42" ht="15" x14ac:dyDescent="0.2">
      <c r="A15" s="7">
        <v>1</v>
      </c>
      <c r="B15" s="7">
        <v>2</v>
      </c>
      <c r="C15" s="7">
        <v>3</v>
      </c>
      <c r="D15" s="25">
        <v>4</v>
      </c>
      <c r="E15" s="22">
        <v>5</v>
      </c>
      <c r="F15" s="25">
        <v>6</v>
      </c>
      <c r="G15" s="25">
        <v>7</v>
      </c>
      <c r="H15" s="25">
        <v>8</v>
      </c>
      <c r="I15" s="22">
        <v>9</v>
      </c>
      <c r="J15" s="25">
        <v>10</v>
      </c>
      <c r="K15" s="25">
        <v>11</v>
      </c>
      <c r="L15" s="25">
        <v>12</v>
      </c>
      <c r="M15" s="25">
        <v>13</v>
      </c>
      <c r="N15" s="25">
        <v>14</v>
      </c>
      <c r="O15" s="25">
        <v>15</v>
      </c>
      <c r="P15" s="22">
        <v>16</v>
      </c>
      <c r="Q15" s="25">
        <v>17</v>
      </c>
      <c r="R15" s="25">
        <v>18</v>
      </c>
      <c r="S15" s="26">
        <v>19</v>
      </c>
      <c r="T15" s="25">
        <v>20</v>
      </c>
      <c r="U15" s="25">
        <v>21</v>
      </c>
      <c r="V15" s="25">
        <v>22</v>
      </c>
      <c r="W15" s="22">
        <v>23</v>
      </c>
      <c r="X15" s="25">
        <v>24</v>
      </c>
      <c r="Y15" s="25">
        <v>25</v>
      </c>
      <c r="Z15" s="25">
        <v>26</v>
      </c>
      <c r="AA15" s="25">
        <v>27</v>
      </c>
      <c r="AB15" s="25">
        <v>28</v>
      </c>
      <c r="AC15" s="25">
        <v>29</v>
      </c>
      <c r="AD15" s="25">
        <v>30</v>
      </c>
      <c r="AE15" s="22">
        <v>31</v>
      </c>
      <c r="AF15" s="25">
        <v>32</v>
      </c>
      <c r="AG15" s="25">
        <v>33</v>
      </c>
      <c r="AH15" s="25">
        <v>34</v>
      </c>
      <c r="AI15" s="25">
        <v>35</v>
      </c>
      <c r="AJ15" s="25">
        <v>36</v>
      </c>
      <c r="AK15" s="27">
        <v>37</v>
      </c>
      <c r="AL15" s="25">
        <v>38</v>
      </c>
      <c r="AM15" s="25">
        <v>39</v>
      </c>
      <c r="AN15" s="25">
        <v>40</v>
      </c>
      <c r="AO15" s="25">
        <v>41</v>
      </c>
      <c r="AP15" s="25">
        <v>42</v>
      </c>
    </row>
    <row r="16" spans="1:42" s="8" customFormat="1" ht="42.75" customHeight="1" x14ac:dyDescent="0.2">
      <c r="A16" s="109" t="s">
        <v>6</v>
      </c>
      <c r="B16" s="64"/>
      <c r="C16" s="64" t="s">
        <v>7</v>
      </c>
      <c r="D16" s="28">
        <f>D17+D18+D19+D20+D21</f>
        <v>3019022.8890000004</v>
      </c>
      <c r="E16" s="29">
        <f>SUM(F16:H16)</f>
        <v>1130906.08</v>
      </c>
      <c r="F16" s="28">
        <f>F17+F18+F19+F20</f>
        <v>328683.89999999997</v>
      </c>
      <c r="G16" s="28">
        <f>G17+G18+G19+G20</f>
        <v>471282.39999999997</v>
      </c>
      <c r="H16" s="28">
        <f>H17+H18+H19+H20</f>
        <v>330939.78000000003</v>
      </c>
      <c r="I16" s="29">
        <f>J16+K16+L16+M16+N16+O16</f>
        <v>739717.30900000001</v>
      </c>
      <c r="J16" s="28">
        <f t="shared" ref="J16:O16" si="0">J17+J18+J19+J20</f>
        <v>281557.09999999998</v>
      </c>
      <c r="K16" s="28">
        <f t="shared" si="0"/>
        <v>255676.27999999997</v>
      </c>
      <c r="L16" s="28">
        <f t="shared" si="0"/>
        <v>202139.3</v>
      </c>
      <c r="M16" s="28">
        <f t="shared" si="0"/>
        <v>261.42900000000003</v>
      </c>
      <c r="N16" s="28">
        <f t="shared" si="0"/>
        <v>76.899999999999991</v>
      </c>
      <c r="O16" s="28">
        <f t="shared" si="0"/>
        <v>6.3</v>
      </c>
      <c r="P16" s="29">
        <f t="shared" ref="P16:P36" si="1">Q16+R16+S16+T16+U16+V16</f>
        <v>986541.70000000007</v>
      </c>
      <c r="Q16" s="28">
        <f>Q17+Q18+Q21</f>
        <v>414792.6</v>
      </c>
      <c r="R16" s="28">
        <f>R17+R18+R21</f>
        <v>284173.40000000002</v>
      </c>
      <c r="S16" s="30">
        <f>S17+S18+S19+S20+S21</f>
        <v>284966.09999999998</v>
      </c>
      <c r="T16" s="28">
        <f>T17+T18+T19+T20</f>
        <v>2562</v>
      </c>
      <c r="U16" s="28">
        <f>U17+U18+U19+U20</f>
        <v>3.8</v>
      </c>
      <c r="V16" s="28">
        <f>V17+V18+V19+V20</f>
        <v>43.8</v>
      </c>
      <c r="W16" s="29">
        <f t="shared" ref="W16:W48" si="2">X16+Y16+Z16+AA16+AB16+AC16+AD16</f>
        <v>99362.700000000012</v>
      </c>
      <c r="X16" s="28">
        <f>X17+X18+X19+X20</f>
        <v>0</v>
      </c>
      <c r="Y16" s="28">
        <f>Y17+Y18+Y19+Y20</f>
        <v>0</v>
      </c>
      <c r="Z16" s="28">
        <f>SUM(Z17:Z21)</f>
        <v>20336.7</v>
      </c>
      <c r="AA16" s="28">
        <f>SUM(AA17:AA21)</f>
        <v>76710.100000000006</v>
      </c>
      <c r="AB16" s="28">
        <f>AB17+AB18+AB19+AB20</f>
        <v>2171</v>
      </c>
      <c r="AC16" s="28">
        <f>AC17+AC18+AC19+AC20</f>
        <v>85.6</v>
      </c>
      <c r="AD16" s="28">
        <f>AD17+AD18+AD19+AD20</f>
        <v>59.3</v>
      </c>
      <c r="AE16" s="29">
        <f t="shared" ref="AE16:AE48" si="3">AF16+AG16+AH16+AI16+AJ16</f>
        <v>30860</v>
      </c>
      <c r="AF16" s="28">
        <f>AF17+AF18+AF19+AF20</f>
        <v>0</v>
      </c>
      <c r="AG16" s="28">
        <f>AG17+AG18+AG19+AG20</f>
        <v>4199.6000000000004</v>
      </c>
      <c r="AH16" s="28">
        <f>AH17+AH18+AH19+AH20+AH21</f>
        <v>24609.4</v>
      </c>
      <c r="AI16" s="28">
        <f>AI17+AI18+AI19+AI20</f>
        <v>2000</v>
      </c>
      <c r="AJ16" s="28">
        <f>AJ17+AJ18+AJ19+AJ20</f>
        <v>51</v>
      </c>
      <c r="AK16" s="29">
        <f t="shared" ref="AK16:AK48" si="4">AL16+AM16+AN16+AO16+AP16</f>
        <v>31635.1</v>
      </c>
      <c r="AL16" s="28">
        <f>AL17+AL18+AL19+AL20</f>
        <v>0</v>
      </c>
      <c r="AM16" s="28">
        <f>AM17+AM18+AM19+AM20</f>
        <v>4199.6000000000004</v>
      </c>
      <c r="AN16" s="28">
        <f>AN17+AN18+AN19+AN20+AN21</f>
        <v>25379.5</v>
      </c>
      <c r="AO16" s="28">
        <f>AO17+AO18+AO19+AO20</f>
        <v>2000</v>
      </c>
      <c r="AP16" s="28">
        <f>AP17+AP18+AP19+AP20</f>
        <v>56</v>
      </c>
    </row>
    <row r="17" spans="1:43" ht="82.5" customHeight="1" x14ac:dyDescent="0.2">
      <c r="A17" s="110"/>
      <c r="B17" s="25" t="s">
        <v>71</v>
      </c>
      <c r="C17" s="25" t="s">
        <v>12</v>
      </c>
      <c r="D17" s="28">
        <f>E17+I17+P17+W17+AE17+AK17</f>
        <v>2119419.4890000005</v>
      </c>
      <c r="E17" s="29">
        <f>SUM(F17:H17)</f>
        <v>1129906.08</v>
      </c>
      <c r="F17" s="31">
        <f>F23+F40+F51+F59+F61</f>
        <v>328683.89999999997</v>
      </c>
      <c r="G17" s="31">
        <f>G23+G40+G51+G59+G61</f>
        <v>471282.39999999997</v>
      </c>
      <c r="H17" s="31">
        <f>H23+H40+H51+H59+H61</f>
        <v>329939.78000000003</v>
      </c>
      <c r="I17" s="29">
        <f>J17+K17+L17+M17+N17+O17</f>
        <v>738308.00899999996</v>
      </c>
      <c r="J17" s="31">
        <f t="shared" ref="J17:L17" si="5">J23+J40+J51+J59+J61</f>
        <v>281557.09999999998</v>
      </c>
      <c r="K17" s="31">
        <f t="shared" si="5"/>
        <v>255676.27999999997</v>
      </c>
      <c r="L17" s="31">
        <f t="shared" si="5"/>
        <v>200730</v>
      </c>
      <c r="M17" s="31">
        <f t="shared" ref="M17" si="6">M23+M40+M51+M59+M61</f>
        <v>261.42900000000003</v>
      </c>
      <c r="N17" s="31">
        <f t="shared" ref="N17:O17" si="7">N23+N40+N51+N59+N61</f>
        <v>76.899999999999991</v>
      </c>
      <c r="O17" s="31">
        <f t="shared" si="7"/>
        <v>6.3</v>
      </c>
      <c r="P17" s="29">
        <f t="shared" si="1"/>
        <v>162442.19999999998</v>
      </c>
      <c r="Q17" s="31">
        <f t="shared" ref="Q17" si="8">Q23+Q40+Q51+Q61</f>
        <v>39608.700000000004</v>
      </c>
      <c r="R17" s="31">
        <f>R23+R40+R51+R61</f>
        <v>80671.3</v>
      </c>
      <c r="S17" s="32">
        <f>S23+S40+S51+S61</f>
        <v>39552.6</v>
      </c>
      <c r="T17" s="31">
        <f t="shared" ref="T17" si="9">T23+T40+T51+T61</f>
        <v>2562</v>
      </c>
      <c r="U17" s="31">
        <f t="shared" ref="U17:V17" si="10">U23+U40+U51+U61</f>
        <v>3.8</v>
      </c>
      <c r="V17" s="31">
        <f t="shared" si="10"/>
        <v>43.8</v>
      </c>
      <c r="W17" s="29">
        <f t="shared" si="2"/>
        <v>52282.1</v>
      </c>
      <c r="X17" s="31">
        <f t="shared" ref="X17:AA17" si="11">X23+X40+X51+X59+X61</f>
        <v>0</v>
      </c>
      <c r="Y17" s="31">
        <f t="shared" si="11"/>
        <v>0</v>
      </c>
      <c r="Z17" s="31">
        <f t="shared" si="11"/>
        <v>20336.7</v>
      </c>
      <c r="AA17" s="31">
        <f t="shared" si="11"/>
        <v>29629.5</v>
      </c>
      <c r="AB17" s="31">
        <f>AB23+AB40+AB51+AB61</f>
        <v>2171</v>
      </c>
      <c r="AC17" s="33">
        <f t="shared" ref="AC17:AD17" si="12">AC23+AC40+AC51+AC59+AC61</f>
        <v>85.6</v>
      </c>
      <c r="AD17" s="31">
        <f t="shared" si="12"/>
        <v>59.3</v>
      </c>
      <c r="AE17" s="29">
        <f t="shared" si="3"/>
        <v>17853</v>
      </c>
      <c r="AF17" s="31">
        <f t="shared" ref="AF17:AH17" si="13">AF23+AF40+AF51+AF59+AF61</f>
        <v>0</v>
      </c>
      <c r="AG17" s="31">
        <f t="shared" si="13"/>
        <v>4199.6000000000004</v>
      </c>
      <c r="AH17" s="31">
        <f t="shared" si="13"/>
        <v>11602.4</v>
      </c>
      <c r="AI17" s="31">
        <f>AI23+AI39+AI51</f>
        <v>2000</v>
      </c>
      <c r="AJ17" s="31">
        <f t="shared" ref="AJ17" si="14">AJ23+AJ40+AJ51+AJ59+AJ61</f>
        <v>51</v>
      </c>
      <c r="AK17" s="29">
        <f t="shared" si="4"/>
        <v>18628.099999999999</v>
      </c>
      <c r="AL17" s="31">
        <f t="shared" ref="AL17:AN17" si="15">AL23+AL40+AL51+AL59+AL61</f>
        <v>0</v>
      </c>
      <c r="AM17" s="31">
        <f t="shared" si="15"/>
        <v>4199.6000000000004</v>
      </c>
      <c r="AN17" s="31">
        <f t="shared" si="15"/>
        <v>12372.5</v>
      </c>
      <c r="AO17" s="31">
        <f>AO23+AO39+AO51</f>
        <v>2000</v>
      </c>
      <c r="AP17" s="31">
        <f t="shared" ref="AP17" si="16">AP23+AP40+AP51+AP59+AP61</f>
        <v>56</v>
      </c>
    </row>
    <row r="18" spans="1:43" ht="75" x14ac:dyDescent="0.2">
      <c r="A18" s="110"/>
      <c r="B18" s="25" t="s">
        <v>16</v>
      </c>
      <c r="C18" s="25" t="s">
        <v>16</v>
      </c>
      <c r="D18" s="34">
        <f>E18+I18+P18+W18+AE18+AK18</f>
        <v>524215.2</v>
      </c>
      <c r="E18" s="35">
        <f>SUM(H18:H18)</f>
        <v>1000</v>
      </c>
      <c r="F18" s="36">
        <f t="shared" ref="F18:G18" si="17">F25</f>
        <v>0</v>
      </c>
      <c r="G18" s="36">
        <f t="shared" si="17"/>
        <v>0</v>
      </c>
      <c r="H18" s="36">
        <f>H25</f>
        <v>1000</v>
      </c>
      <c r="I18" s="35">
        <f>J18+K18+L18+M18+N18+O18</f>
        <v>336.9</v>
      </c>
      <c r="J18" s="36">
        <f t="shared" ref="J18:L18" si="18">J25</f>
        <v>0</v>
      </c>
      <c r="K18" s="36">
        <f t="shared" si="18"/>
        <v>0</v>
      </c>
      <c r="L18" s="36">
        <f t="shared" si="18"/>
        <v>336.9</v>
      </c>
      <c r="M18" s="36"/>
      <c r="N18" s="36"/>
      <c r="O18" s="36"/>
      <c r="P18" s="35">
        <f t="shared" si="1"/>
        <v>496754.3</v>
      </c>
      <c r="Q18" s="36">
        <f t="shared" ref="Q18:R18" si="19">Q25+Q42</f>
        <v>320613.09999999998</v>
      </c>
      <c r="R18" s="36">
        <f t="shared" si="19"/>
        <v>136430.70000000001</v>
      </c>
      <c r="S18" s="37">
        <f>S25+S42</f>
        <v>39710.5</v>
      </c>
      <c r="T18" s="36"/>
      <c r="U18" s="36"/>
      <c r="V18" s="36"/>
      <c r="W18" s="35">
        <f t="shared" si="2"/>
        <v>25124</v>
      </c>
      <c r="X18" s="36">
        <f t="shared" ref="X18:Z18" si="20">X25</f>
        <v>0</v>
      </c>
      <c r="Y18" s="36">
        <f t="shared" si="20"/>
        <v>0</v>
      </c>
      <c r="Z18" s="36">
        <f t="shared" si="20"/>
        <v>0</v>
      </c>
      <c r="AA18" s="36">
        <f>AA25+AA42</f>
        <v>25124</v>
      </c>
      <c r="AB18" s="38">
        <f>AB25+AB42+AB53+AB63</f>
        <v>0</v>
      </c>
      <c r="AC18" s="36"/>
      <c r="AD18" s="36"/>
      <c r="AE18" s="35">
        <f t="shared" si="3"/>
        <v>500</v>
      </c>
      <c r="AF18" s="36">
        <f t="shared" ref="AF18:AG18" si="21">AF25</f>
        <v>0</v>
      </c>
      <c r="AG18" s="36">
        <f t="shared" si="21"/>
        <v>0</v>
      </c>
      <c r="AH18" s="36">
        <f>AH25</f>
        <v>500</v>
      </c>
      <c r="AI18" s="36"/>
      <c r="AJ18" s="36"/>
      <c r="AK18" s="35">
        <f t="shared" si="4"/>
        <v>500</v>
      </c>
      <c r="AL18" s="36">
        <f t="shared" ref="AL18:AM18" si="22">AL25</f>
        <v>0</v>
      </c>
      <c r="AM18" s="36">
        <f t="shared" si="22"/>
        <v>0</v>
      </c>
      <c r="AN18" s="36">
        <f>AN25</f>
        <v>500</v>
      </c>
      <c r="AO18" s="36"/>
      <c r="AP18" s="36"/>
    </row>
    <row r="19" spans="1:43" ht="45" x14ac:dyDescent="0.2">
      <c r="A19" s="110"/>
      <c r="B19" s="25" t="s">
        <v>19</v>
      </c>
      <c r="C19" s="25" t="s">
        <v>19</v>
      </c>
      <c r="D19" s="34">
        <f>E19+I19+P19+W19+AE19+AK19</f>
        <v>1060</v>
      </c>
      <c r="E19" s="35">
        <f>SUM(F19:H19)</f>
        <v>0</v>
      </c>
      <c r="F19" s="36">
        <v>0</v>
      </c>
      <c r="G19" s="36">
        <v>0</v>
      </c>
      <c r="H19" s="36">
        <v>0</v>
      </c>
      <c r="I19" s="35">
        <f>J19+K19+L19+M19+N19+O19</f>
        <v>1060</v>
      </c>
      <c r="J19" s="36">
        <v>0</v>
      </c>
      <c r="K19" s="36">
        <v>0</v>
      </c>
      <c r="L19" s="36">
        <f>SUM(L68)</f>
        <v>1060</v>
      </c>
      <c r="M19" s="39"/>
      <c r="N19" s="39"/>
      <c r="O19" s="39"/>
      <c r="P19" s="40">
        <f t="shared" si="1"/>
        <v>0</v>
      </c>
      <c r="Q19" s="36">
        <v>0</v>
      </c>
      <c r="R19" s="36">
        <v>0</v>
      </c>
      <c r="S19" s="37">
        <v>0</v>
      </c>
      <c r="T19" s="39"/>
      <c r="U19" s="39"/>
      <c r="V19" s="39"/>
      <c r="W19" s="40">
        <f t="shared" si="2"/>
        <v>0</v>
      </c>
      <c r="X19" s="36">
        <v>0</v>
      </c>
      <c r="Y19" s="36">
        <v>0</v>
      </c>
      <c r="Z19" s="36">
        <v>0</v>
      </c>
      <c r="AA19" s="36">
        <v>0</v>
      </c>
      <c r="AB19" s="41"/>
      <c r="AC19" s="39"/>
      <c r="AD19" s="39"/>
      <c r="AE19" s="40">
        <f t="shared" si="3"/>
        <v>0</v>
      </c>
      <c r="AF19" s="36">
        <v>0</v>
      </c>
      <c r="AG19" s="36">
        <v>0</v>
      </c>
      <c r="AH19" s="36">
        <v>0</v>
      </c>
      <c r="AI19" s="39"/>
      <c r="AJ19" s="39"/>
      <c r="AK19" s="40">
        <f t="shared" si="4"/>
        <v>0</v>
      </c>
      <c r="AL19" s="36">
        <v>0</v>
      </c>
      <c r="AM19" s="36">
        <v>0</v>
      </c>
      <c r="AN19" s="36">
        <v>0</v>
      </c>
      <c r="AO19" s="39"/>
      <c r="AP19" s="39"/>
    </row>
    <row r="20" spans="1:43" ht="60" x14ac:dyDescent="0.2">
      <c r="A20" s="110"/>
      <c r="B20" s="25" t="s">
        <v>20</v>
      </c>
      <c r="C20" s="25" t="s">
        <v>20</v>
      </c>
      <c r="D20" s="34">
        <f>E20+I20+P20+W20+AE20+AK20</f>
        <v>12.4</v>
      </c>
      <c r="E20" s="35">
        <f>SUM(F20:H20)</f>
        <v>0</v>
      </c>
      <c r="F20" s="36">
        <v>0</v>
      </c>
      <c r="G20" s="36">
        <v>0</v>
      </c>
      <c r="H20" s="36">
        <v>0</v>
      </c>
      <c r="I20" s="35">
        <f>J20+K20+L20+M20+N20+O20</f>
        <v>12.4</v>
      </c>
      <c r="J20" s="36">
        <v>0</v>
      </c>
      <c r="K20" s="36">
        <v>0</v>
      </c>
      <c r="L20" s="36">
        <f>SUM(L69)</f>
        <v>12.4</v>
      </c>
      <c r="M20" s="39"/>
      <c r="N20" s="39"/>
      <c r="O20" s="39"/>
      <c r="P20" s="40">
        <f t="shared" si="1"/>
        <v>0</v>
      </c>
      <c r="Q20" s="36">
        <v>0</v>
      </c>
      <c r="R20" s="36">
        <v>0</v>
      </c>
      <c r="S20" s="37">
        <v>0</v>
      </c>
      <c r="T20" s="39"/>
      <c r="U20" s="39"/>
      <c r="V20" s="39"/>
      <c r="W20" s="40">
        <f t="shared" si="2"/>
        <v>0</v>
      </c>
      <c r="X20" s="36">
        <v>0</v>
      </c>
      <c r="Y20" s="36">
        <v>0</v>
      </c>
      <c r="Z20" s="36">
        <v>0</v>
      </c>
      <c r="AA20" s="36">
        <v>0</v>
      </c>
      <c r="AB20" s="39"/>
      <c r="AC20" s="39"/>
      <c r="AD20" s="39"/>
      <c r="AE20" s="40">
        <f t="shared" si="3"/>
        <v>0</v>
      </c>
      <c r="AF20" s="36">
        <v>0</v>
      </c>
      <c r="AG20" s="36">
        <v>0</v>
      </c>
      <c r="AH20" s="36">
        <v>0</v>
      </c>
      <c r="AI20" s="39"/>
      <c r="AJ20" s="39"/>
      <c r="AK20" s="40">
        <f t="shared" si="4"/>
        <v>0</v>
      </c>
      <c r="AL20" s="36">
        <v>0</v>
      </c>
      <c r="AM20" s="36">
        <v>0</v>
      </c>
      <c r="AN20" s="36">
        <v>0</v>
      </c>
      <c r="AO20" s="39"/>
      <c r="AP20" s="39"/>
    </row>
    <row r="21" spans="1:43" ht="45" x14ac:dyDescent="0.2">
      <c r="A21" s="111"/>
      <c r="B21" s="65" t="s">
        <v>38</v>
      </c>
      <c r="C21" s="65" t="s">
        <v>38</v>
      </c>
      <c r="D21" s="42">
        <f>E21+I21+P21+W21+AE21+AK21</f>
        <v>374315.79999999993</v>
      </c>
      <c r="E21" s="43"/>
      <c r="F21" s="33"/>
      <c r="G21" s="33"/>
      <c r="H21" s="33"/>
      <c r="I21" s="43"/>
      <c r="J21" s="33"/>
      <c r="K21" s="33"/>
      <c r="L21" s="33"/>
      <c r="M21" s="44"/>
      <c r="N21" s="44"/>
      <c r="O21" s="44"/>
      <c r="P21" s="45">
        <f t="shared" si="1"/>
        <v>327345.19999999995</v>
      </c>
      <c r="Q21" s="33">
        <f t="shared" ref="Q21:R21" si="23">Q24+Q41+Q66</f>
        <v>54570.8</v>
      </c>
      <c r="R21" s="33">
        <f t="shared" si="23"/>
        <v>67071.399999999994</v>
      </c>
      <c r="S21" s="46">
        <f>S24+S41+S66</f>
        <v>205702.99999999997</v>
      </c>
      <c r="T21" s="44"/>
      <c r="U21" s="44"/>
      <c r="V21" s="44"/>
      <c r="W21" s="43">
        <f t="shared" si="2"/>
        <v>21956.6</v>
      </c>
      <c r="X21" s="33">
        <f t="shared" ref="X21:AA21" si="24">X24+X41+X66</f>
        <v>0</v>
      </c>
      <c r="Y21" s="33">
        <f t="shared" si="24"/>
        <v>0</v>
      </c>
      <c r="Z21" s="33">
        <f t="shared" si="24"/>
        <v>0</v>
      </c>
      <c r="AA21" s="33">
        <f t="shared" si="24"/>
        <v>21956.6</v>
      </c>
      <c r="AB21" s="33">
        <f t="shared" ref="AB21" si="25">AB24+AB41+AB66</f>
        <v>0</v>
      </c>
      <c r="AC21" s="33">
        <f t="shared" ref="AC21:AJ21" si="26">AC24+AC41+AC66</f>
        <v>0</v>
      </c>
      <c r="AD21" s="33">
        <f t="shared" si="26"/>
        <v>0</v>
      </c>
      <c r="AE21" s="47">
        <f t="shared" si="3"/>
        <v>12507</v>
      </c>
      <c r="AF21" s="33"/>
      <c r="AG21" s="33">
        <f t="shared" ref="AG21:AH21" si="27">AG24+AG41+AG66</f>
        <v>0</v>
      </c>
      <c r="AH21" s="33">
        <f t="shared" si="27"/>
        <v>12507</v>
      </c>
      <c r="AI21" s="33">
        <f t="shared" ref="AI21" si="28">AI24+AI41+AI66</f>
        <v>0</v>
      </c>
      <c r="AJ21" s="33">
        <f t="shared" si="26"/>
        <v>0</v>
      </c>
      <c r="AK21" s="47">
        <f t="shared" si="4"/>
        <v>12507</v>
      </c>
      <c r="AL21" s="33"/>
      <c r="AM21" s="33">
        <f t="shared" ref="AM21:AN21" si="29">AM24+AM41+AM66</f>
        <v>0</v>
      </c>
      <c r="AN21" s="33">
        <f t="shared" si="29"/>
        <v>12507</v>
      </c>
      <c r="AO21" s="33">
        <f t="shared" ref="AO21" si="30">AO24+AO41+AO66</f>
        <v>0</v>
      </c>
      <c r="AP21" s="33">
        <f t="shared" ref="AP21" si="31">AP24+AP41+AP66</f>
        <v>0</v>
      </c>
    </row>
    <row r="22" spans="1:43" s="9" customFormat="1" ht="42.75" x14ac:dyDescent="0.2">
      <c r="A22" s="86" t="s">
        <v>28</v>
      </c>
      <c r="B22" s="64"/>
      <c r="C22" s="64" t="s">
        <v>7</v>
      </c>
      <c r="D22" s="34">
        <f>D23+D24+D25</f>
        <v>476755.76999999996</v>
      </c>
      <c r="E22" s="35">
        <f>SUM(F22:H22)</f>
        <v>189863.80000000002</v>
      </c>
      <c r="F22" s="34">
        <f t="shared" ref="F22:G22" si="32">F23+F25</f>
        <v>3476.8</v>
      </c>
      <c r="G22" s="34">
        <f t="shared" si="32"/>
        <v>7617.7999999999993</v>
      </c>
      <c r="H22" s="34">
        <f>H23+H25</f>
        <v>178769.2</v>
      </c>
      <c r="I22" s="35">
        <f>J22+K22+L22+M22+N22+O22</f>
        <v>136347.07</v>
      </c>
      <c r="J22" s="34">
        <f t="shared" ref="J22:L22" si="33">J23+J25</f>
        <v>3476.8</v>
      </c>
      <c r="K22" s="34">
        <f t="shared" si="33"/>
        <v>13027.47</v>
      </c>
      <c r="L22" s="34">
        <f t="shared" si="33"/>
        <v>119842.8</v>
      </c>
      <c r="M22" s="34"/>
      <c r="N22" s="34"/>
      <c r="O22" s="34"/>
      <c r="P22" s="35">
        <f t="shared" si="1"/>
        <v>50866.399999999994</v>
      </c>
      <c r="Q22" s="34">
        <f t="shared" ref="Q22" si="34">Q23+Q25</f>
        <v>1772.4</v>
      </c>
      <c r="R22" s="34">
        <f>R23+R25</f>
        <v>5483.3</v>
      </c>
      <c r="S22" s="48">
        <f>S23+S24+S25</f>
        <v>41610.699999999997</v>
      </c>
      <c r="T22" s="34">
        <f>T23</f>
        <v>2000</v>
      </c>
      <c r="U22" s="34"/>
      <c r="V22" s="34"/>
      <c r="W22" s="35">
        <f t="shared" si="2"/>
        <v>51605.299999999996</v>
      </c>
      <c r="X22" s="34">
        <f t="shared" ref="X22:Y22" si="35">X23+X25</f>
        <v>0</v>
      </c>
      <c r="Y22" s="34">
        <f t="shared" si="35"/>
        <v>0</v>
      </c>
      <c r="Z22" s="34">
        <f>Z23+Z24</f>
        <v>4199.6000000000004</v>
      </c>
      <c r="AA22" s="34">
        <f>AA23+AA24+AA25</f>
        <v>45405.7</v>
      </c>
      <c r="AB22" s="34">
        <f>AB23</f>
        <v>2000</v>
      </c>
      <c r="AC22" s="34"/>
      <c r="AD22" s="34"/>
      <c r="AE22" s="35">
        <f t="shared" si="3"/>
        <v>24036.6</v>
      </c>
      <c r="AF22" s="34">
        <f t="shared" ref="AF22:AG22" si="36">AF23+AF25</f>
        <v>0</v>
      </c>
      <c r="AG22" s="34">
        <f t="shared" si="36"/>
        <v>4199.6000000000004</v>
      </c>
      <c r="AH22" s="34">
        <f>AH23+AH24+AH25</f>
        <v>17837</v>
      </c>
      <c r="AI22" s="34">
        <f>AI23</f>
        <v>2000</v>
      </c>
      <c r="AJ22" s="34"/>
      <c r="AK22" s="35">
        <f t="shared" si="4"/>
        <v>24036.6</v>
      </c>
      <c r="AL22" s="48">
        <f t="shared" ref="AL22:AN22" si="37">AL23+AL24+AL25</f>
        <v>0</v>
      </c>
      <c r="AM22" s="48">
        <f t="shared" si="37"/>
        <v>4199.6000000000004</v>
      </c>
      <c r="AN22" s="48">
        <f t="shared" si="37"/>
        <v>17837</v>
      </c>
      <c r="AO22" s="48">
        <f t="shared" ref="AO22" si="38">AO23+AO24+AO25</f>
        <v>2000</v>
      </c>
      <c r="AP22" s="48">
        <f t="shared" ref="AP22" si="39">AP23+AP24+AP25</f>
        <v>0</v>
      </c>
    </row>
    <row r="23" spans="1:43" s="8" customFormat="1" ht="42" customHeight="1" x14ac:dyDescent="0.2">
      <c r="A23" s="86"/>
      <c r="B23" s="64" t="s">
        <v>15</v>
      </c>
      <c r="C23" s="64" t="s">
        <v>12</v>
      </c>
      <c r="D23" s="34">
        <f t="shared" ref="D23:D48" si="40">E23+I23+P23+W23+AE23+AK23</f>
        <v>399443.17</v>
      </c>
      <c r="E23" s="35">
        <f>SUM(F23:H23)</f>
        <v>188863.80000000002</v>
      </c>
      <c r="F23" s="34">
        <f t="shared" ref="F23" si="41">F26+F27+F28+F29+F31+F32+F35+F36</f>
        <v>3476.8</v>
      </c>
      <c r="G23" s="34">
        <f>G26+G27+G28+G29+G31+G32+G35+G36</f>
        <v>7617.7999999999993</v>
      </c>
      <c r="H23" s="34">
        <f>H26+H27+H28+H29+H31+H32+H35+H36</f>
        <v>177769.2</v>
      </c>
      <c r="I23" s="35">
        <f>J23+K23+L23+M23+N23+O23</f>
        <v>136010.17000000001</v>
      </c>
      <c r="J23" s="34">
        <f t="shared" ref="J23:K23" si="42">J26+J27+J28+J29+J31+J32+J35+J36</f>
        <v>3476.8</v>
      </c>
      <c r="K23" s="34">
        <f t="shared" si="42"/>
        <v>13027.47</v>
      </c>
      <c r="L23" s="34">
        <f>L26+L27+L28+L29+L31+L32+L35+L36</f>
        <v>119505.90000000001</v>
      </c>
      <c r="M23" s="34"/>
      <c r="N23" s="34"/>
      <c r="O23" s="34"/>
      <c r="P23" s="35">
        <f t="shared" si="1"/>
        <v>26596</v>
      </c>
      <c r="Q23" s="34">
        <f t="shared" ref="Q23" si="43">Q26+Q27+Q28+Q29+Q31+Q32+Q35+Q36</f>
        <v>1772.4</v>
      </c>
      <c r="R23" s="34">
        <f>R29+R36+R35</f>
        <v>5483.3</v>
      </c>
      <c r="S23" s="48">
        <f>S26+S27+S28+S29+S31+S32+S35+S36</f>
        <v>17340.3</v>
      </c>
      <c r="T23" s="34">
        <f>T35</f>
        <v>2000</v>
      </c>
      <c r="U23" s="34"/>
      <c r="V23" s="34"/>
      <c r="W23" s="35">
        <f t="shared" si="2"/>
        <v>25914</v>
      </c>
      <c r="X23" s="34">
        <f t="shared" ref="X23:AA23" si="44">X26+X27+X28+X29+X31+X32+X35+X36</f>
        <v>0</v>
      </c>
      <c r="Y23" s="34">
        <f t="shared" si="44"/>
        <v>0</v>
      </c>
      <c r="Z23" s="34">
        <f t="shared" si="44"/>
        <v>4199.6000000000004</v>
      </c>
      <c r="AA23" s="34">
        <f t="shared" si="44"/>
        <v>19714.400000000001</v>
      </c>
      <c r="AB23" s="34">
        <f>AB26+AB27+AB28+AB29+AB31+AB32+AB35+AB36</f>
        <v>2000</v>
      </c>
      <c r="AC23" s="34">
        <f t="shared" ref="AC23:AD23" si="45">AC26+AC27+AC28+AC29+AC31+AC32+AC35+AC36</f>
        <v>0</v>
      </c>
      <c r="AD23" s="34">
        <f t="shared" si="45"/>
        <v>0</v>
      </c>
      <c r="AE23" s="35">
        <f t="shared" si="3"/>
        <v>11029.6</v>
      </c>
      <c r="AF23" s="34">
        <f t="shared" ref="AF23:AH23" si="46">AF26+AF27+AF28+AF29+AF31+AF32+AF35+AF36</f>
        <v>0</v>
      </c>
      <c r="AG23" s="34">
        <f t="shared" si="46"/>
        <v>4199.6000000000004</v>
      </c>
      <c r="AH23" s="34">
        <f t="shared" si="46"/>
        <v>4830</v>
      </c>
      <c r="AI23" s="34">
        <f>AI26+AI27+AI28+AI29+AI31+AI32+AI35+AI36</f>
        <v>2000</v>
      </c>
      <c r="AJ23" s="34">
        <f t="shared" ref="AJ23" si="47">AJ26+AJ27+AJ28+AJ29+AJ31+AJ32+AJ35+AJ36</f>
        <v>0</v>
      </c>
      <c r="AK23" s="35">
        <f t="shared" si="4"/>
        <v>11029.6</v>
      </c>
      <c r="AL23" s="34">
        <f t="shared" ref="AL23:AN23" si="48">AL26+AL27+AL28+AL29+AL31+AL32+AL35+AL36</f>
        <v>0</v>
      </c>
      <c r="AM23" s="34">
        <f t="shared" si="48"/>
        <v>4199.6000000000004</v>
      </c>
      <c r="AN23" s="34">
        <f t="shared" si="48"/>
        <v>4830</v>
      </c>
      <c r="AO23" s="34">
        <f>AO26+AO27+AO28+AO29+AO31+AO32+AO35+AO36</f>
        <v>2000</v>
      </c>
      <c r="AP23" s="34">
        <f t="shared" ref="AP23" si="49">AP26+AP27+AP28+AP29+AP31+AP32+AP35+AP36</f>
        <v>0</v>
      </c>
    </row>
    <row r="24" spans="1:43" s="8" customFormat="1" ht="69.75" customHeight="1" x14ac:dyDescent="0.2">
      <c r="A24" s="86"/>
      <c r="B24" s="64" t="s">
        <v>38</v>
      </c>
      <c r="C24" s="64" t="s">
        <v>38</v>
      </c>
      <c r="D24" s="34">
        <f t="shared" si="40"/>
        <v>70741</v>
      </c>
      <c r="E24" s="35"/>
      <c r="F24" s="34"/>
      <c r="G24" s="34"/>
      <c r="H24" s="34"/>
      <c r="I24" s="35"/>
      <c r="J24" s="34"/>
      <c r="K24" s="34"/>
      <c r="L24" s="34"/>
      <c r="M24" s="34"/>
      <c r="N24" s="34"/>
      <c r="O24" s="34"/>
      <c r="P24" s="35">
        <f t="shared" si="1"/>
        <v>23770.399999999998</v>
      </c>
      <c r="Q24" s="34"/>
      <c r="R24" s="34"/>
      <c r="S24" s="48">
        <f>S30+S33</f>
        <v>23770.399999999998</v>
      </c>
      <c r="T24" s="34"/>
      <c r="U24" s="34"/>
      <c r="V24" s="34"/>
      <c r="W24" s="35">
        <f t="shared" si="2"/>
        <v>21956.6</v>
      </c>
      <c r="X24" s="34"/>
      <c r="Y24" s="34"/>
      <c r="Z24" s="34">
        <f t="shared" ref="Z24:AA24" si="50">Z30+Z33+Z37+Z38</f>
        <v>0</v>
      </c>
      <c r="AA24" s="34">
        <f t="shared" si="50"/>
        <v>21956.6</v>
      </c>
      <c r="AB24" s="34">
        <f>AB30+AB33+AB37+AB38</f>
        <v>0</v>
      </c>
      <c r="AC24" s="34">
        <f t="shared" ref="AC24:AD24" si="51">AC30+AC33+AC37+AC38</f>
        <v>0</v>
      </c>
      <c r="AD24" s="34">
        <f t="shared" si="51"/>
        <v>0</v>
      </c>
      <c r="AE24" s="35">
        <f t="shared" si="3"/>
        <v>12507</v>
      </c>
      <c r="AF24" s="34"/>
      <c r="AG24" s="34"/>
      <c r="AH24" s="34">
        <f>AH33</f>
        <v>12507</v>
      </c>
      <c r="AI24" s="34"/>
      <c r="AJ24" s="34"/>
      <c r="AK24" s="35">
        <f t="shared" si="4"/>
        <v>12507</v>
      </c>
      <c r="AL24" s="34">
        <f t="shared" ref="AL24:AN24" si="52">AL30+AL33+AL37+AL38</f>
        <v>0</v>
      </c>
      <c r="AM24" s="34">
        <f t="shared" si="52"/>
        <v>0</v>
      </c>
      <c r="AN24" s="34">
        <f t="shared" si="52"/>
        <v>12507</v>
      </c>
      <c r="AO24" s="34">
        <f>AO30+AO33+AO37+AO38</f>
        <v>0</v>
      </c>
      <c r="AP24" s="34">
        <f t="shared" ref="AP24" si="53">AP30+AP33+AP37+AP38</f>
        <v>0</v>
      </c>
    </row>
    <row r="25" spans="1:43" s="8" customFormat="1" ht="71.25" x14ac:dyDescent="0.2">
      <c r="A25" s="86"/>
      <c r="B25" s="64" t="s">
        <v>16</v>
      </c>
      <c r="C25" s="64" t="s">
        <v>16</v>
      </c>
      <c r="D25" s="34">
        <f t="shared" si="40"/>
        <v>6571.6</v>
      </c>
      <c r="E25" s="35">
        <f>SUM(F25:H25)</f>
        <v>1000</v>
      </c>
      <c r="F25" s="34">
        <f t="shared" ref="F25:G25" si="54">F34</f>
        <v>0</v>
      </c>
      <c r="G25" s="34">
        <f t="shared" si="54"/>
        <v>0</v>
      </c>
      <c r="H25" s="34">
        <f>H34</f>
        <v>1000</v>
      </c>
      <c r="I25" s="35">
        <f t="shared" ref="I25:I36" si="55">J25+K25+L25+M25+N25+O25</f>
        <v>336.9</v>
      </c>
      <c r="J25" s="34">
        <f t="shared" ref="J25:L25" si="56">J34</f>
        <v>0</v>
      </c>
      <c r="K25" s="34">
        <f t="shared" si="56"/>
        <v>0</v>
      </c>
      <c r="L25" s="34">
        <f t="shared" si="56"/>
        <v>336.9</v>
      </c>
      <c r="M25" s="34"/>
      <c r="N25" s="34"/>
      <c r="O25" s="34"/>
      <c r="P25" s="35">
        <f t="shared" si="1"/>
        <v>500</v>
      </c>
      <c r="Q25" s="34">
        <f t="shared" ref="Q25:S25" si="57">Q34</f>
        <v>0</v>
      </c>
      <c r="R25" s="34">
        <f t="shared" si="57"/>
        <v>0</v>
      </c>
      <c r="S25" s="48">
        <f t="shared" si="57"/>
        <v>500</v>
      </c>
      <c r="T25" s="34"/>
      <c r="U25" s="34"/>
      <c r="V25" s="34"/>
      <c r="W25" s="35">
        <f t="shared" si="2"/>
        <v>3734.7</v>
      </c>
      <c r="X25" s="34">
        <f t="shared" ref="X25:AA25" si="58">X34</f>
        <v>0</v>
      </c>
      <c r="Y25" s="34">
        <f t="shared" si="58"/>
        <v>0</v>
      </c>
      <c r="Z25" s="34">
        <f t="shared" si="58"/>
        <v>0</v>
      </c>
      <c r="AA25" s="34">
        <f t="shared" si="58"/>
        <v>3734.7</v>
      </c>
      <c r="AB25" s="34">
        <f>AB34</f>
        <v>0</v>
      </c>
      <c r="AC25" s="34">
        <f t="shared" ref="AC25:AD25" si="59">AC34</f>
        <v>0</v>
      </c>
      <c r="AD25" s="34">
        <f t="shared" si="59"/>
        <v>0</v>
      </c>
      <c r="AE25" s="35">
        <f t="shared" si="3"/>
        <v>500</v>
      </c>
      <c r="AF25" s="34">
        <f t="shared" ref="AF25:AH25" si="60">AF34</f>
        <v>0</v>
      </c>
      <c r="AG25" s="34">
        <f t="shared" si="60"/>
        <v>0</v>
      </c>
      <c r="AH25" s="34">
        <f t="shared" si="60"/>
        <v>500</v>
      </c>
      <c r="AI25" s="34">
        <v>0</v>
      </c>
      <c r="AJ25" s="34">
        <v>0</v>
      </c>
      <c r="AK25" s="35">
        <f t="shared" si="4"/>
        <v>500</v>
      </c>
      <c r="AL25" s="34">
        <f t="shared" ref="AL25:AN25" si="61">AL34</f>
        <v>0</v>
      </c>
      <c r="AM25" s="34">
        <f t="shared" si="61"/>
        <v>0</v>
      </c>
      <c r="AN25" s="34">
        <f t="shared" si="61"/>
        <v>500</v>
      </c>
      <c r="AO25" s="34">
        <f>AO34</f>
        <v>0</v>
      </c>
      <c r="AP25" s="34">
        <f t="shared" ref="AP25" si="62">AP34</f>
        <v>0</v>
      </c>
    </row>
    <row r="26" spans="1:43" ht="90" x14ac:dyDescent="0.2">
      <c r="A26" s="66" t="s">
        <v>41</v>
      </c>
      <c r="B26" s="25" t="s">
        <v>56</v>
      </c>
      <c r="C26" s="25" t="s">
        <v>12</v>
      </c>
      <c r="D26" s="31">
        <f t="shared" si="40"/>
        <v>2112.4</v>
      </c>
      <c r="E26" s="35">
        <f>SUM(H26:H26)</f>
        <v>2112.4</v>
      </c>
      <c r="F26" s="36">
        <v>0</v>
      </c>
      <c r="G26" s="36">
        <v>0</v>
      </c>
      <c r="H26" s="36">
        <v>2112.4</v>
      </c>
      <c r="I26" s="35">
        <f t="shared" si="55"/>
        <v>0</v>
      </c>
      <c r="J26" s="36">
        <v>0</v>
      </c>
      <c r="K26" s="36">
        <v>0</v>
      </c>
      <c r="L26" s="36">
        <v>0</v>
      </c>
      <c r="M26" s="36"/>
      <c r="N26" s="36"/>
      <c r="O26" s="36"/>
      <c r="P26" s="35">
        <f t="shared" si="1"/>
        <v>0</v>
      </c>
      <c r="Q26" s="36">
        <v>0</v>
      </c>
      <c r="R26" s="36">
        <v>0</v>
      </c>
      <c r="S26" s="37">
        <v>0</v>
      </c>
      <c r="T26" s="36"/>
      <c r="U26" s="36"/>
      <c r="V26" s="36"/>
      <c r="W26" s="35">
        <f t="shared" si="2"/>
        <v>0</v>
      </c>
      <c r="X26" s="36">
        <v>0</v>
      </c>
      <c r="Y26" s="36">
        <v>0</v>
      </c>
      <c r="Z26" s="36">
        <v>0</v>
      </c>
      <c r="AA26" s="36">
        <v>0</v>
      </c>
      <c r="AB26" s="36"/>
      <c r="AC26" s="36"/>
      <c r="AD26" s="36"/>
      <c r="AE26" s="29">
        <f t="shared" si="3"/>
        <v>0</v>
      </c>
      <c r="AF26" s="36">
        <v>0</v>
      </c>
      <c r="AG26" s="36">
        <v>0</v>
      </c>
      <c r="AH26" s="36">
        <v>0</v>
      </c>
      <c r="AI26" s="36"/>
      <c r="AJ26" s="36"/>
      <c r="AK26" s="29">
        <f t="shared" si="4"/>
        <v>0</v>
      </c>
      <c r="AL26" s="49">
        <v>0</v>
      </c>
      <c r="AM26" s="36">
        <v>0</v>
      </c>
      <c r="AN26" s="36">
        <v>0</v>
      </c>
      <c r="AO26" s="36"/>
      <c r="AP26" s="36"/>
      <c r="AQ26" s="13"/>
    </row>
    <row r="27" spans="1:43" ht="120" x14ac:dyDescent="0.2">
      <c r="A27" s="67" t="s">
        <v>42</v>
      </c>
      <c r="B27" s="25" t="s">
        <v>58</v>
      </c>
      <c r="C27" s="68" t="s">
        <v>12</v>
      </c>
      <c r="D27" s="31">
        <f t="shared" si="40"/>
        <v>42153.8</v>
      </c>
      <c r="E27" s="35">
        <f>SUM(F27:H27)</f>
        <v>23344.7</v>
      </c>
      <c r="F27" s="36">
        <v>0</v>
      </c>
      <c r="G27" s="36">
        <v>1044.7</v>
      </c>
      <c r="H27" s="36">
        <v>22300</v>
      </c>
      <c r="I27" s="35">
        <f t="shared" si="55"/>
        <v>18809.099999999999</v>
      </c>
      <c r="J27" s="36">
        <v>0</v>
      </c>
      <c r="K27" s="36">
        <f>3000+2500</f>
        <v>5500</v>
      </c>
      <c r="L27" s="36">
        <v>13309.1</v>
      </c>
      <c r="M27" s="36"/>
      <c r="N27" s="36"/>
      <c r="O27" s="36"/>
      <c r="P27" s="35">
        <f t="shared" si="1"/>
        <v>0</v>
      </c>
      <c r="Q27" s="36">
        <v>0</v>
      </c>
      <c r="R27" s="36">
        <v>0</v>
      </c>
      <c r="S27" s="37">
        <v>0</v>
      </c>
      <c r="T27" s="36"/>
      <c r="U27" s="36"/>
      <c r="V27" s="36"/>
      <c r="W27" s="35">
        <f t="shared" si="2"/>
        <v>0</v>
      </c>
      <c r="X27" s="36">
        <v>0</v>
      </c>
      <c r="Y27" s="36">
        <v>0</v>
      </c>
      <c r="Z27" s="36">
        <v>0</v>
      </c>
      <c r="AA27" s="36">
        <v>0</v>
      </c>
      <c r="AB27" s="36"/>
      <c r="AC27" s="36"/>
      <c r="AD27" s="36"/>
      <c r="AE27" s="29">
        <f t="shared" si="3"/>
        <v>0</v>
      </c>
      <c r="AF27" s="36">
        <v>0</v>
      </c>
      <c r="AG27" s="36">
        <v>0</v>
      </c>
      <c r="AH27" s="36">
        <v>0</v>
      </c>
      <c r="AI27" s="36"/>
      <c r="AJ27" s="36"/>
      <c r="AK27" s="29">
        <f t="shared" si="4"/>
        <v>0</v>
      </c>
      <c r="AL27" s="36">
        <v>0</v>
      </c>
      <c r="AM27" s="36">
        <v>0</v>
      </c>
      <c r="AN27" s="36">
        <v>0</v>
      </c>
      <c r="AO27" s="36"/>
      <c r="AP27" s="36"/>
    </row>
    <row r="28" spans="1:43" ht="45" x14ac:dyDescent="0.2">
      <c r="A28" s="66" t="s">
        <v>73</v>
      </c>
      <c r="B28" s="69" t="s">
        <v>57</v>
      </c>
      <c r="C28" s="69" t="s">
        <v>12</v>
      </c>
      <c r="D28" s="31">
        <f t="shared" si="40"/>
        <v>0</v>
      </c>
      <c r="E28" s="35">
        <f>SUM(H28:H28)</f>
        <v>0</v>
      </c>
      <c r="F28" s="36">
        <v>0</v>
      </c>
      <c r="G28" s="36">
        <v>0</v>
      </c>
      <c r="H28" s="36">
        <v>0</v>
      </c>
      <c r="I28" s="35">
        <f t="shared" si="55"/>
        <v>0</v>
      </c>
      <c r="J28" s="36">
        <v>0</v>
      </c>
      <c r="K28" s="36">
        <v>0</v>
      </c>
      <c r="L28" s="36">
        <v>0</v>
      </c>
      <c r="M28" s="36"/>
      <c r="N28" s="36"/>
      <c r="O28" s="36"/>
      <c r="P28" s="35">
        <f t="shared" si="1"/>
        <v>0</v>
      </c>
      <c r="Q28" s="36">
        <v>0</v>
      </c>
      <c r="R28" s="36">
        <v>0</v>
      </c>
      <c r="S28" s="37">
        <v>0</v>
      </c>
      <c r="T28" s="36"/>
      <c r="U28" s="36"/>
      <c r="V28" s="36"/>
      <c r="W28" s="35">
        <f t="shared" si="2"/>
        <v>0</v>
      </c>
      <c r="X28" s="36">
        <v>0</v>
      </c>
      <c r="Y28" s="36">
        <v>0</v>
      </c>
      <c r="Z28" s="36">
        <v>0</v>
      </c>
      <c r="AA28" s="36">
        <v>0</v>
      </c>
      <c r="AB28" s="36"/>
      <c r="AC28" s="36"/>
      <c r="AD28" s="36"/>
      <c r="AE28" s="29">
        <f t="shared" si="3"/>
        <v>0</v>
      </c>
      <c r="AF28" s="36">
        <v>0</v>
      </c>
      <c r="AG28" s="36">
        <v>0</v>
      </c>
      <c r="AH28" s="36">
        <v>0</v>
      </c>
      <c r="AI28" s="36"/>
      <c r="AJ28" s="36"/>
      <c r="AK28" s="29">
        <f t="shared" si="4"/>
        <v>0</v>
      </c>
      <c r="AL28" s="36">
        <v>0</v>
      </c>
      <c r="AM28" s="36"/>
      <c r="AN28" s="36"/>
      <c r="AO28" s="36"/>
      <c r="AP28" s="36"/>
    </row>
    <row r="29" spans="1:43" ht="75" x14ac:dyDescent="0.2">
      <c r="A29" s="107" t="s">
        <v>43</v>
      </c>
      <c r="B29" s="25" t="s">
        <v>59</v>
      </c>
      <c r="C29" s="25" t="s">
        <v>12</v>
      </c>
      <c r="D29" s="31">
        <f t="shared" si="40"/>
        <v>73245.77</v>
      </c>
      <c r="E29" s="35">
        <f>SUM(F29:H29)</f>
        <v>22631.3</v>
      </c>
      <c r="F29" s="36">
        <v>3476.8</v>
      </c>
      <c r="G29" s="36">
        <v>3772.2</v>
      </c>
      <c r="H29" s="36">
        <v>15382.3</v>
      </c>
      <c r="I29" s="35">
        <f t="shared" si="55"/>
        <v>20260.170000000002</v>
      </c>
      <c r="J29" s="36">
        <v>3476.8</v>
      </c>
      <c r="K29" s="36">
        <f>298.5+3473.67</f>
        <v>3772.17</v>
      </c>
      <c r="L29" s="36">
        <v>13011.2</v>
      </c>
      <c r="M29" s="36"/>
      <c r="N29" s="36"/>
      <c r="O29" s="36"/>
      <c r="P29" s="35">
        <f t="shared" si="1"/>
        <v>13994.3</v>
      </c>
      <c r="Q29" s="36">
        <v>1772.4</v>
      </c>
      <c r="R29" s="36">
        <v>1922.9</v>
      </c>
      <c r="S29" s="37">
        <v>10299</v>
      </c>
      <c r="T29" s="36"/>
      <c r="U29" s="36"/>
      <c r="V29" s="36"/>
      <c r="W29" s="35">
        <f t="shared" si="2"/>
        <v>6700</v>
      </c>
      <c r="X29" s="36">
        <v>0</v>
      </c>
      <c r="Y29" s="36">
        <v>0</v>
      </c>
      <c r="Z29" s="36">
        <v>0</v>
      </c>
      <c r="AA29" s="36">
        <v>6700</v>
      </c>
      <c r="AB29" s="36"/>
      <c r="AC29" s="36"/>
      <c r="AD29" s="36"/>
      <c r="AE29" s="29">
        <f t="shared" si="3"/>
        <v>4830</v>
      </c>
      <c r="AF29" s="36">
        <v>0</v>
      </c>
      <c r="AG29" s="36">
        <v>0</v>
      </c>
      <c r="AH29" s="36">
        <v>4830</v>
      </c>
      <c r="AI29" s="36">
        <v>0</v>
      </c>
      <c r="AJ29" s="36">
        <v>0</v>
      </c>
      <c r="AK29" s="29">
        <f t="shared" si="4"/>
        <v>4830</v>
      </c>
      <c r="AL29" s="36">
        <v>0</v>
      </c>
      <c r="AM29" s="36">
        <v>0</v>
      </c>
      <c r="AN29" s="36">
        <v>4830</v>
      </c>
      <c r="AO29" s="36">
        <v>0</v>
      </c>
      <c r="AP29" s="36">
        <v>0</v>
      </c>
    </row>
    <row r="30" spans="1:43" ht="45" x14ac:dyDescent="0.2">
      <c r="A30" s="108"/>
      <c r="B30" s="25" t="s">
        <v>38</v>
      </c>
      <c r="C30" s="68" t="s">
        <v>38</v>
      </c>
      <c r="D30" s="31">
        <f t="shared" si="40"/>
        <v>4329.1000000000004</v>
      </c>
      <c r="E30" s="35">
        <f>SUM(F30:H30)</f>
        <v>0</v>
      </c>
      <c r="F30" s="36"/>
      <c r="G30" s="36"/>
      <c r="H30" s="36"/>
      <c r="I30" s="35">
        <f t="shared" si="55"/>
        <v>0</v>
      </c>
      <c r="J30" s="36"/>
      <c r="K30" s="36"/>
      <c r="L30" s="36"/>
      <c r="M30" s="36"/>
      <c r="N30" s="36"/>
      <c r="O30" s="36"/>
      <c r="P30" s="35">
        <f t="shared" si="1"/>
        <v>1295.0999999999999</v>
      </c>
      <c r="Q30" s="36"/>
      <c r="R30" s="36"/>
      <c r="S30" s="37">
        <v>1295.0999999999999</v>
      </c>
      <c r="T30" s="36"/>
      <c r="U30" s="36"/>
      <c r="V30" s="36"/>
      <c r="W30" s="35">
        <f t="shared" si="2"/>
        <v>3034</v>
      </c>
      <c r="X30" s="36"/>
      <c r="Y30" s="36">
        <v>0</v>
      </c>
      <c r="Z30" s="36">
        <v>0</v>
      </c>
      <c r="AA30" s="36">
        <v>3034</v>
      </c>
      <c r="AB30" s="36"/>
      <c r="AC30" s="36"/>
      <c r="AD30" s="36"/>
      <c r="AE30" s="29">
        <f t="shared" si="3"/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29">
        <f t="shared" si="4"/>
        <v>0</v>
      </c>
      <c r="AL30" s="36">
        <v>0</v>
      </c>
      <c r="AM30" s="36">
        <v>0</v>
      </c>
      <c r="AN30" s="36">
        <v>0</v>
      </c>
      <c r="AO30" s="36">
        <v>0</v>
      </c>
      <c r="AP30" s="36">
        <v>0</v>
      </c>
    </row>
    <row r="31" spans="1:43" ht="90" x14ac:dyDescent="0.2">
      <c r="A31" s="70" t="s">
        <v>44</v>
      </c>
      <c r="B31" s="25" t="s">
        <v>55</v>
      </c>
      <c r="C31" s="68" t="s">
        <v>12</v>
      </c>
      <c r="D31" s="31">
        <f t="shared" si="40"/>
        <v>300</v>
      </c>
      <c r="E31" s="35">
        <f>SUM(H31:H31)</f>
        <v>0</v>
      </c>
      <c r="F31" s="36">
        <v>0</v>
      </c>
      <c r="G31" s="36">
        <v>0</v>
      </c>
      <c r="H31" s="36">
        <v>0</v>
      </c>
      <c r="I31" s="35">
        <f t="shared" si="55"/>
        <v>0</v>
      </c>
      <c r="J31" s="36">
        <v>0</v>
      </c>
      <c r="K31" s="36">
        <v>0</v>
      </c>
      <c r="L31" s="36">
        <v>0</v>
      </c>
      <c r="M31" s="36"/>
      <c r="N31" s="36"/>
      <c r="O31" s="36"/>
      <c r="P31" s="35">
        <f t="shared" si="1"/>
        <v>150</v>
      </c>
      <c r="Q31" s="36">
        <v>0</v>
      </c>
      <c r="R31" s="36">
        <v>0</v>
      </c>
      <c r="S31" s="37">
        <v>150</v>
      </c>
      <c r="T31" s="36"/>
      <c r="U31" s="36"/>
      <c r="V31" s="36"/>
      <c r="W31" s="35">
        <f t="shared" si="2"/>
        <v>150</v>
      </c>
      <c r="X31" s="36">
        <v>0</v>
      </c>
      <c r="Y31" s="36">
        <v>0</v>
      </c>
      <c r="Z31" s="36">
        <v>0</v>
      </c>
      <c r="AA31" s="36">
        <v>150</v>
      </c>
      <c r="AB31" s="36"/>
      <c r="AC31" s="36"/>
      <c r="AD31" s="36"/>
      <c r="AE31" s="29">
        <f t="shared" si="3"/>
        <v>0</v>
      </c>
      <c r="AF31" s="36">
        <v>0</v>
      </c>
      <c r="AG31" s="36">
        <v>0</v>
      </c>
      <c r="AH31" s="36">
        <v>0</v>
      </c>
      <c r="AI31" s="36"/>
      <c r="AJ31" s="36"/>
      <c r="AK31" s="50">
        <f t="shared" si="4"/>
        <v>0</v>
      </c>
      <c r="AL31" s="36">
        <v>0</v>
      </c>
      <c r="AM31" s="36"/>
      <c r="AN31" s="36"/>
      <c r="AO31" s="36"/>
      <c r="AP31" s="36"/>
    </row>
    <row r="32" spans="1:43" ht="45" x14ac:dyDescent="0.2">
      <c r="A32" s="97" t="s">
        <v>45</v>
      </c>
      <c r="B32" s="65" t="s">
        <v>67</v>
      </c>
      <c r="C32" s="69" t="s">
        <v>12</v>
      </c>
      <c r="D32" s="31">
        <f t="shared" si="40"/>
        <v>246915.8</v>
      </c>
      <c r="E32" s="35">
        <f>SUM(H32:H32)</f>
        <v>135974.5</v>
      </c>
      <c r="F32" s="36">
        <v>0</v>
      </c>
      <c r="G32" s="36">
        <v>0</v>
      </c>
      <c r="H32" s="36">
        <v>135974.5</v>
      </c>
      <c r="I32" s="35">
        <f t="shared" si="55"/>
        <v>91185.600000000006</v>
      </c>
      <c r="J32" s="36">
        <v>0</v>
      </c>
      <c r="K32" s="36">
        <v>0</v>
      </c>
      <c r="L32" s="36">
        <v>91185.600000000006</v>
      </c>
      <c r="M32" s="36"/>
      <c r="N32" s="36"/>
      <c r="O32" s="36"/>
      <c r="P32" s="35">
        <f t="shared" si="1"/>
        <v>6891.3</v>
      </c>
      <c r="Q32" s="36">
        <v>0</v>
      </c>
      <c r="R32" s="36">
        <v>0</v>
      </c>
      <c r="S32" s="37">
        <v>6891.3</v>
      </c>
      <c r="T32" s="36"/>
      <c r="U32" s="36"/>
      <c r="V32" s="36"/>
      <c r="W32" s="35">
        <f t="shared" si="2"/>
        <v>12864.4</v>
      </c>
      <c r="X32" s="36">
        <v>0</v>
      </c>
      <c r="Y32" s="36">
        <v>0</v>
      </c>
      <c r="Z32" s="36">
        <v>0</v>
      </c>
      <c r="AA32" s="36">
        <v>12864.4</v>
      </c>
      <c r="AB32" s="36">
        <v>0</v>
      </c>
      <c r="AC32" s="36">
        <v>0</v>
      </c>
      <c r="AD32" s="36">
        <v>0</v>
      </c>
      <c r="AE32" s="29">
        <f t="shared" si="3"/>
        <v>0</v>
      </c>
      <c r="AF32" s="36">
        <v>0</v>
      </c>
      <c r="AG32" s="36">
        <v>0</v>
      </c>
      <c r="AH32" s="36">
        <v>0</v>
      </c>
      <c r="AI32" s="36">
        <v>0</v>
      </c>
      <c r="AJ32" s="36">
        <v>0</v>
      </c>
      <c r="AK32" s="29">
        <f t="shared" si="4"/>
        <v>0</v>
      </c>
      <c r="AL32" s="36">
        <v>0</v>
      </c>
      <c r="AM32" s="36">
        <v>0</v>
      </c>
      <c r="AN32" s="36">
        <v>0</v>
      </c>
      <c r="AO32" s="36">
        <v>0</v>
      </c>
      <c r="AP32" s="36">
        <v>0</v>
      </c>
    </row>
    <row r="33" spans="1:42" ht="73.5" customHeight="1" x14ac:dyDescent="0.2">
      <c r="A33" s="98"/>
      <c r="B33" s="69" t="s">
        <v>38</v>
      </c>
      <c r="C33" s="69" t="s">
        <v>38</v>
      </c>
      <c r="D33" s="31">
        <f t="shared" si="40"/>
        <v>64631.899999999994</v>
      </c>
      <c r="E33" s="35"/>
      <c r="F33" s="36"/>
      <c r="G33" s="36"/>
      <c r="H33" s="36"/>
      <c r="I33" s="35">
        <f t="shared" si="55"/>
        <v>0</v>
      </c>
      <c r="J33" s="36"/>
      <c r="K33" s="36"/>
      <c r="L33" s="36"/>
      <c r="M33" s="36"/>
      <c r="N33" s="36"/>
      <c r="O33" s="36"/>
      <c r="P33" s="35">
        <f t="shared" si="1"/>
        <v>22475.3</v>
      </c>
      <c r="Q33" s="36"/>
      <c r="R33" s="36"/>
      <c r="S33" s="37">
        <v>22475.3</v>
      </c>
      <c r="T33" s="36"/>
      <c r="U33" s="36"/>
      <c r="V33" s="36"/>
      <c r="W33" s="35">
        <f t="shared" si="2"/>
        <v>17142.599999999999</v>
      </c>
      <c r="X33" s="36">
        <v>0</v>
      </c>
      <c r="Y33" s="36">
        <v>0</v>
      </c>
      <c r="Z33" s="36">
        <v>0</v>
      </c>
      <c r="AA33" s="36">
        <v>17142.599999999999</v>
      </c>
      <c r="AB33" s="36">
        <v>0</v>
      </c>
      <c r="AC33" s="36">
        <v>0</v>
      </c>
      <c r="AD33" s="36">
        <v>0</v>
      </c>
      <c r="AE33" s="29">
        <f>AH33</f>
        <v>12507</v>
      </c>
      <c r="AF33" s="36">
        <v>0</v>
      </c>
      <c r="AG33" s="36">
        <v>0</v>
      </c>
      <c r="AH33" s="36">
        <v>12507</v>
      </c>
      <c r="AI33" s="36">
        <v>0</v>
      </c>
      <c r="AJ33" s="36">
        <v>0</v>
      </c>
      <c r="AK33" s="29">
        <f>AN33</f>
        <v>12507</v>
      </c>
      <c r="AL33" s="36">
        <v>0</v>
      </c>
      <c r="AM33" s="36">
        <v>0</v>
      </c>
      <c r="AN33" s="36">
        <v>12507</v>
      </c>
      <c r="AO33" s="36">
        <v>0</v>
      </c>
      <c r="AP33" s="36">
        <v>0</v>
      </c>
    </row>
    <row r="34" spans="1:42" s="6" customFormat="1" ht="75" x14ac:dyDescent="0.2">
      <c r="A34" s="71" t="s">
        <v>46</v>
      </c>
      <c r="B34" s="72" t="s">
        <v>16</v>
      </c>
      <c r="C34" s="72" t="s">
        <v>16</v>
      </c>
      <c r="D34" s="31">
        <f t="shared" si="40"/>
        <v>6571.6</v>
      </c>
      <c r="E34" s="35">
        <f>SUM(H34:H34)</f>
        <v>1000</v>
      </c>
      <c r="F34" s="37">
        <v>0</v>
      </c>
      <c r="G34" s="37">
        <v>0</v>
      </c>
      <c r="H34" s="37">
        <v>1000</v>
      </c>
      <c r="I34" s="35">
        <f t="shared" si="55"/>
        <v>336.9</v>
      </c>
      <c r="J34" s="37">
        <v>0</v>
      </c>
      <c r="K34" s="37">
        <v>0</v>
      </c>
      <c r="L34" s="37">
        <v>336.9</v>
      </c>
      <c r="M34" s="37"/>
      <c r="N34" s="37"/>
      <c r="O34" s="37"/>
      <c r="P34" s="35">
        <f t="shared" si="1"/>
        <v>500</v>
      </c>
      <c r="Q34" s="37">
        <v>0</v>
      </c>
      <c r="R34" s="37">
        <v>0</v>
      </c>
      <c r="S34" s="37">
        <v>500</v>
      </c>
      <c r="T34" s="36"/>
      <c r="U34" s="36"/>
      <c r="V34" s="36"/>
      <c r="W34" s="35">
        <f t="shared" si="2"/>
        <v>3734.7</v>
      </c>
      <c r="X34" s="37">
        <v>0</v>
      </c>
      <c r="Y34" s="37">
        <v>0</v>
      </c>
      <c r="Z34" s="37">
        <v>0</v>
      </c>
      <c r="AA34" s="37">
        <v>3734.7</v>
      </c>
      <c r="AB34" s="37">
        <v>0</v>
      </c>
      <c r="AC34" s="37">
        <v>0</v>
      </c>
      <c r="AD34" s="37">
        <v>0</v>
      </c>
      <c r="AE34" s="29">
        <f t="shared" si="3"/>
        <v>500</v>
      </c>
      <c r="AF34" s="37">
        <v>0</v>
      </c>
      <c r="AG34" s="37">
        <v>0</v>
      </c>
      <c r="AH34" s="37">
        <v>500</v>
      </c>
      <c r="AI34" s="37">
        <v>0</v>
      </c>
      <c r="AJ34" s="37">
        <v>0</v>
      </c>
      <c r="AK34" s="29">
        <f t="shared" si="4"/>
        <v>500</v>
      </c>
      <c r="AL34" s="37">
        <v>0</v>
      </c>
      <c r="AM34" s="37">
        <v>0</v>
      </c>
      <c r="AN34" s="37">
        <v>500</v>
      </c>
      <c r="AO34" s="37">
        <v>0</v>
      </c>
      <c r="AP34" s="37">
        <v>0</v>
      </c>
    </row>
    <row r="35" spans="1:42" ht="75" x14ac:dyDescent="0.2">
      <c r="A35" s="66" t="s">
        <v>47</v>
      </c>
      <c r="B35" s="73" t="s">
        <v>59</v>
      </c>
      <c r="C35" s="73" t="s">
        <v>12</v>
      </c>
      <c r="D35" s="31">
        <f t="shared" si="40"/>
        <v>15234.2</v>
      </c>
      <c r="E35" s="35">
        <f>SUM(H35:H35)</f>
        <v>2000</v>
      </c>
      <c r="F35" s="36">
        <v>0</v>
      </c>
      <c r="G35" s="36">
        <v>192.8</v>
      </c>
      <c r="H35" s="36">
        <v>2000</v>
      </c>
      <c r="I35" s="35">
        <f t="shared" si="55"/>
        <v>2755.3</v>
      </c>
      <c r="J35" s="36">
        <v>0</v>
      </c>
      <c r="K35" s="36">
        <v>755.3</v>
      </c>
      <c r="L35" s="36">
        <v>2000</v>
      </c>
      <c r="M35" s="36"/>
      <c r="N35" s="36"/>
      <c r="O35" s="36"/>
      <c r="P35" s="35">
        <f t="shared" si="1"/>
        <v>2585.3000000000002</v>
      </c>
      <c r="Q35" s="36">
        <v>0</v>
      </c>
      <c r="R35" s="36">
        <v>585.29999999999995</v>
      </c>
      <c r="S35" s="37"/>
      <c r="T35" s="36">
        <v>2000</v>
      </c>
      <c r="U35" s="36"/>
      <c r="V35" s="36"/>
      <c r="W35" s="35">
        <f t="shared" si="2"/>
        <v>2631.2</v>
      </c>
      <c r="X35" s="36">
        <v>0</v>
      </c>
      <c r="Y35" s="36">
        <v>0</v>
      </c>
      <c r="Z35" s="36">
        <v>631.20000000000005</v>
      </c>
      <c r="AA35" s="36">
        <v>0</v>
      </c>
      <c r="AB35" s="36">
        <v>2000</v>
      </c>
      <c r="AC35" s="36">
        <v>0</v>
      </c>
      <c r="AD35" s="36">
        <v>0</v>
      </c>
      <c r="AE35" s="29">
        <f t="shared" si="3"/>
        <v>2631.2</v>
      </c>
      <c r="AF35" s="36">
        <v>0</v>
      </c>
      <c r="AG35" s="36">
        <v>631.20000000000005</v>
      </c>
      <c r="AH35" s="36">
        <v>0</v>
      </c>
      <c r="AI35" s="36">
        <v>2000</v>
      </c>
      <c r="AJ35" s="36">
        <v>0</v>
      </c>
      <c r="AK35" s="50">
        <f t="shared" si="4"/>
        <v>2631.2</v>
      </c>
      <c r="AL35" s="36">
        <v>0</v>
      </c>
      <c r="AM35" s="36">
        <v>631.20000000000005</v>
      </c>
      <c r="AN35" s="36">
        <v>0</v>
      </c>
      <c r="AO35" s="36">
        <v>2000</v>
      </c>
      <c r="AP35" s="36">
        <v>0</v>
      </c>
    </row>
    <row r="36" spans="1:42" ht="111" customHeight="1" x14ac:dyDescent="0.2">
      <c r="A36" s="70" t="s">
        <v>48</v>
      </c>
      <c r="B36" s="73" t="s">
        <v>59</v>
      </c>
      <c r="C36" s="74" t="s">
        <v>12</v>
      </c>
      <c r="D36" s="31">
        <f t="shared" si="40"/>
        <v>16680.3</v>
      </c>
      <c r="E36" s="35">
        <f>SUM(H36:H36)</f>
        <v>0</v>
      </c>
      <c r="F36" s="36">
        <v>0</v>
      </c>
      <c r="G36" s="36">
        <v>2608.1</v>
      </c>
      <c r="H36" s="36">
        <v>0</v>
      </c>
      <c r="I36" s="35">
        <f t="shared" si="55"/>
        <v>3000</v>
      </c>
      <c r="J36" s="36">
        <v>0</v>
      </c>
      <c r="K36" s="36">
        <f>5300-2300</f>
        <v>3000</v>
      </c>
      <c r="L36" s="36">
        <v>0</v>
      </c>
      <c r="M36" s="36"/>
      <c r="N36" s="36"/>
      <c r="O36" s="36"/>
      <c r="P36" s="35">
        <f t="shared" si="1"/>
        <v>2975.1</v>
      </c>
      <c r="Q36" s="36">
        <v>0</v>
      </c>
      <c r="R36" s="36">
        <v>2975.1</v>
      </c>
      <c r="S36" s="37">
        <v>0</v>
      </c>
      <c r="T36" s="36"/>
      <c r="U36" s="36"/>
      <c r="V36" s="36"/>
      <c r="W36" s="35">
        <f t="shared" si="2"/>
        <v>3568.4</v>
      </c>
      <c r="X36" s="36">
        <v>0</v>
      </c>
      <c r="Y36" s="36">
        <v>0</v>
      </c>
      <c r="Z36" s="36">
        <v>3568.4</v>
      </c>
      <c r="AA36" s="36">
        <v>0</v>
      </c>
      <c r="AB36" s="36">
        <v>0</v>
      </c>
      <c r="AC36" s="36">
        <v>0</v>
      </c>
      <c r="AD36" s="36">
        <v>0</v>
      </c>
      <c r="AE36" s="29">
        <f t="shared" si="3"/>
        <v>3568.4</v>
      </c>
      <c r="AF36" s="36">
        <v>0</v>
      </c>
      <c r="AG36" s="36">
        <v>3568.4</v>
      </c>
      <c r="AH36" s="36">
        <v>0</v>
      </c>
      <c r="AI36" s="36">
        <v>0</v>
      </c>
      <c r="AJ36" s="36">
        <v>0</v>
      </c>
      <c r="AK36" s="50">
        <f t="shared" si="4"/>
        <v>3568.4</v>
      </c>
      <c r="AL36" s="36">
        <v>0</v>
      </c>
      <c r="AM36" s="36">
        <v>3568.4</v>
      </c>
      <c r="AN36" s="36">
        <v>0</v>
      </c>
      <c r="AO36" s="36">
        <v>0</v>
      </c>
      <c r="AP36" s="36">
        <v>0</v>
      </c>
    </row>
    <row r="37" spans="1:42" ht="75" x14ac:dyDescent="0.2">
      <c r="A37" s="75" t="s">
        <v>75</v>
      </c>
      <c r="B37" s="69" t="s">
        <v>38</v>
      </c>
      <c r="C37" s="74"/>
      <c r="D37" s="31">
        <f t="shared" si="40"/>
        <v>1000</v>
      </c>
      <c r="E37" s="29"/>
      <c r="F37" s="31"/>
      <c r="G37" s="31"/>
      <c r="H37" s="31"/>
      <c r="I37" s="29"/>
      <c r="J37" s="31"/>
      <c r="K37" s="31"/>
      <c r="L37" s="31"/>
      <c r="M37" s="31"/>
      <c r="N37" s="31"/>
      <c r="O37" s="31"/>
      <c r="P37" s="29"/>
      <c r="Q37" s="31"/>
      <c r="R37" s="31"/>
      <c r="S37" s="32"/>
      <c r="T37" s="31"/>
      <c r="U37" s="31"/>
      <c r="V37" s="31"/>
      <c r="W37" s="35">
        <f t="shared" si="2"/>
        <v>1000</v>
      </c>
      <c r="X37" s="36"/>
      <c r="Y37" s="36"/>
      <c r="Z37" s="36"/>
      <c r="AA37" s="36">
        <v>1000</v>
      </c>
      <c r="AB37" s="36"/>
      <c r="AC37" s="36"/>
      <c r="AD37" s="36"/>
      <c r="AE37" s="29">
        <f t="shared" si="3"/>
        <v>0</v>
      </c>
      <c r="AF37" s="36"/>
      <c r="AG37" s="36"/>
      <c r="AH37" s="36"/>
      <c r="AI37" s="36"/>
      <c r="AJ37" s="36"/>
      <c r="AK37" s="51">
        <f t="shared" si="4"/>
        <v>0</v>
      </c>
      <c r="AL37" s="36"/>
      <c r="AM37" s="36"/>
      <c r="AN37" s="36"/>
      <c r="AO37" s="36"/>
      <c r="AP37" s="36"/>
    </row>
    <row r="38" spans="1:42" ht="75" x14ac:dyDescent="0.2">
      <c r="A38" s="75" t="s">
        <v>74</v>
      </c>
      <c r="B38" s="69" t="s">
        <v>38</v>
      </c>
      <c r="C38" s="74"/>
      <c r="D38" s="31">
        <f t="shared" si="40"/>
        <v>780</v>
      </c>
      <c r="E38" s="29"/>
      <c r="F38" s="31"/>
      <c r="G38" s="31"/>
      <c r="H38" s="31"/>
      <c r="I38" s="29"/>
      <c r="J38" s="31"/>
      <c r="K38" s="31"/>
      <c r="L38" s="31"/>
      <c r="M38" s="31"/>
      <c r="N38" s="31"/>
      <c r="O38" s="31"/>
      <c r="P38" s="29"/>
      <c r="Q38" s="31"/>
      <c r="R38" s="31"/>
      <c r="S38" s="32"/>
      <c r="T38" s="31"/>
      <c r="U38" s="31"/>
      <c r="V38" s="31"/>
      <c r="W38" s="35">
        <f t="shared" si="2"/>
        <v>780</v>
      </c>
      <c r="X38" s="36"/>
      <c r="Y38" s="36"/>
      <c r="Z38" s="36"/>
      <c r="AA38" s="36">
        <v>780</v>
      </c>
      <c r="AB38" s="36"/>
      <c r="AC38" s="36"/>
      <c r="AD38" s="36"/>
      <c r="AE38" s="29">
        <f t="shared" si="3"/>
        <v>0</v>
      </c>
      <c r="AF38" s="36"/>
      <c r="AG38" s="36"/>
      <c r="AH38" s="36"/>
      <c r="AI38" s="36"/>
      <c r="AJ38" s="36"/>
      <c r="AK38" s="51">
        <f t="shared" si="4"/>
        <v>0</v>
      </c>
      <c r="AL38" s="36"/>
      <c r="AM38" s="36"/>
      <c r="AN38" s="36"/>
      <c r="AO38" s="36"/>
      <c r="AP38" s="36"/>
    </row>
    <row r="39" spans="1:42" s="8" customFormat="1" ht="44.25" customHeight="1" x14ac:dyDescent="0.2">
      <c r="A39" s="105" t="s">
        <v>49</v>
      </c>
      <c r="B39" s="64"/>
      <c r="C39" s="64" t="s">
        <v>7</v>
      </c>
      <c r="D39" s="28">
        <f t="shared" si="40"/>
        <v>2319451.7999999998</v>
      </c>
      <c r="E39" s="29">
        <f>SUM(F39:H39)</f>
        <v>879884.79999999993</v>
      </c>
      <c r="F39" s="28">
        <f t="shared" ref="F39:L39" si="63">SUM(F40)</f>
        <v>325207.09999999998</v>
      </c>
      <c r="G39" s="28">
        <f t="shared" si="63"/>
        <v>418257.8</v>
      </c>
      <c r="H39" s="28">
        <f t="shared" si="63"/>
        <v>136419.90000000002</v>
      </c>
      <c r="I39" s="29">
        <f>J39+K39+L39+M39+N39+O39</f>
        <v>531484.6</v>
      </c>
      <c r="J39" s="28">
        <f t="shared" si="63"/>
        <v>278080.3</v>
      </c>
      <c r="K39" s="28">
        <f t="shared" si="63"/>
        <v>183584.69999999998</v>
      </c>
      <c r="L39" s="28">
        <f t="shared" si="63"/>
        <v>69819.600000000006</v>
      </c>
      <c r="M39" s="28">
        <f t="shared" ref="M39" si="64">SUM(M40)</f>
        <v>0</v>
      </c>
      <c r="N39" s="28">
        <f t="shared" ref="N39" si="65">SUM(N40)</f>
        <v>0</v>
      </c>
      <c r="O39" s="28">
        <f t="shared" ref="O39" si="66">SUM(O40)</f>
        <v>0</v>
      </c>
      <c r="P39" s="29">
        <f t="shared" ref="P39:P70" si="67">Q39+R39+S39+T39+U39+V39</f>
        <v>883698</v>
      </c>
      <c r="Q39" s="28">
        <f>Q40+Q41+Q42</f>
        <v>413020.19999999995</v>
      </c>
      <c r="R39" s="28">
        <f>R40+R41+R42</f>
        <v>234514</v>
      </c>
      <c r="S39" s="30">
        <f>S40+S41+S42</f>
        <v>235713.8</v>
      </c>
      <c r="T39" s="28">
        <f t="shared" ref="T39" si="68">SUM(T40)</f>
        <v>450</v>
      </c>
      <c r="U39" s="28">
        <f t="shared" ref="U39" si="69">SUM(U40)</f>
        <v>0</v>
      </c>
      <c r="V39" s="28">
        <f t="shared" ref="V39" si="70">SUM(V40)</f>
        <v>0</v>
      </c>
      <c r="W39" s="35">
        <f t="shared" si="2"/>
        <v>24384.399999999998</v>
      </c>
      <c r="X39" s="35">
        <f t="shared" ref="X39:Z39" si="71">SUM(X40:X42)</f>
        <v>0</v>
      </c>
      <c r="Y39" s="35">
        <f t="shared" si="71"/>
        <v>0</v>
      </c>
      <c r="Z39" s="35">
        <f t="shared" si="71"/>
        <v>0</v>
      </c>
      <c r="AA39" s="29">
        <f>AA40+AA41+AA42</f>
        <v>24384.399999999998</v>
      </c>
      <c r="AB39" s="35">
        <f t="shared" ref="AB39" si="72">SUM(AB40:AB42)</f>
        <v>0</v>
      </c>
      <c r="AC39" s="35">
        <f t="shared" ref="AC39:AD39" si="73">SUM(AC40:AC42)</f>
        <v>0</v>
      </c>
      <c r="AD39" s="35">
        <f t="shared" si="73"/>
        <v>0</v>
      </c>
      <c r="AE39" s="35">
        <f t="shared" si="3"/>
        <v>0</v>
      </c>
      <c r="AF39" s="35">
        <f t="shared" ref="AF39:AH39" si="74">SUM(AF40:AF42)</f>
        <v>0</v>
      </c>
      <c r="AG39" s="35">
        <f t="shared" si="74"/>
        <v>0</v>
      </c>
      <c r="AH39" s="35">
        <f t="shared" si="74"/>
        <v>0</v>
      </c>
      <c r="AI39" s="35">
        <f t="shared" ref="AI39" si="75">SUM(AI40:AI42)</f>
        <v>0</v>
      </c>
      <c r="AJ39" s="35">
        <f t="shared" ref="AJ39" si="76">SUM(AJ40:AJ42)</f>
        <v>0</v>
      </c>
      <c r="AK39" s="29">
        <f t="shared" si="4"/>
        <v>0</v>
      </c>
      <c r="AL39" s="35">
        <f t="shared" ref="AL39" si="77">SUM(AL40:AL42)</f>
        <v>0</v>
      </c>
      <c r="AM39" s="35"/>
      <c r="AN39" s="35"/>
      <c r="AO39" s="35"/>
      <c r="AP39" s="35"/>
    </row>
    <row r="40" spans="1:42" s="10" customFormat="1" ht="85.5" x14ac:dyDescent="0.2">
      <c r="A40" s="106"/>
      <c r="B40" s="64" t="s">
        <v>69</v>
      </c>
      <c r="C40" s="64" t="s">
        <v>12</v>
      </c>
      <c r="D40" s="28">
        <f t="shared" si="40"/>
        <v>1498410.7</v>
      </c>
      <c r="E40" s="29">
        <f>SUM(F40:H40)</f>
        <v>879884.79999999993</v>
      </c>
      <c r="F40" s="28">
        <f t="shared" ref="F40:G40" si="78">SUM(F43:F50)</f>
        <v>325207.09999999998</v>
      </c>
      <c r="G40" s="28">
        <f t="shared" si="78"/>
        <v>418257.8</v>
      </c>
      <c r="H40" s="28">
        <f t="shared" ref="H40" si="79">SUM(H43:H50)</f>
        <v>136419.90000000002</v>
      </c>
      <c r="I40" s="29">
        <f>J40+K40+L40+M40+N40+O40</f>
        <v>531484.6</v>
      </c>
      <c r="J40" s="28">
        <f t="shared" ref="J40:L40" si="80">SUM(J43:J50)</f>
        <v>278080.3</v>
      </c>
      <c r="K40" s="28">
        <f t="shared" si="80"/>
        <v>183584.69999999998</v>
      </c>
      <c r="L40" s="28">
        <f t="shared" si="80"/>
        <v>69819.600000000006</v>
      </c>
      <c r="M40" s="28">
        <f t="shared" ref="M40" si="81">SUM(M43:M50)</f>
        <v>0</v>
      </c>
      <c r="N40" s="28">
        <f t="shared" ref="N40" si="82">SUM(N43:N50)</f>
        <v>0</v>
      </c>
      <c r="O40" s="28">
        <f t="shared" ref="O40" si="83">SUM(O43:O50)</f>
        <v>0</v>
      </c>
      <c r="P40" s="29">
        <f t="shared" si="67"/>
        <v>84046.200000000012</v>
      </c>
      <c r="Q40" s="28">
        <f t="shared" ref="Q40:R40" si="84">Q43+Q45</f>
        <v>37836.300000000003</v>
      </c>
      <c r="R40" s="28">
        <f t="shared" si="84"/>
        <v>31011.9</v>
      </c>
      <c r="S40" s="30">
        <f>S43+S45</f>
        <v>14748</v>
      </c>
      <c r="T40" s="28">
        <f t="shared" ref="T40" si="85">SUM(T43:T50)</f>
        <v>450</v>
      </c>
      <c r="U40" s="28">
        <f t="shared" ref="U40" si="86">SUM(U43:U50)</f>
        <v>0</v>
      </c>
      <c r="V40" s="28">
        <f t="shared" ref="V40" si="87">SUM(V43:V50)</f>
        <v>0</v>
      </c>
      <c r="W40" s="29">
        <f t="shared" si="2"/>
        <v>2995.1</v>
      </c>
      <c r="X40" s="28">
        <f>X45</f>
        <v>0</v>
      </c>
      <c r="Y40" s="28">
        <f t="shared" ref="Y40:AA40" si="88">Y45</f>
        <v>0</v>
      </c>
      <c r="Z40" s="28">
        <f t="shared" si="88"/>
        <v>0</v>
      </c>
      <c r="AA40" s="28">
        <f t="shared" si="88"/>
        <v>2995.1</v>
      </c>
      <c r="AB40" s="28">
        <f t="shared" ref="AB40" si="89">SUM(AB43:AB50)</f>
        <v>0</v>
      </c>
      <c r="AC40" s="28">
        <f t="shared" ref="AC40" si="90">SUM(AC43:AC50)</f>
        <v>0</v>
      </c>
      <c r="AD40" s="28">
        <f t="shared" ref="AD40" si="91">AD45</f>
        <v>0</v>
      </c>
      <c r="AE40" s="29">
        <f t="shared" si="3"/>
        <v>0</v>
      </c>
      <c r="AF40" s="28">
        <f t="shared" ref="AF40:AH40" si="92">SUM(AF43:AF50)</f>
        <v>0</v>
      </c>
      <c r="AG40" s="28">
        <f t="shared" si="92"/>
        <v>0</v>
      </c>
      <c r="AH40" s="28">
        <f t="shared" si="92"/>
        <v>0</v>
      </c>
      <c r="AI40" s="28">
        <f t="shared" ref="AI40" si="93">SUM(AI43:AI50)</f>
        <v>0</v>
      </c>
      <c r="AJ40" s="28">
        <f t="shared" ref="AJ40" si="94">SUM(AJ43:AJ50)</f>
        <v>0</v>
      </c>
      <c r="AK40" s="29">
        <f t="shared" si="4"/>
        <v>0</v>
      </c>
      <c r="AL40" s="28">
        <f t="shared" ref="AL40" si="95">SUM(AL43:AL50)</f>
        <v>0</v>
      </c>
      <c r="AM40" s="28"/>
      <c r="AN40" s="28"/>
      <c r="AO40" s="28"/>
      <c r="AP40" s="28"/>
    </row>
    <row r="41" spans="1:42" s="10" customFormat="1" ht="57" x14ac:dyDescent="0.2">
      <c r="A41" s="76"/>
      <c r="B41" s="64" t="s">
        <v>38</v>
      </c>
      <c r="C41" s="64" t="s">
        <v>38</v>
      </c>
      <c r="D41" s="28">
        <f t="shared" si="40"/>
        <v>303397.5</v>
      </c>
      <c r="E41" s="29"/>
      <c r="F41" s="28"/>
      <c r="G41" s="28"/>
      <c r="H41" s="28"/>
      <c r="I41" s="29"/>
      <c r="J41" s="28"/>
      <c r="K41" s="28"/>
      <c r="L41" s="28"/>
      <c r="M41" s="28"/>
      <c r="N41" s="28"/>
      <c r="O41" s="28"/>
      <c r="P41" s="29">
        <f t="shared" si="67"/>
        <v>303397.5</v>
      </c>
      <c r="Q41" s="28">
        <f t="shared" ref="Q41:R41" si="96">Q47</f>
        <v>54570.8</v>
      </c>
      <c r="R41" s="28">
        <f t="shared" si="96"/>
        <v>67071.399999999994</v>
      </c>
      <c r="S41" s="30">
        <f>S44+S47</f>
        <v>181755.3</v>
      </c>
      <c r="T41" s="28"/>
      <c r="U41" s="28"/>
      <c r="V41" s="28"/>
      <c r="W41" s="29">
        <f t="shared" si="2"/>
        <v>0</v>
      </c>
      <c r="X41" s="28"/>
      <c r="Y41" s="28"/>
      <c r="Z41" s="28">
        <f>SUM(Z47)</f>
        <v>0</v>
      </c>
      <c r="AA41" s="28">
        <f>SUM(AA47)</f>
        <v>0</v>
      </c>
      <c r="AB41" s="28">
        <f>SUM(AB47)</f>
        <v>0</v>
      </c>
      <c r="AC41" s="28"/>
      <c r="AD41" s="28"/>
      <c r="AE41" s="29">
        <f t="shared" si="3"/>
        <v>0</v>
      </c>
      <c r="AF41" s="28">
        <v>0</v>
      </c>
      <c r="AG41" s="28">
        <v>0</v>
      </c>
      <c r="AH41" s="28">
        <v>0</v>
      </c>
      <c r="AI41" s="28"/>
      <c r="AJ41" s="28"/>
      <c r="AK41" s="29">
        <f t="shared" si="4"/>
        <v>0</v>
      </c>
      <c r="AL41" s="28">
        <v>0</v>
      </c>
      <c r="AM41" s="28"/>
      <c r="AN41" s="28"/>
      <c r="AO41" s="28"/>
      <c r="AP41" s="28"/>
    </row>
    <row r="42" spans="1:42" s="10" customFormat="1" ht="30.75" customHeight="1" x14ac:dyDescent="0.2">
      <c r="A42" s="76"/>
      <c r="B42" s="64" t="s">
        <v>66</v>
      </c>
      <c r="C42" s="64" t="s">
        <v>66</v>
      </c>
      <c r="D42" s="28">
        <f t="shared" si="40"/>
        <v>517643.6</v>
      </c>
      <c r="E42" s="29"/>
      <c r="F42" s="28"/>
      <c r="G42" s="28"/>
      <c r="H42" s="28"/>
      <c r="I42" s="29"/>
      <c r="J42" s="28"/>
      <c r="K42" s="28"/>
      <c r="L42" s="28"/>
      <c r="M42" s="28"/>
      <c r="N42" s="28"/>
      <c r="O42" s="28"/>
      <c r="P42" s="29">
        <f t="shared" si="67"/>
        <v>496254.3</v>
      </c>
      <c r="Q42" s="28">
        <f t="shared" ref="Q42:R42" si="97">Q46</f>
        <v>320613.09999999998</v>
      </c>
      <c r="R42" s="28">
        <f t="shared" si="97"/>
        <v>136430.70000000001</v>
      </c>
      <c r="S42" s="30">
        <f>S46</f>
        <v>39210.5</v>
      </c>
      <c r="T42" s="28"/>
      <c r="U42" s="28"/>
      <c r="V42" s="28"/>
      <c r="W42" s="29">
        <f t="shared" si="2"/>
        <v>21389.3</v>
      </c>
      <c r="X42" s="28"/>
      <c r="Y42" s="28"/>
      <c r="Z42" s="28"/>
      <c r="AA42" s="28">
        <f>AA46</f>
        <v>21389.3</v>
      </c>
      <c r="AB42" s="28"/>
      <c r="AC42" s="28"/>
      <c r="AD42" s="28"/>
      <c r="AE42" s="29">
        <f t="shared" si="3"/>
        <v>0</v>
      </c>
      <c r="AF42" s="28"/>
      <c r="AG42" s="28"/>
      <c r="AH42" s="28"/>
      <c r="AI42" s="28"/>
      <c r="AJ42" s="28"/>
      <c r="AK42" s="29">
        <f t="shared" si="4"/>
        <v>0</v>
      </c>
      <c r="AL42" s="28"/>
      <c r="AM42" s="28"/>
      <c r="AN42" s="28"/>
      <c r="AO42" s="28"/>
      <c r="AP42" s="28"/>
    </row>
    <row r="43" spans="1:42" ht="132.75" customHeight="1" x14ac:dyDescent="0.2">
      <c r="A43" s="97" t="s">
        <v>50</v>
      </c>
      <c r="B43" s="25" t="s">
        <v>38</v>
      </c>
      <c r="C43" s="25" t="s">
        <v>12</v>
      </c>
      <c r="D43" s="31">
        <f t="shared" si="40"/>
        <v>54501.4</v>
      </c>
      <c r="E43" s="35">
        <f t="shared" ref="E43:E56" si="98">SUM(F43:H43)</f>
        <v>26708.3</v>
      </c>
      <c r="F43" s="36">
        <v>0</v>
      </c>
      <c r="G43" s="36">
        <v>0</v>
      </c>
      <c r="H43" s="36">
        <v>26708.3</v>
      </c>
      <c r="I43" s="35">
        <f t="shared" ref="I43:I65" si="99">J43+K43+L43+M43+N43+O43</f>
        <v>21378.3</v>
      </c>
      <c r="J43" s="36">
        <v>0</v>
      </c>
      <c r="K43" s="36">
        <v>0</v>
      </c>
      <c r="L43" s="36">
        <v>21378.3</v>
      </c>
      <c r="M43" s="36"/>
      <c r="N43" s="36"/>
      <c r="O43" s="36"/>
      <c r="P43" s="35">
        <f t="shared" si="67"/>
        <v>6414.8</v>
      </c>
      <c r="Q43" s="36">
        <v>0</v>
      </c>
      <c r="R43" s="36">
        <v>0</v>
      </c>
      <c r="S43" s="37">
        <f>6414.8</f>
        <v>6414.8</v>
      </c>
      <c r="T43" s="36"/>
      <c r="U43" s="36"/>
      <c r="V43" s="36"/>
      <c r="W43" s="35">
        <f t="shared" si="2"/>
        <v>0</v>
      </c>
      <c r="X43" s="36">
        <v>0</v>
      </c>
      <c r="Y43" s="36">
        <v>0</v>
      </c>
      <c r="Z43" s="36">
        <v>0</v>
      </c>
      <c r="AA43" s="36">
        <v>0</v>
      </c>
      <c r="AB43" s="36"/>
      <c r="AC43" s="36"/>
      <c r="AD43" s="36"/>
      <c r="AE43" s="29">
        <f t="shared" si="3"/>
        <v>0</v>
      </c>
      <c r="AF43" s="36">
        <v>0</v>
      </c>
      <c r="AG43" s="36">
        <v>0</v>
      </c>
      <c r="AH43" s="36">
        <v>0</v>
      </c>
      <c r="AI43" s="36"/>
      <c r="AJ43" s="36"/>
      <c r="AK43" s="29">
        <f t="shared" si="4"/>
        <v>0</v>
      </c>
      <c r="AL43" s="36">
        <v>0</v>
      </c>
      <c r="AM43" s="36"/>
      <c r="AN43" s="36"/>
      <c r="AO43" s="36"/>
      <c r="AP43" s="36"/>
    </row>
    <row r="44" spans="1:42" ht="78" customHeight="1" x14ac:dyDescent="0.2">
      <c r="A44" s="103"/>
      <c r="B44" s="25" t="s">
        <v>38</v>
      </c>
      <c r="C44" s="25" t="s">
        <v>38</v>
      </c>
      <c r="D44" s="31"/>
      <c r="E44" s="35"/>
      <c r="F44" s="36"/>
      <c r="G44" s="36"/>
      <c r="H44" s="36"/>
      <c r="I44" s="35"/>
      <c r="J44" s="36"/>
      <c r="K44" s="36"/>
      <c r="L44" s="36"/>
      <c r="M44" s="36"/>
      <c r="N44" s="36"/>
      <c r="O44" s="36"/>
      <c r="P44" s="35">
        <f t="shared" si="67"/>
        <v>800</v>
      </c>
      <c r="Q44" s="36"/>
      <c r="R44" s="36"/>
      <c r="S44" s="37">
        <v>800</v>
      </c>
      <c r="T44" s="36"/>
      <c r="U44" s="36"/>
      <c r="V44" s="36"/>
      <c r="W44" s="35"/>
      <c r="X44" s="36"/>
      <c r="Y44" s="36"/>
      <c r="Z44" s="36"/>
      <c r="AA44" s="36"/>
      <c r="AB44" s="36"/>
      <c r="AC44" s="36"/>
      <c r="AD44" s="36"/>
      <c r="AE44" s="29"/>
      <c r="AF44" s="36"/>
      <c r="AG44" s="36"/>
      <c r="AH44" s="36"/>
      <c r="AI44" s="36"/>
      <c r="AJ44" s="36"/>
      <c r="AK44" s="29"/>
      <c r="AL44" s="36"/>
      <c r="AM44" s="36"/>
      <c r="AN44" s="36"/>
      <c r="AO44" s="36"/>
      <c r="AP44" s="36"/>
    </row>
    <row r="45" spans="1:42" ht="89.25" customHeight="1" x14ac:dyDescent="0.2">
      <c r="A45" s="83" t="s">
        <v>51</v>
      </c>
      <c r="B45" s="25" t="s">
        <v>70</v>
      </c>
      <c r="C45" s="25" t="s">
        <v>12</v>
      </c>
      <c r="D45" s="31">
        <f t="shared" si="40"/>
        <v>952462.1</v>
      </c>
      <c r="E45" s="52">
        <f t="shared" si="98"/>
        <v>551156.5</v>
      </c>
      <c r="F45" s="36">
        <v>135556.9</v>
      </c>
      <c r="G45" s="36">
        <v>329510.5</v>
      </c>
      <c r="H45" s="36">
        <v>86089.1</v>
      </c>
      <c r="I45" s="52">
        <f t="shared" si="99"/>
        <v>321129.09999999998</v>
      </c>
      <c r="J45" s="36">
        <f>227633.1-108299.8</f>
        <v>119333.3</v>
      </c>
      <c r="K45" s="36">
        <v>169890.3</v>
      </c>
      <c r="L45" s="36">
        <v>31905.5</v>
      </c>
      <c r="M45" s="53"/>
      <c r="N45" s="53"/>
      <c r="O45" s="53"/>
      <c r="P45" s="52">
        <f t="shared" si="67"/>
        <v>77181.400000000009</v>
      </c>
      <c r="Q45" s="36">
        <v>37836.300000000003</v>
      </c>
      <c r="R45" s="36">
        <v>31011.9</v>
      </c>
      <c r="S45" s="37">
        <v>8333.2000000000007</v>
      </c>
      <c r="T45" s="53"/>
      <c r="U45" s="53"/>
      <c r="V45" s="53"/>
      <c r="W45" s="40">
        <f t="shared" si="2"/>
        <v>2995.1</v>
      </c>
      <c r="X45" s="36">
        <v>0</v>
      </c>
      <c r="Y45" s="36">
        <v>0</v>
      </c>
      <c r="Z45" s="36">
        <v>0</v>
      </c>
      <c r="AA45" s="36">
        <v>2995.1</v>
      </c>
      <c r="AB45" s="53"/>
      <c r="AC45" s="53"/>
      <c r="AD45" s="53"/>
      <c r="AE45" s="29">
        <f t="shared" si="3"/>
        <v>0</v>
      </c>
      <c r="AF45" s="36">
        <v>0</v>
      </c>
      <c r="AG45" s="36">
        <v>0</v>
      </c>
      <c r="AH45" s="36">
        <v>0</v>
      </c>
      <c r="AI45" s="53"/>
      <c r="AJ45" s="53"/>
      <c r="AK45" s="29">
        <f t="shared" si="4"/>
        <v>0</v>
      </c>
      <c r="AL45" s="36">
        <v>0</v>
      </c>
      <c r="AM45" s="36"/>
      <c r="AN45" s="36"/>
      <c r="AO45" s="36"/>
      <c r="AP45" s="36"/>
    </row>
    <row r="46" spans="1:42" ht="75" x14ac:dyDescent="0.2">
      <c r="A46" s="84"/>
      <c r="B46" s="25" t="s">
        <v>16</v>
      </c>
      <c r="C46" s="25" t="s">
        <v>16</v>
      </c>
      <c r="D46" s="31">
        <f t="shared" si="40"/>
        <v>517643.6</v>
      </c>
      <c r="E46" s="52">
        <f t="shared" si="98"/>
        <v>0</v>
      </c>
      <c r="F46" s="36"/>
      <c r="G46" s="36"/>
      <c r="H46" s="36"/>
      <c r="I46" s="52">
        <f t="shared" si="99"/>
        <v>0</v>
      </c>
      <c r="J46" s="36"/>
      <c r="K46" s="36"/>
      <c r="L46" s="36"/>
      <c r="M46" s="53"/>
      <c r="N46" s="53"/>
      <c r="O46" s="53"/>
      <c r="P46" s="54">
        <f t="shared" si="67"/>
        <v>496254.3</v>
      </c>
      <c r="Q46" s="36">
        <v>320613.09999999998</v>
      </c>
      <c r="R46" s="36">
        <v>136430.70000000001</v>
      </c>
      <c r="S46" s="37">
        <v>39210.5</v>
      </c>
      <c r="T46" s="53"/>
      <c r="U46" s="53"/>
      <c r="V46" s="53"/>
      <c r="W46" s="52">
        <f t="shared" si="2"/>
        <v>21389.3</v>
      </c>
      <c r="X46" s="36">
        <v>0</v>
      </c>
      <c r="Y46" s="36">
        <v>0</v>
      </c>
      <c r="Z46" s="36">
        <v>0</v>
      </c>
      <c r="AA46" s="36">
        <v>21389.3</v>
      </c>
      <c r="AB46" s="53">
        <v>0</v>
      </c>
      <c r="AC46" s="53">
        <v>0</v>
      </c>
      <c r="AD46" s="53">
        <v>0</v>
      </c>
      <c r="AE46" s="29">
        <f t="shared" si="3"/>
        <v>0</v>
      </c>
      <c r="AF46" s="36"/>
      <c r="AG46" s="36"/>
      <c r="AH46" s="36"/>
      <c r="AI46" s="53"/>
      <c r="AJ46" s="53"/>
      <c r="AK46" s="29">
        <f t="shared" si="4"/>
        <v>0</v>
      </c>
      <c r="AL46" s="36"/>
      <c r="AM46" s="36"/>
      <c r="AN46" s="36"/>
      <c r="AO46" s="36"/>
      <c r="AP46" s="36"/>
    </row>
    <row r="47" spans="1:42" ht="45" x14ac:dyDescent="0.2">
      <c r="A47" s="85"/>
      <c r="B47" s="25" t="s">
        <v>38</v>
      </c>
      <c r="C47" s="25" t="s">
        <v>38</v>
      </c>
      <c r="D47" s="31">
        <f t="shared" si="40"/>
        <v>302597.5</v>
      </c>
      <c r="E47" s="52">
        <f t="shared" si="98"/>
        <v>0</v>
      </c>
      <c r="F47" s="36"/>
      <c r="G47" s="36"/>
      <c r="H47" s="36"/>
      <c r="I47" s="52">
        <f t="shared" si="99"/>
        <v>0</v>
      </c>
      <c r="J47" s="36"/>
      <c r="K47" s="36"/>
      <c r="L47" s="36"/>
      <c r="M47" s="53"/>
      <c r="N47" s="53"/>
      <c r="O47" s="53"/>
      <c r="P47" s="52">
        <f t="shared" si="67"/>
        <v>302597.5</v>
      </c>
      <c r="Q47" s="36">
        <v>54570.8</v>
      </c>
      <c r="R47" s="36">
        <v>67071.399999999994</v>
      </c>
      <c r="S47" s="37">
        <v>180955.3</v>
      </c>
      <c r="T47" s="53"/>
      <c r="U47" s="53"/>
      <c r="V47" s="53"/>
      <c r="W47" s="52">
        <f t="shared" si="2"/>
        <v>0</v>
      </c>
      <c r="X47" s="36">
        <v>0</v>
      </c>
      <c r="Y47" s="36">
        <v>0</v>
      </c>
      <c r="Z47" s="36">
        <v>0</v>
      </c>
      <c r="AA47" s="36">
        <v>0</v>
      </c>
      <c r="AB47" s="53"/>
      <c r="AC47" s="53"/>
      <c r="AD47" s="53"/>
      <c r="AE47" s="29">
        <f t="shared" si="3"/>
        <v>0</v>
      </c>
      <c r="AF47" s="36">
        <v>0</v>
      </c>
      <c r="AG47" s="36">
        <v>0</v>
      </c>
      <c r="AH47" s="36">
        <v>0</v>
      </c>
      <c r="AI47" s="53"/>
      <c r="AJ47" s="53"/>
      <c r="AK47" s="29">
        <f t="shared" si="4"/>
        <v>0</v>
      </c>
      <c r="AL47" s="36">
        <v>0</v>
      </c>
      <c r="AM47" s="36"/>
      <c r="AN47" s="36"/>
      <c r="AO47" s="36"/>
      <c r="AP47" s="36"/>
    </row>
    <row r="48" spans="1:42" ht="131.25" customHeight="1" x14ac:dyDescent="0.2">
      <c r="A48" s="77" t="s">
        <v>52</v>
      </c>
      <c r="B48" s="25" t="s">
        <v>60</v>
      </c>
      <c r="C48" s="25" t="s">
        <v>12</v>
      </c>
      <c r="D48" s="31">
        <f t="shared" si="40"/>
        <v>490997.19999999995</v>
      </c>
      <c r="E48" s="52">
        <f t="shared" si="98"/>
        <v>302020</v>
      </c>
      <c r="F48" s="36">
        <v>189650.2</v>
      </c>
      <c r="G48" s="36">
        <v>88747.3</v>
      </c>
      <c r="H48" s="36">
        <v>23622.5</v>
      </c>
      <c r="I48" s="52">
        <f t="shared" si="99"/>
        <v>188977.19999999998</v>
      </c>
      <c r="J48" s="36">
        <v>158747</v>
      </c>
      <c r="K48" s="36">
        <v>13694.4</v>
      </c>
      <c r="L48" s="36">
        <v>16535.8</v>
      </c>
      <c r="M48" s="53"/>
      <c r="N48" s="53"/>
      <c r="O48" s="53"/>
      <c r="P48" s="52">
        <f t="shared" si="67"/>
        <v>0</v>
      </c>
      <c r="Q48" s="36">
        <v>0</v>
      </c>
      <c r="R48" s="36">
        <v>0</v>
      </c>
      <c r="S48" s="37">
        <v>0</v>
      </c>
      <c r="T48" s="53"/>
      <c r="U48" s="53"/>
      <c r="V48" s="53"/>
      <c r="W48" s="40">
        <f t="shared" si="2"/>
        <v>0</v>
      </c>
      <c r="X48" s="36">
        <v>0</v>
      </c>
      <c r="Y48" s="36">
        <v>0</v>
      </c>
      <c r="Z48" s="36">
        <v>0</v>
      </c>
      <c r="AA48" s="36">
        <v>0</v>
      </c>
      <c r="AB48" s="53"/>
      <c r="AC48" s="53"/>
      <c r="AD48" s="53"/>
      <c r="AE48" s="29">
        <f t="shared" si="3"/>
        <v>0</v>
      </c>
      <c r="AF48" s="36">
        <v>0</v>
      </c>
      <c r="AG48" s="36">
        <v>0</v>
      </c>
      <c r="AH48" s="36">
        <v>0</v>
      </c>
      <c r="AI48" s="53"/>
      <c r="AJ48" s="53"/>
      <c r="AK48" s="29">
        <f t="shared" si="4"/>
        <v>0</v>
      </c>
      <c r="AL48" s="36">
        <v>0</v>
      </c>
      <c r="AM48" s="36"/>
      <c r="AN48" s="36"/>
      <c r="AO48" s="36"/>
      <c r="AP48" s="36"/>
    </row>
    <row r="49" spans="1:42" ht="105" x14ac:dyDescent="0.2">
      <c r="A49" s="77" t="s">
        <v>53</v>
      </c>
      <c r="B49" s="25" t="s">
        <v>31</v>
      </c>
      <c r="C49" s="25" t="s">
        <v>12</v>
      </c>
      <c r="D49" s="31">
        <f>SUM(W49+AE49)</f>
        <v>0</v>
      </c>
      <c r="E49" s="52">
        <f t="shared" si="98"/>
        <v>0</v>
      </c>
      <c r="F49" s="36"/>
      <c r="G49" s="36"/>
      <c r="H49" s="36"/>
      <c r="I49" s="52">
        <f t="shared" si="99"/>
        <v>0</v>
      </c>
      <c r="J49" s="36"/>
      <c r="K49" s="36"/>
      <c r="L49" s="36"/>
      <c r="M49" s="53"/>
      <c r="N49" s="53"/>
      <c r="O49" s="53"/>
      <c r="P49" s="55">
        <f t="shared" si="67"/>
        <v>0</v>
      </c>
      <c r="Q49" s="36"/>
      <c r="R49" s="36"/>
      <c r="S49" s="37"/>
      <c r="T49" s="53"/>
      <c r="U49" s="53"/>
      <c r="V49" s="53"/>
      <c r="W49" s="40">
        <f t="shared" ref="W49:W70" si="100">X49+Y49+Z49+AA49+AB49+AC49+AD49</f>
        <v>0</v>
      </c>
      <c r="X49" s="36"/>
      <c r="Y49" s="36"/>
      <c r="Z49" s="36"/>
      <c r="AA49" s="36"/>
      <c r="AB49" s="53">
        <v>0</v>
      </c>
      <c r="AC49" s="53"/>
      <c r="AD49" s="53"/>
      <c r="AE49" s="29">
        <f t="shared" ref="AE49:AE70" si="101">AF49+AG49+AH49+AI49+AJ49</f>
        <v>0</v>
      </c>
      <c r="AF49" s="36"/>
      <c r="AG49" s="36"/>
      <c r="AH49" s="36"/>
      <c r="AI49" s="53">
        <v>0</v>
      </c>
      <c r="AJ49" s="53"/>
      <c r="AK49" s="29">
        <f t="shared" ref="AK49:AK70" si="102">AL49+AM49+AN49+AO49+AP49</f>
        <v>0</v>
      </c>
      <c r="AL49" s="36"/>
      <c r="AM49" s="36"/>
      <c r="AN49" s="36"/>
      <c r="AO49" s="36"/>
      <c r="AP49" s="36"/>
    </row>
    <row r="50" spans="1:42" ht="105" x14ac:dyDescent="0.2">
      <c r="A50" s="77" t="s">
        <v>54</v>
      </c>
      <c r="B50" s="25" t="s">
        <v>61</v>
      </c>
      <c r="C50" s="25" t="s">
        <v>12</v>
      </c>
      <c r="D50" s="31">
        <f>E50+I50+P50+W50+AE50</f>
        <v>450</v>
      </c>
      <c r="E50" s="56">
        <f t="shared" si="98"/>
        <v>0</v>
      </c>
      <c r="F50" s="36">
        <v>0</v>
      </c>
      <c r="G50" s="36">
        <v>0</v>
      </c>
      <c r="H50" s="36">
        <v>0</v>
      </c>
      <c r="I50" s="52">
        <f t="shared" si="99"/>
        <v>0</v>
      </c>
      <c r="J50" s="36">
        <v>0</v>
      </c>
      <c r="K50" s="36">
        <v>0</v>
      </c>
      <c r="L50" s="36">
        <v>0</v>
      </c>
      <c r="M50" s="53"/>
      <c r="N50" s="53"/>
      <c r="O50" s="53"/>
      <c r="P50" s="56">
        <f t="shared" si="67"/>
        <v>450</v>
      </c>
      <c r="Q50" s="36">
        <v>0</v>
      </c>
      <c r="R50" s="36">
        <v>0</v>
      </c>
      <c r="S50" s="37">
        <v>0</v>
      </c>
      <c r="T50" s="53">
        <v>450</v>
      </c>
      <c r="U50" s="53"/>
      <c r="V50" s="53"/>
      <c r="W50" s="40">
        <f t="shared" si="100"/>
        <v>0</v>
      </c>
      <c r="X50" s="36">
        <v>0</v>
      </c>
      <c r="Y50" s="36">
        <v>0</v>
      </c>
      <c r="Z50" s="36">
        <v>0</v>
      </c>
      <c r="AA50" s="36">
        <v>0</v>
      </c>
      <c r="AB50" s="53">
        <v>0</v>
      </c>
      <c r="AC50" s="53"/>
      <c r="AD50" s="53">
        <v>0</v>
      </c>
      <c r="AE50" s="29">
        <f t="shared" si="101"/>
        <v>0</v>
      </c>
      <c r="AF50" s="36">
        <v>0</v>
      </c>
      <c r="AG50" s="36">
        <v>0</v>
      </c>
      <c r="AH50" s="36">
        <v>0</v>
      </c>
      <c r="AI50" s="53">
        <v>0</v>
      </c>
      <c r="AJ50" s="53">
        <v>0</v>
      </c>
      <c r="AK50" s="29">
        <f t="shared" si="102"/>
        <v>0</v>
      </c>
      <c r="AL50" s="36">
        <v>0</v>
      </c>
      <c r="AM50" s="36"/>
      <c r="AN50" s="36"/>
      <c r="AO50" s="36"/>
      <c r="AP50" s="36"/>
    </row>
    <row r="51" spans="1:42" s="5" customFormat="1" ht="51.75" customHeight="1" x14ac:dyDescent="0.2">
      <c r="A51" s="78" t="s">
        <v>21</v>
      </c>
      <c r="B51" s="64"/>
      <c r="C51" s="64" t="s">
        <v>7</v>
      </c>
      <c r="D51" s="28">
        <f t="shared" ref="D51:D70" si="103">E51+I51+P51+W51+AE51+AK51</f>
        <v>217243.11900000001</v>
      </c>
      <c r="E51" s="35">
        <f t="shared" si="98"/>
        <v>61157.48</v>
      </c>
      <c r="F51" s="34">
        <f t="shared" ref="F51:G51" si="104">SUM(F52:F58)</f>
        <v>0</v>
      </c>
      <c r="G51" s="34">
        <f t="shared" si="104"/>
        <v>45406.8</v>
      </c>
      <c r="H51" s="34">
        <f t="shared" ref="H51:AJ51" si="105">SUM(H52:H58)</f>
        <v>15750.68</v>
      </c>
      <c r="I51" s="35">
        <f t="shared" si="99"/>
        <v>67290.739000000001</v>
      </c>
      <c r="J51" s="34">
        <f t="shared" ref="J51:L51" si="106">SUM(J52:J58)</f>
        <v>0</v>
      </c>
      <c r="K51" s="34">
        <f t="shared" si="106"/>
        <v>59064.11</v>
      </c>
      <c r="L51" s="34">
        <f t="shared" si="106"/>
        <v>7882</v>
      </c>
      <c r="M51" s="34">
        <f t="shared" ref="M51" si="107">SUM(M52:M58)</f>
        <v>261.42900000000003</v>
      </c>
      <c r="N51" s="34">
        <f t="shared" si="105"/>
        <v>76.899999999999991</v>
      </c>
      <c r="O51" s="34">
        <f t="shared" si="105"/>
        <v>6.3</v>
      </c>
      <c r="P51" s="35">
        <f t="shared" si="67"/>
        <v>51500</v>
      </c>
      <c r="Q51" s="34">
        <f t="shared" ref="Q51:S51" si="108">SUM(Q52:Q58)</f>
        <v>0</v>
      </c>
      <c r="R51" s="34">
        <f t="shared" si="108"/>
        <v>44176.1</v>
      </c>
      <c r="S51" s="48">
        <f t="shared" si="108"/>
        <v>7164.2999999999993</v>
      </c>
      <c r="T51" s="34">
        <f t="shared" ref="T51" si="109">SUM(T52:T58)</f>
        <v>112</v>
      </c>
      <c r="U51" s="34">
        <f t="shared" si="105"/>
        <v>3.8</v>
      </c>
      <c r="V51" s="34">
        <f t="shared" si="105"/>
        <v>43.8</v>
      </c>
      <c r="W51" s="35">
        <f t="shared" si="100"/>
        <v>23172.999999999996</v>
      </c>
      <c r="X51" s="34">
        <f t="shared" ref="X51:AA51" si="110">SUM(X52:X58)</f>
        <v>0</v>
      </c>
      <c r="Y51" s="34">
        <f t="shared" si="110"/>
        <v>0</v>
      </c>
      <c r="Z51" s="34">
        <f t="shared" si="110"/>
        <v>16137.1</v>
      </c>
      <c r="AA51" s="34">
        <f t="shared" si="110"/>
        <v>6720</v>
      </c>
      <c r="AB51" s="34">
        <f t="shared" ref="AB51" si="111">SUM(AB52:AB58)</f>
        <v>171</v>
      </c>
      <c r="AC51" s="34">
        <f t="shared" si="105"/>
        <v>85.6</v>
      </c>
      <c r="AD51" s="34">
        <f t="shared" si="105"/>
        <v>59.3</v>
      </c>
      <c r="AE51" s="35">
        <f t="shared" si="101"/>
        <v>6673.4</v>
      </c>
      <c r="AF51" s="34">
        <f t="shared" ref="AF51" si="112">SUM(AF52:AF58)</f>
        <v>0</v>
      </c>
      <c r="AG51" s="34">
        <f t="shared" ref="AG51" si="113">SUM(AG52:AG58)</f>
        <v>0</v>
      </c>
      <c r="AH51" s="34">
        <f>AH52+AH53+AH54+AH55+AH56+AH57+AH58</f>
        <v>6622.4</v>
      </c>
      <c r="AI51" s="34">
        <f t="shared" ref="AI51" si="114">SUM(AI52:AI58)</f>
        <v>0</v>
      </c>
      <c r="AJ51" s="34">
        <f t="shared" si="105"/>
        <v>51</v>
      </c>
      <c r="AK51" s="29">
        <f t="shared" si="102"/>
        <v>7448.5</v>
      </c>
      <c r="AL51" s="34">
        <f t="shared" ref="AL51:AM51" si="115">AL54</f>
        <v>0</v>
      </c>
      <c r="AM51" s="34">
        <f t="shared" si="115"/>
        <v>0</v>
      </c>
      <c r="AN51" s="34">
        <f>AN52+AN53+AN54+AN55+AN56+AN57+AN58</f>
        <v>7392.5</v>
      </c>
      <c r="AO51" s="34">
        <f t="shared" ref="AO51" si="116">AO54</f>
        <v>0</v>
      </c>
      <c r="AP51" s="34">
        <f>AP54</f>
        <v>56</v>
      </c>
    </row>
    <row r="52" spans="1:42" ht="69.75" customHeight="1" x14ac:dyDescent="0.2">
      <c r="A52" s="79" t="s">
        <v>22</v>
      </c>
      <c r="B52" s="25" t="s">
        <v>62</v>
      </c>
      <c r="C52" s="25" t="s">
        <v>12</v>
      </c>
      <c r="D52" s="31">
        <f t="shared" si="103"/>
        <v>0</v>
      </c>
      <c r="E52" s="35">
        <f t="shared" si="98"/>
        <v>0</v>
      </c>
      <c r="F52" s="36">
        <v>0</v>
      </c>
      <c r="G52" s="36">
        <v>0</v>
      </c>
      <c r="H52" s="36">
        <v>0</v>
      </c>
      <c r="I52" s="35">
        <f t="shared" si="99"/>
        <v>0</v>
      </c>
      <c r="J52" s="36">
        <v>0</v>
      </c>
      <c r="K52" s="36">
        <v>0</v>
      </c>
      <c r="L52" s="36">
        <v>0</v>
      </c>
      <c r="M52" s="36"/>
      <c r="N52" s="36"/>
      <c r="O52" s="36"/>
      <c r="P52" s="35">
        <f t="shared" si="67"/>
        <v>0</v>
      </c>
      <c r="Q52" s="36">
        <v>0</v>
      </c>
      <c r="R52" s="36">
        <v>0</v>
      </c>
      <c r="S52" s="37">
        <v>0</v>
      </c>
      <c r="T52" s="36"/>
      <c r="U52" s="36"/>
      <c r="V52" s="36"/>
      <c r="W52" s="35">
        <f t="shared" si="100"/>
        <v>0</v>
      </c>
      <c r="X52" s="36">
        <v>0</v>
      </c>
      <c r="Y52" s="36">
        <v>0</v>
      </c>
      <c r="Z52" s="36">
        <v>0</v>
      </c>
      <c r="AA52" s="36">
        <v>0</v>
      </c>
      <c r="AB52" s="36"/>
      <c r="AC52" s="36"/>
      <c r="AD52" s="36"/>
      <c r="AE52" s="29">
        <f t="shared" si="101"/>
        <v>0</v>
      </c>
      <c r="AF52" s="36">
        <v>0</v>
      </c>
      <c r="AG52" s="36">
        <v>0</v>
      </c>
      <c r="AH52" s="36">
        <v>0</v>
      </c>
      <c r="AI52" s="36"/>
      <c r="AJ52" s="36"/>
      <c r="AK52" s="29">
        <f t="shared" si="102"/>
        <v>0</v>
      </c>
      <c r="AL52" s="36">
        <v>0</v>
      </c>
      <c r="AM52" s="36"/>
      <c r="AN52" s="36"/>
      <c r="AO52" s="36"/>
      <c r="AP52" s="36"/>
    </row>
    <row r="53" spans="1:42" ht="102.75" customHeight="1" x14ac:dyDescent="0.2">
      <c r="A53" s="80" t="s">
        <v>23</v>
      </c>
      <c r="B53" s="25" t="s">
        <v>62</v>
      </c>
      <c r="C53" s="25" t="s">
        <v>12</v>
      </c>
      <c r="D53" s="31">
        <f t="shared" si="103"/>
        <v>20420.899999999994</v>
      </c>
      <c r="E53" s="35">
        <f t="shared" si="98"/>
        <v>4666.8</v>
      </c>
      <c r="F53" s="36">
        <v>0</v>
      </c>
      <c r="G53" s="36">
        <v>2031.2</v>
      </c>
      <c r="H53" s="36">
        <v>2635.6</v>
      </c>
      <c r="I53" s="35">
        <f t="shared" si="99"/>
        <v>3918.5</v>
      </c>
      <c r="J53" s="36">
        <v>0</v>
      </c>
      <c r="K53" s="36">
        <v>2396.9</v>
      </c>
      <c r="L53" s="36">
        <v>1521.6</v>
      </c>
      <c r="M53" s="36"/>
      <c r="N53" s="36"/>
      <c r="O53" s="36"/>
      <c r="P53" s="35">
        <f t="shared" si="67"/>
        <v>4803.8999999999996</v>
      </c>
      <c r="Q53" s="36">
        <v>0</v>
      </c>
      <c r="R53" s="36">
        <v>3273.4</v>
      </c>
      <c r="S53" s="37">
        <v>1530.5</v>
      </c>
      <c r="T53" s="36">
        <v>0</v>
      </c>
      <c r="U53" s="36">
        <v>0</v>
      </c>
      <c r="V53" s="36">
        <v>0</v>
      </c>
      <c r="W53" s="35">
        <f t="shared" si="100"/>
        <v>4024.5</v>
      </c>
      <c r="X53" s="36">
        <v>0</v>
      </c>
      <c r="Y53" s="36">
        <v>0</v>
      </c>
      <c r="Z53" s="36">
        <v>2520.9</v>
      </c>
      <c r="AA53" s="36">
        <v>1503.6</v>
      </c>
      <c r="AB53" s="36">
        <v>0</v>
      </c>
      <c r="AC53" s="36">
        <v>0</v>
      </c>
      <c r="AD53" s="36">
        <v>0</v>
      </c>
      <c r="AE53" s="29">
        <f t="shared" si="101"/>
        <v>1503.6</v>
      </c>
      <c r="AF53" s="36">
        <v>0</v>
      </c>
      <c r="AG53" s="36">
        <v>0</v>
      </c>
      <c r="AH53" s="36">
        <v>1503.6</v>
      </c>
      <c r="AI53" s="36">
        <v>0</v>
      </c>
      <c r="AJ53" s="36">
        <v>0</v>
      </c>
      <c r="AK53" s="29">
        <f t="shared" si="102"/>
        <v>1503.6</v>
      </c>
      <c r="AL53" s="36">
        <v>0</v>
      </c>
      <c r="AM53" s="36"/>
      <c r="AN53" s="36">
        <v>1503.6</v>
      </c>
      <c r="AO53" s="36"/>
      <c r="AP53" s="36"/>
    </row>
    <row r="54" spans="1:42" s="3" customFormat="1" ht="75" x14ac:dyDescent="0.2">
      <c r="A54" s="80" t="s">
        <v>24</v>
      </c>
      <c r="B54" s="25" t="s">
        <v>62</v>
      </c>
      <c r="C54" s="25" t="s">
        <v>12</v>
      </c>
      <c r="D54" s="31">
        <f t="shared" si="103"/>
        <v>62990.37999999999</v>
      </c>
      <c r="E54" s="35">
        <f t="shared" si="98"/>
        <v>16257.279999999999</v>
      </c>
      <c r="F54" s="36"/>
      <c r="G54" s="36">
        <v>11615.9</v>
      </c>
      <c r="H54" s="36">
        <v>4641.38</v>
      </c>
      <c r="I54" s="35">
        <f t="shared" si="99"/>
        <v>14200.199999999999</v>
      </c>
      <c r="J54" s="36"/>
      <c r="K54" s="36">
        <v>13504.3</v>
      </c>
      <c r="L54" s="36">
        <v>550</v>
      </c>
      <c r="M54" s="36">
        <f>11.4+51.3</f>
        <v>62.699999999999996</v>
      </c>
      <c r="N54" s="36">
        <f>3.6+73.3</f>
        <v>76.899999999999991</v>
      </c>
      <c r="O54" s="36">
        <v>6.3</v>
      </c>
      <c r="P54" s="35">
        <f t="shared" si="67"/>
        <v>14899.199999999999</v>
      </c>
      <c r="Q54" s="36">
        <v>0</v>
      </c>
      <c r="R54" s="36">
        <v>14371.2</v>
      </c>
      <c r="S54" s="37">
        <v>468.4</v>
      </c>
      <c r="T54" s="36">
        <v>12</v>
      </c>
      <c r="U54" s="36">
        <v>3.8</v>
      </c>
      <c r="V54" s="36">
        <v>43.8</v>
      </c>
      <c r="W54" s="35">
        <f t="shared" si="100"/>
        <v>15130.300000000001</v>
      </c>
      <c r="X54" s="36">
        <v>0</v>
      </c>
      <c r="Y54" s="36">
        <v>0</v>
      </c>
      <c r="Z54" s="36">
        <v>13616.2</v>
      </c>
      <c r="AA54" s="36">
        <v>1198.2</v>
      </c>
      <c r="AB54" s="36">
        <v>171</v>
      </c>
      <c r="AC54" s="36">
        <v>85.6</v>
      </c>
      <c r="AD54" s="36">
        <v>59.3</v>
      </c>
      <c r="AE54" s="29">
        <f t="shared" si="101"/>
        <v>1249.2</v>
      </c>
      <c r="AF54" s="36">
        <v>0</v>
      </c>
      <c r="AG54" s="36">
        <v>0</v>
      </c>
      <c r="AH54" s="36">
        <v>1198.2</v>
      </c>
      <c r="AI54" s="36">
        <v>0</v>
      </c>
      <c r="AJ54" s="36">
        <v>51</v>
      </c>
      <c r="AK54" s="29">
        <f t="shared" si="102"/>
        <v>1254.2</v>
      </c>
      <c r="AL54" s="36">
        <v>0</v>
      </c>
      <c r="AM54" s="36"/>
      <c r="AN54" s="36">
        <v>1198.2</v>
      </c>
      <c r="AO54" s="36"/>
      <c r="AP54" s="36">
        <v>56</v>
      </c>
    </row>
    <row r="55" spans="1:42" s="3" customFormat="1" ht="99" customHeight="1" x14ac:dyDescent="0.2">
      <c r="A55" s="80" t="s">
        <v>33</v>
      </c>
      <c r="B55" s="25" t="s">
        <v>62</v>
      </c>
      <c r="C55" s="25" t="s">
        <v>12</v>
      </c>
      <c r="D55" s="31">
        <f t="shared" si="103"/>
        <v>103977.439</v>
      </c>
      <c r="E55" s="35">
        <f t="shared" si="98"/>
        <v>37437.4</v>
      </c>
      <c r="F55" s="36"/>
      <c r="G55" s="36">
        <v>29662.799999999999</v>
      </c>
      <c r="H55" s="36">
        <f>950+6824.6</f>
        <v>7774.6</v>
      </c>
      <c r="I55" s="35">
        <f t="shared" si="99"/>
        <v>41264.739000000001</v>
      </c>
      <c r="J55" s="36">
        <v>0</v>
      </c>
      <c r="K55" s="36">
        <v>41066.01</v>
      </c>
      <c r="L55" s="36">
        <v>0</v>
      </c>
      <c r="M55" s="36">
        <v>198.72900000000001</v>
      </c>
      <c r="N55" s="36">
        <v>0</v>
      </c>
      <c r="O55" s="36">
        <v>0</v>
      </c>
      <c r="P55" s="35">
        <f t="shared" si="67"/>
        <v>24534.6</v>
      </c>
      <c r="Q55" s="36">
        <v>0</v>
      </c>
      <c r="R55" s="57">
        <v>24434.6</v>
      </c>
      <c r="S55" s="37">
        <v>0</v>
      </c>
      <c r="T55" s="36">
        <v>100</v>
      </c>
      <c r="U55" s="36">
        <v>0</v>
      </c>
      <c r="V55" s="36">
        <v>0</v>
      </c>
      <c r="W55" s="35">
        <f t="shared" si="100"/>
        <v>0</v>
      </c>
      <c r="X55" s="36">
        <v>0</v>
      </c>
      <c r="Y55" s="36">
        <v>0</v>
      </c>
      <c r="Z55" s="36">
        <v>0</v>
      </c>
      <c r="AA55" s="36">
        <v>0</v>
      </c>
      <c r="AB55" s="36"/>
      <c r="AC55" s="36"/>
      <c r="AD55" s="36"/>
      <c r="AE55" s="29">
        <f t="shared" si="101"/>
        <v>0</v>
      </c>
      <c r="AF55" s="36">
        <v>0</v>
      </c>
      <c r="AG55" s="36">
        <v>0</v>
      </c>
      <c r="AH55" s="36">
        <v>0</v>
      </c>
      <c r="AI55" s="36"/>
      <c r="AJ55" s="36"/>
      <c r="AK55" s="29">
        <f t="shared" si="102"/>
        <v>740.7</v>
      </c>
      <c r="AL55" s="36">
        <v>0</v>
      </c>
      <c r="AM55" s="36"/>
      <c r="AN55" s="36">
        <v>740.7</v>
      </c>
      <c r="AO55" s="36"/>
      <c r="AP55" s="36"/>
    </row>
    <row r="56" spans="1:42" ht="91.5" customHeight="1" x14ac:dyDescent="0.2">
      <c r="A56" s="80" t="s">
        <v>25</v>
      </c>
      <c r="B56" s="25" t="s">
        <v>62</v>
      </c>
      <c r="C56" s="25" t="s">
        <v>12</v>
      </c>
      <c r="D56" s="31">
        <f t="shared" si="103"/>
        <v>21024.6</v>
      </c>
      <c r="E56" s="35">
        <f t="shared" si="98"/>
        <v>0</v>
      </c>
      <c r="F56" s="36"/>
      <c r="G56" s="36">
        <v>0</v>
      </c>
      <c r="H56" s="36">
        <v>0</v>
      </c>
      <c r="I56" s="35">
        <f t="shared" si="99"/>
        <v>5200.3999999999996</v>
      </c>
      <c r="J56" s="36">
        <v>0</v>
      </c>
      <c r="K56" s="36">
        <v>0</v>
      </c>
      <c r="L56" s="36">
        <v>5200.3999999999996</v>
      </c>
      <c r="M56" s="36">
        <v>0</v>
      </c>
      <c r="N56" s="36">
        <v>0</v>
      </c>
      <c r="O56" s="36">
        <v>0</v>
      </c>
      <c r="P56" s="35">
        <f t="shared" si="67"/>
        <v>4835.3999999999996</v>
      </c>
      <c r="Q56" s="36">
        <v>0</v>
      </c>
      <c r="R56" s="36">
        <v>0</v>
      </c>
      <c r="S56" s="37">
        <v>4835.3999999999996</v>
      </c>
      <c r="T56" s="36">
        <v>0</v>
      </c>
      <c r="U56" s="36">
        <v>0</v>
      </c>
      <c r="V56" s="36">
        <v>0</v>
      </c>
      <c r="W56" s="35">
        <f t="shared" si="100"/>
        <v>3718.2</v>
      </c>
      <c r="X56" s="36">
        <v>0</v>
      </c>
      <c r="Y56" s="36">
        <v>0</v>
      </c>
      <c r="Z56" s="36">
        <v>0</v>
      </c>
      <c r="AA56" s="36">
        <v>3718.2</v>
      </c>
      <c r="AB56" s="36"/>
      <c r="AC56" s="36"/>
      <c r="AD56" s="36"/>
      <c r="AE56" s="29">
        <f t="shared" si="101"/>
        <v>3620.6</v>
      </c>
      <c r="AF56" s="36">
        <v>0</v>
      </c>
      <c r="AG56" s="36">
        <v>0</v>
      </c>
      <c r="AH56" s="36">
        <v>3620.6</v>
      </c>
      <c r="AI56" s="36"/>
      <c r="AJ56" s="36"/>
      <c r="AK56" s="29">
        <f t="shared" si="102"/>
        <v>3650</v>
      </c>
      <c r="AL56" s="36">
        <v>0</v>
      </c>
      <c r="AM56" s="36"/>
      <c r="AN56" s="36">
        <v>3650</v>
      </c>
      <c r="AO56" s="36"/>
      <c r="AP56" s="36"/>
    </row>
    <row r="57" spans="1:42" ht="75" x14ac:dyDescent="0.2">
      <c r="A57" s="80" t="s">
        <v>26</v>
      </c>
      <c r="B57" s="25" t="s">
        <v>62</v>
      </c>
      <c r="C57" s="25" t="s">
        <v>12</v>
      </c>
      <c r="D57" s="31">
        <f t="shared" si="103"/>
        <v>670</v>
      </c>
      <c r="E57" s="35">
        <v>330</v>
      </c>
      <c r="F57" s="36">
        <v>0</v>
      </c>
      <c r="G57" s="36">
        <v>0</v>
      </c>
      <c r="H57" s="36">
        <v>330</v>
      </c>
      <c r="I57" s="35">
        <f t="shared" si="99"/>
        <v>310</v>
      </c>
      <c r="J57" s="36">
        <v>0</v>
      </c>
      <c r="K57" s="36">
        <v>0</v>
      </c>
      <c r="L57" s="36">
        <v>310</v>
      </c>
      <c r="M57" s="36">
        <v>0</v>
      </c>
      <c r="N57" s="36">
        <v>0</v>
      </c>
      <c r="O57" s="36">
        <v>0</v>
      </c>
      <c r="P57" s="35">
        <f t="shared" si="67"/>
        <v>30</v>
      </c>
      <c r="Q57" s="36">
        <v>0</v>
      </c>
      <c r="R57" s="36">
        <v>0</v>
      </c>
      <c r="S57" s="37">
        <v>30</v>
      </c>
      <c r="T57" s="36">
        <v>0</v>
      </c>
      <c r="U57" s="36">
        <v>0</v>
      </c>
      <c r="V57" s="36">
        <v>0</v>
      </c>
      <c r="W57" s="35">
        <f t="shared" si="100"/>
        <v>0</v>
      </c>
      <c r="X57" s="36">
        <v>0</v>
      </c>
      <c r="Y57" s="36">
        <v>0</v>
      </c>
      <c r="Z57" s="36">
        <v>0</v>
      </c>
      <c r="AA57" s="36">
        <v>0</v>
      </c>
      <c r="AB57" s="36"/>
      <c r="AC57" s="36"/>
      <c r="AD57" s="36"/>
      <c r="AE57" s="29">
        <f t="shared" si="101"/>
        <v>0</v>
      </c>
      <c r="AF57" s="36">
        <v>0</v>
      </c>
      <c r="AG57" s="36">
        <v>0</v>
      </c>
      <c r="AH57" s="36">
        <v>0</v>
      </c>
      <c r="AI57" s="36"/>
      <c r="AJ57" s="36"/>
      <c r="AK57" s="29">
        <f t="shared" si="102"/>
        <v>0</v>
      </c>
      <c r="AL57" s="36">
        <v>0</v>
      </c>
      <c r="AM57" s="36"/>
      <c r="AN57" s="36"/>
      <c r="AO57" s="36"/>
      <c r="AP57" s="36"/>
    </row>
    <row r="58" spans="1:42" s="3" customFormat="1" ht="159.75" customHeight="1" x14ac:dyDescent="0.2">
      <c r="A58" s="81" t="s">
        <v>27</v>
      </c>
      <c r="B58" s="25" t="s">
        <v>62</v>
      </c>
      <c r="C58" s="26" t="s">
        <v>12</v>
      </c>
      <c r="D58" s="31">
        <f t="shared" si="103"/>
        <v>8159.7999999999993</v>
      </c>
      <c r="E58" s="35">
        <f t="shared" ref="E58:E63" si="117">SUM(F58:H58)</f>
        <v>2466</v>
      </c>
      <c r="F58" s="37">
        <v>0</v>
      </c>
      <c r="G58" s="37">
        <v>2096.9</v>
      </c>
      <c r="H58" s="37">
        <v>369.1</v>
      </c>
      <c r="I58" s="35">
        <f t="shared" si="99"/>
        <v>2396.9</v>
      </c>
      <c r="J58" s="37">
        <v>0</v>
      </c>
      <c r="K58" s="37">
        <v>2096.9</v>
      </c>
      <c r="L58" s="37">
        <v>300</v>
      </c>
      <c r="M58" s="37">
        <v>0</v>
      </c>
      <c r="N58" s="37">
        <v>0</v>
      </c>
      <c r="O58" s="37">
        <v>0</v>
      </c>
      <c r="P58" s="35">
        <f t="shared" si="67"/>
        <v>2396.9</v>
      </c>
      <c r="Q58" s="37">
        <v>0</v>
      </c>
      <c r="R58" s="37">
        <v>2096.9</v>
      </c>
      <c r="S58" s="37">
        <v>300</v>
      </c>
      <c r="T58" s="36">
        <v>0</v>
      </c>
      <c r="U58" s="36">
        <v>0</v>
      </c>
      <c r="V58" s="36">
        <v>0</v>
      </c>
      <c r="W58" s="35">
        <f t="shared" si="100"/>
        <v>300</v>
      </c>
      <c r="X58" s="37">
        <v>0</v>
      </c>
      <c r="Y58" s="37">
        <v>0</v>
      </c>
      <c r="Z58" s="37">
        <v>0</v>
      </c>
      <c r="AA58" s="37">
        <v>300</v>
      </c>
      <c r="AB58" s="37"/>
      <c r="AC58" s="37"/>
      <c r="AD58" s="37"/>
      <c r="AE58" s="29">
        <f t="shared" si="101"/>
        <v>300</v>
      </c>
      <c r="AF58" s="37">
        <v>0</v>
      </c>
      <c r="AG58" s="37">
        <v>0</v>
      </c>
      <c r="AH58" s="37">
        <v>300</v>
      </c>
      <c r="AI58" s="37">
        <v>0</v>
      </c>
      <c r="AJ58" s="37">
        <v>0</v>
      </c>
      <c r="AK58" s="29">
        <f t="shared" si="102"/>
        <v>300</v>
      </c>
      <c r="AL58" s="37">
        <v>0</v>
      </c>
      <c r="AM58" s="37">
        <v>0</v>
      </c>
      <c r="AN58" s="37">
        <v>300</v>
      </c>
      <c r="AO58" s="37">
        <v>0</v>
      </c>
      <c r="AP58" s="37">
        <v>0</v>
      </c>
    </row>
    <row r="59" spans="1:42" s="8" customFormat="1" ht="99.75" x14ac:dyDescent="0.2">
      <c r="A59" s="82" t="s">
        <v>29</v>
      </c>
      <c r="B59" s="64" t="s">
        <v>63</v>
      </c>
      <c r="C59" s="64" t="s">
        <v>7</v>
      </c>
      <c r="D59" s="28">
        <f t="shared" si="103"/>
        <v>0</v>
      </c>
      <c r="E59" s="35">
        <f t="shared" si="117"/>
        <v>0</v>
      </c>
      <c r="F59" s="34">
        <v>0</v>
      </c>
      <c r="G59" s="34">
        <v>0</v>
      </c>
      <c r="H59" s="34">
        <v>0</v>
      </c>
      <c r="I59" s="35">
        <f t="shared" si="99"/>
        <v>0</v>
      </c>
      <c r="J59" s="34">
        <v>0</v>
      </c>
      <c r="K59" s="34">
        <v>0</v>
      </c>
      <c r="L59" s="34">
        <v>0</v>
      </c>
      <c r="M59" s="34"/>
      <c r="N59" s="34"/>
      <c r="O59" s="34"/>
      <c r="P59" s="35">
        <f t="shared" si="67"/>
        <v>0</v>
      </c>
      <c r="Q59" s="34">
        <v>0</v>
      </c>
      <c r="R59" s="34">
        <v>0</v>
      </c>
      <c r="S59" s="48">
        <v>0</v>
      </c>
      <c r="T59" s="34"/>
      <c r="U59" s="34"/>
      <c r="V59" s="34"/>
      <c r="W59" s="35">
        <f t="shared" si="100"/>
        <v>0</v>
      </c>
      <c r="X59" s="34">
        <v>0</v>
      </c>
      <c r="Y59" s="34">
        <v>0</v>
      </c>
      <c r="Z59" s="34">
        <v>0</v>
      </c>
      <c r="AA59" s="34">
        <v>0</v>
      </c>
      <c r="AB59" s="34"/>
      <c r="AC59" s="34"/>
      <c r="AD59" s="34"/>
      <c r="AE59" s="29">
        <f t="shared" si="101"/>
        <v>0</v>
      </c>
      <c r="AF59" s="34">
        <v>0</v>
      </c>
      <c r="AG59" s="34">
        <v>0</v>
      </c>
      <c r="AH59" s="34">
        <v>0</v>
      </c>
      <c r="AI59" s="34"/>
      <c r="AJ59" s="34"/>
      <c r="AK59" s="29">
        <f t="shared" si="102"/>
        <v>0</v>
      </c>
      <c r="AL59" s="34">
        <v>0</v>
      </c>
      <c r="AM59" s="34"/>
      <c r="AN59" s="34"/>
      <c r="AO59" s="34"/>
      <c r="AP59" s="34"/>
    </row>
    <row r="60" spans="1:42" s="11" customFormat="1" ht="42.75" customHeight="1" x14ac:dyDescent="0.2">
      <c r="A60" s="91" t="s">
        <v>32</v>
      </c>
      <c r="B60" s="64"/>
      <c r="C60" s="64" t="s">
        <v>7</v>
      </c>
      <c r="D60" s="28">
        <f t="shared" si="103"/>
        <v>5572.2</v>
      </c>
      <c r="E60" s="40">
        <f t="shared" si="117"/>
        <v>0</v>
      </c>
      <c r="F60" s="58">
        <f t="shared" ref="F60:G60" si="118">F61+F62+F63</f>
        <v>0</v>
      </c>
      <c r="G60" s="58">
        <f t="shared" si="118"/>
        <v>0</v>
      </c>
      <c r="H60" s="58">
        <f>H61+H62+H63</f>
        <v>0</v>
      </c>
      <c r="I60" s="40">
        <f t="shared" si="99"/>
        <v>4594.8999999999996</v>
      </c>
      <c r="J60" s="58">
        <f t="shared" ref="J60:L60" si="119">J61+J62+J63</f>
        <v>0</v>
      </c>
      <c r="K60" s="58">
        <f t="shared" si="119"/>
        <v>0</v>
      </c>
      <c r="L60" s="58">
        <f t="shared" si="119"/>
        <v>4594.8999999999996</v>
      </c>
      <c r="M60" s="58"/>
      <c r="N60" s="58"/>
      <c r="O60" s="58"/>
      <c r="P60" s="35">
        <f>S60</f>
        <v>477.3</v>
      </c>
      <c r="Q60" s="58">
        <f t="shared" ref="Q60:R60" si="120">Q61+Q62+Q63</f>
        <v>0</v>
      </c>
      <c r="R60" s="58">
        <f t="shared" si="120"/>
        <v>0</v>
      </c>
      <c r="S60" s="59">
        <f>S61+S64</f>
        <v>477.3</v>
      </c>
      <c r="T60" s="58"/>
      <c r="U60" s="58"/>
      <c r="V60" s="58"/>
      <c r="W60" s="35">
        <f t="shared" si="100"/>
        <v>200</v>
      </c>
      <c r="X60" s="58">
        <f t="shared" ref="X60:AA60" si="121">X61+X62+X63</f>
        <v>0</v>
      </c>
      <c r="Y60" s="58">
        <f t="shared" si="121"/>
        <v>0</v>
      </c>
      <c r="Z60" s="58">
        <f t="shared" si="121"/>
        <v>0</v>
      </c>
      <c r="AA60" s="58">
        <f t="shared" si="121"/>
        <v>200</v>
      </c>
      <c r="AB60" s="58"/>
      <c r="AC60" s="58"/>
      <c r="AD60" s="58"/>
      <c r="AE60" s="29">
        <f t="shared" si="101"/>
        <v>150</v>
      </c>
      <c r="AF60" s="58">
        <f t="shared" ref="AF60:AH60" si="122">AF61+AF62+AF63</f>
        <v>0</v>
      </c>
      <c r="AG60" s="58">
        <f t="shared" si="122"/>
        <v>0</v>
      </c>
      <c r="AH60" s="58">
        <f t="shared" si="122"/>
        <v>150</v>
      </c>
      <c r="AI60" s="58">
        <v>0</v>
      </c>
      <c r="AJ60" s="58">
        <v>0</v>
      </c>
      <c r="AK60" s="29">
        <f t="shared" si="102"/>
        <v>150</v>
      </c>
      <c r="AL60" s="58">
        <f t="shared" ref="AL60" si="123">AL61+AL62+AL63</f>
        <v>0</v>
      </c>
      <c r="AM60" s="58">
        <v>0</v>
      </c>
      <c r="AN60" s="58">
        <v>150</v>
      </c>
      <c r="AO60" s="58">
        <v>0</v>
      </c>
      <c r="AP60" s="58">
        <v>0</v>
      </c>
    </row>
    <row r="61" spans="1:42" s="10" customFormat="1" ht="36" customHeight="1" x14ac:dyDescent="0.2">
      <c r="A61" s="92"/>
      <c r="B61" s="64" t="s">
        <v>17</v>
      </c>
      <c r="C61" s="64" t="s">
        <v>17</v>
      </c>
      <c r="D61" s="28">
        <f t="shared" si="103"/>
        <v>4322.5</v>
      </c>
      <c r="E61" s="40">
        <f t="shared" si="117"/>
        <v>0</v>
      </c>
      <c r="F61" s="58">
        <f t="shared" ref="F61:G61" si="124">F65+F67+F70</f>
        <v>0</v>
      </c>
      <c r="G61" s="58">
        <f t="shared" si="124"/>
        <v>0</v>
      </c>
      <c r="H61" s="58">
        <f>H65+H67+H70</f>
        <v>0</v>
      </c>
      <c r="I61" s="40">
        <f t="shared" si="99"/>
        <v>3522.5</v>
      </c>
      <c r="J61" s="58">
        <f t="shared" ref="J61:K61" si="125">J65+J67+J70</f>
        <v>0</v>
      </c>
      <c r="K61" s="58">
        <f t="shared" si="125"/>
        <v>0</v>
      </c>
      <c r="L61" s="58">
        <f>L65+L67+L70</f>
        <v>3522.5</v>
      </c>
      <c r="M61" s="58"/>
      <c r="N61" s="58"/>
      <c r="O61" s="58"/>
      <c r="P61" s="35">
        <f t="shared" si="67"/>
        <v>300</v>
      </c>
      <c r="Q61" s="58">
        <f t="shared" ref="Q61:S61" si="126">Q65+Q67+Q70</f>
        <v>0</v>
      </c>
      <c r="R61" s="58">
        <f t="shared" si="126"/>
        <v>0</v>
      </c>
      <c r="S61" s="59">
        <f t="shared" si="126"/>
        <v>300</v>
      </c>
      <c r="T61" s="58"/>
      <c r="U61" s="58"/>
      <c r="V61" s="58"/>
      <c r="W61" s="35">
        <f t="shared" si="100"/>
        <v>200</v>
      </c>
      <c r="X61" s="58">
        <f t="shared" ref="X61:AA61" si="127">X65+X67+X70</f>
        <v>0</v>
      </c>
      <c r="Y61" s="58">
        <f t="shared" si="127"/>
        <v>0</v>
      </c>
      <c r="Z61" s="58">
        <f t="shared" si="127"/>
        <v>0</v>
      </c>
      <c r="AA61" s="58">
        <f t="shared" si="127"/>
        <v>200</v>
      </c>
      <c r="AB61" s="58"/>
      <c r="AC61" s="58"/>
      <c r="AD61" s="58"/>
      <c r="AE61" s="29">
        <f t="shared" si="101"/>
        <v>150</v>
      </c>
      <c r="AF61" s="58">
        <f t="shared" ref="AF61:AH61" si="128">AF65+AF67+AF70</f>
        <v>0</v>
      </c>
      <c r="AG61" s="58">
        <f t="shared" si="128"/>
        <v>0</v>
      </c>
      <c r="AH61" s="58">
        <f t="shared" si="128"/>
        <v>150</v>
      </c>
      <c r="AI61" s="58"/>
      <c r="AJ61" s="58"/>
      <c r="AK61" s="29">
        <f t="shared" si="102"/>
        <v>150</v>
      </c>
      <c r="AL61" s="58">
        <f t="shared" ref="AL61" si="129">AL65+AL67+AL70</f>
        <v>0</v>
      </c>
      <c r="AM61" s="58"/>
      <c r="AN61" s="58">
        <f>AN70</f>
        <v>150</v>
      </c>
      <c r="AO61" s="58"/>
      <c r="AP61" s="58"/>
    </row>
    <row r="62" spans="1:42" s="10" customFormat="1" ht="56.25" customHeight="1" x14ac:dyDescent="0.2">
      <c r="A62" s="92"/>
      <c r="B62" s="64" t="s">
        <v>19</v>
      </c>
      <c r="C62" s="64" t="s">
        <v>19</v>
      </c>
      <c r="D62" s="28">
        <f t="shared" si="103"/>
        <v>1060</v>
      </c>
      <c r="E62" s="35">
        <f t="shared" si="117"/>
        <v>0</v>
      </c>
      <c r="F62" s="34">
        <v>0</v>
      </c>
      <c r="G62" s="34">
        <v>0</v>
      </c>
      <c r="H62" s="34">
        <v>0</v>
      </c>
      <c r="I62" s="40">
        <f t="shared" si="99"/>
        <v>1060</v>
      </c>
      <c r="J62" s="34">
        <v>0</v>
      </c>
      <c r="K62" s="34">
        <v>0</v>
      </c>
      <c r="L62" s="34">
        <v>1060</v>
      </c>
      <c r="M62" s="58"/>
      <c r="N62" s="58"/>
      <c r="O62" s="58"/>
      <c r="P62" s="35">
        <f t="shared" si="67"/>
        <v>0</v>
      </c>
      <c r="Q62" s="34">
        <v>0</v>
      </c>
      <c r="R62" s="34">
        <v>0</v>
      </c>
      <c r="S62" s="48">
        <v>0</v>
      </c>
      <c r="T62" s="58"/>
      <c r="U62" s="58"/>
      <c r="V62" s="58"/>
      <c r="W62" s="35">
        <f t="shared" si="100"/>
        <v>0</v>
      </c>
      <c r="X62" s="34">
        <v>0</v>
      </c>
      <c r="Y62" s="34">
        <v>0</v>
      </c>
      <c r="Z62" s="34">
        <v>0</v>
      </c>
      <c r="AA62" s="34">
        <v>0</v>
      </c>
      <c r="AB62" s="58"/>
      <c r="AC62" s="58"/>
      <c r="AD62" s="58"/>
      <c r="AE62" s="29">
        <f t="shared" si="101"/>
        <v>0</v>
      </c>
      <c r="AF62" s="34">
        <v>0</v>
      </c>
      <c r="AG62" s="34">
        <v>0</v>
      </c>
      <c r="AH62" s="34">
        <v>0</v>
      </c>
      <c r="AI62" s="58"/>
      <c r="AJ62" s="58"/>
      <c r="AK62" s="29">
        <f t="shared" si="102"/>
        <v>0</v>
      </c>
      <c r="AL62" s="34">
        <v>0</v>
      </c>
      <c r="AM62" s="34"/>
      <c r="AN62" s="34"/>
      <c r="AO62" s="34"/>
      <c r="AP62" s="34"/>
    </row>
    <row r="63" spans="1:42" s="10" customFormat="1" ht="57" x14ac:dyDescent="0.2">
      <c r="A63" s="92"/>
      <c r="B63" s="64" t="s">
        <v>20</v>
      </c>
      <c r="C63" s="64" t="s">
        <v>20</v>
      </c>
      <c r="D63" s="28">
        <f t="shared" si="103"/>
        <v>12.4</v>
      </c>
      <c r="E63" s="35">
        <f t="shared" si="117"/>
        <v>0</v>
      </c>
      <c r="F63" s="34">
        <v>0</v>
      </c>
      <c r="G63" s="34">
        <v>0</v>
      </c>
      <c r="H63" s="34">
        <v>0</v>
      </c>
      <c r="I63" s="40">
        <f t="shared" si="99"/>
        <v>12.4</v>
      </c>
      <c r="J63" s="34">
        <v>0</v>
      </c>
      <c r="K63" s="34">
        <v>0</v>
      </c>
      <c r="L63" s="34">
        <v>12.4</v>
      </c>
      <c r="M63" s="58"/>
      <c r="N63" s="58"/>
      <c r="O63" s="58"/>
      <c r="P63" s="35">
        <f t="shared" si="67"/>
        <v>0</v>
      </c>
      <c r="Q63" s="34">
        <v>0</v>
      </c>
      <c r="R63" s="34">
        <v>0</v>
      </c>
      <c r="S63" s="48">
        <v>0</v>
      </c>
      <c r="T63" s="58"/>
      <c r="U63" s="58"/>
      <c r="V63" s="58"/>
      <c r="W63" s="35">
        <f t="shared" si="100"/>
        <v>0</v>
      </c>
      <c r="X63" s="34">
        <v>0</v>
      </c>
      <c r="Y63" s="34">
        <v>0</v>
      </c>
      <c r="Z63" s="34">
        <v>0</v>
      </c>
      <c r="AA63" s="34">
        <v>0</v>
      </c>
      <c r="AB63" s="58"/>
      <c r="AC63" s="58"/>
      <c r="AD63" s="58"/>
      <c r="AE63" s="29">
        <f t="shared" si="101"/>
        <v>0</v>
      </c>
      <c r="AF63" s="34">
        <v>0</v>
      </c>
      <c r="AG63" s="34">
        <v>0</v>
      </c>
      <c r="AH63" s="34">
        <v>0</v>
      </c>
      <c r="AI63" s="58"/>
      <c r="AJ63" s="58"/>
      <c r="AK63" s="29">
        <f t="shared" si="102"/>
        <v>0</v>
      </c>
      <c r="AL63" s="34">
        <v>0</v>
      </c>
      <c r="AM63" s="34"/>
      <c r="AN63" s="34"/>
      <c r="AO63" s="34"/>
      <c r="AP63" s="34"/>
    </row>
    <row r="64" spans="1:42" s="10" customFormat="1" ht="57" x14ac:dyDescent="0.2">
      <c r="A64" s="93"/>
      <c r="B64" s="64" t="s">
        <v>38</v>
      </c>
      <c r="C64" s="64" t="s">
        <v>38</v>
      </c>
      <c r="D64" s="28">
        <f t="shared" si="103"/>
        <v>177.3</v>
      </c>
      <c r="E64" s="35">
        <v>0</v>
      </c>
      <c r="F64" s="34"/>
      <c r="G64" s="34"/>
      <c r="H64" s="34"/>
      <c r="I64" s="40">
        <f t="shared" si="99"/>
        <v>0</v>
      </c>
      <c r="J64" s="34"/>
      <c r="K64" s="34"/>
      <c r="L64" s="34"/>
      <c r="M64" s="58"/>
      <c r="N64" s="58"/>
      <c r="O64" s="58"/>
      <c r="P64" s="35">
        <f t="shared" si="67"/>
        <v>177.3</v>
      </c>
      <c r="Q64" s="34">
        <v>0</v>
      </c>
      <c r="R64" s="34">
        <v>0</v>
      </c>
      <c r="S64" s="48">
        <v>177.3</v>
      </c>
      <c r="T64" s="58"/>
      <c r="U64" s="58"/>
      <c r="V64" s="58"/>
      <c r="W64" s="35">
        <f t="shared" si="100"/>
        <v>0</v>
      </c>
      <c r="X64" s="34"/>
      <c r="Y64" s="34"/>
      <c r="Z64" s="34"/>
      <c r="AA64" s="34"/>
      <c r="AB64" s="58"/>
      <c r="AC64" s="58"/>
      <c r="AD64" s="58"/>
      <c r="AE64" s="29">
        <f t="shared" si="101"/>
        <v>0</v>
      </c>
      <c r="AF64" s="34"/>
      <c r="AG64" s="34"/>
      <c r="AH64" s="34"/>
      <c r="AI64" s="58"/>
      <c r="AJ64" s="58"/>
      <c r="AK64" s="29">
        <f t="shared" si="102"/>
        <v>0</v>
      </c>
      <c r="AL64" s="34"/>
      <c r="AM64" s="34"/>
      <c r="AN64" s="34"/>
      <c r="AO64" s="34"/>
      <c r="AP64" s="34"/>
    </row>
    <row r="65" spans="1:42" ht="75" x14ac:dyDescent="0.2">
      <c r="A65" s="97" t="s">
        <v>64</v>
      </c>
      <c r="B65" s="25" t="s">
        <v>68</v>
      </c>
      <c r="C65" s="25" t="s">
        <v>12</v>
      </c>
      <c r="D65" s="31">
        <f t="shared" si="103"/>
        <v>2842.2</v>
      </c>
      <c r="E65" s="35">
        <f>SUM(F65:H65)</f>
        <v>0</v>
      </c>
      <c r="F65" s="39">
        <v>0</v>
      </c>
      <c r="G65" s="39">
        <v>0</v>
      </c>
      <c r="H65" s="39">
        <v>0</v>
      </c>
      <c r="I65" s="40">
        <f t="shared" si="99"/>
        <v>2842.2</v>
      </c>
      <c r="J65" s="39">
        <v>0</v>
      </c>
      <c r="K65" s="39">
        <v>0</v>
      </c>
      <c r="L65" s="39">
        <v>2842.2</v>
      </c>
      <c r="M65" s="39"/>
      <c r="N65" s="39"/>
      <c r="O65" s="39"/>
      <c r="P65" s="35">
        <f t="shared" si="67"/>
        <v>0</v>
      </c>
      <c r="Q65" s="39">
        <v>0</v>
      </c>
      <c r="R65" s="39">
        <v>0</v>
      </c>
      <c r="S65" s="60">
        <v>0</v>
      </c>
      <c r="T65" s="39"/>
      <c r="U65" s="39"/>
      <c r="V65" s="39"/>
      <c r="W65" s="35">
        <f t="shared" si="100"/>
        <v>0</v>
      </c>
      <c r="X65" s="39">
        <v>0</v>
      </c>
      <c r="Y65" s="39">
        <v>0</v>
      </c>
      <c r="Z65" s="39">
        <v>0</v>
      </c>
      <c r="AA65" s="39">
        <v>0</v>
      </c>
      <c r="AB65" s="39"/>
      <c r="AC65" s="39"/>
      <c r="AD65" s="39"/>
      <c r="AE65" s="29">
        <f t="shared" si="101"/>
        <v>0</v>
      </c>
      <c r="AF65" s="39">
        <v>0</v>
      </c>
      <c r="AG65" s="39">
        <v>0</v>
      </c>
      <c r="AH65" s="39">
        <v>0</v>
      </c>
      <c r="AI65" s="39"/>
      <c r="AJ65" s="39"/>
      <c r="AK65" s="29">
        <f t="shared" si="102"/>
        <v>0</v>
      </c>
      <c r="AL65" s="39">
        <v>0</v>
      </c>
      <c r="AM65" s="39"/>
      <c r="AN65" s="39"/>
      <c r="AO65" s="39"/>
      <c r="AP65" s="39"/>
    </row>
    <row r="66" spans="1:42" ht="60" customHeight="1" x14ac:dyDescent="0.2">
      <c r="A66" s="98"/>
      <c r="B66" s="25" t="s">
        <v>38</v>
      </c>
      <c r="C66" s="25" t="s">
        <v>38</v>
      </c>
      <c r="D66" s="31">
        <f t="shared" si="103"/>
        <v>177.3</v>
      </c>
      <c r="E66" s="35"/>
      <c r="F66" s="39"/>
      <c r="G66" s="39"/>
      <c r="H66" s="39"/>
      <c r="I66" s="40"/>
      <c r="J66" s="39"/>
      <c r="K66" s="39"/>
      <c r="L66" s="39"/>
      <c r="M66" s="39"/>
      <c r="N66" s="39"/>
      <c r="O66" s="39"/>
      <c r="P66" s="35">
        <f t="shared" si="67"/>
        <v>177.3</v>
      </c>
      <c r="Q66" s="39">
        <v>0</v>
      </c>
      <c r="R66" s="39">
        <v>0</v>
      </c>
      <c r="S66" s="60">
        <v>177.3</v>
      </c>
      <c r="T66" s="39">
        <v>0</v>
      </c>
      <c r="U66" s="39">
        <v>0</v>
      </c>
      <c r="V66" s="39">
        <v>0</v>
      </c>
      <c r="W66" s="35">
        <f t="shared" si="100"/>
        <v>0</v>
      </c>
      <c r="X66" s="39"/>
      <c r="Y66" s="39"/>
      <c r="Z66" s="39"/>
      <c r="AA66" s="39"/>
      <c r="AB66" s="39"/>
      <c r="AC66" s="39"/>
      <c r="AD66" s="39"/>
      <c r="AE66" s="29">
        <f t="shared" si="101"/>
        <v>0</v>
      </c>
      <c r="AF66" s="39"/>
      <c r="AG66" s="39"/>
      <c r="AH66" s="39"/>
      <c r="AI66" s="39"/>
      <c r="AJ66" s="39"/>
      <c r="AK66" s="29">
        <f t="shared" si="102"/>
        <v>0</v>
      </c>
      <c r="AL66" s="39"/>
      <c r="AM66" s="39"/>
      <c r="AN66" s="39"/>
      <c r="AO66" s="39"/>
      <c r="AP66" s="39"/>
    </row>
    <row r="67" spans="1:42" ht="81" customHeight="1" x14ac:dyDescent="0.2">
      <c r="A67" s="66" t="s">
        <v>34</v>
      </c>
      <c r="B67" s="25" t="s">
        <v>59</v>
      </c>
      <c r="C67" s="25" t="s">
        <v>12</v>
      </c>
      <c r="D67" s="31">
        <f t="shared" si="103"/>
        <v>401.4</v>
      </c>
      <c r="E67" s="35">
        <f>SUM(H67:H67)</f>
        <v>0</v>
      </c>
      <c r="F67" s="39">
        <v>0</v>
      </c>
      <c r="G67" s="39">
        <v>0</v>
      </c>
      <c r="H67" s="39">
        <v>0</v>
      </c>
      <c r="I67" s="40">
        <f>J67+K67+L67+M67+N67+O67</f>
        <v>201.4</v>
      </c>
      <c r="J67" s="39">
        <v>0</v>
      </c>
      <c r="K67" s="39">
        <v>0</v>
      </c>
      <c r="L67" s="39">
        <v>201.4</v>
      </c>
      <c r="M67" s="39"/>
      <c r="N67" s="39"/>
      <c r="O67" s="39"/>
      <c r="P67" s="40">
        <f t="shared" si="67"/>
        <v>150</v>
      </c>
      <c r="Q67" s="39">
        <v>0</v>
      </c>
      <c r="R67" s="39">
        <v>0</v>
      </c>
      <c r="S67" s="60">
        <v>150</v>
      </c>
      <c r="T67" s="39"/>
      <c r="U67" s="39"/>
      <c r="V67" s="39"/>
      <c r="W67" s="35">
        <f t="shared" si="100"/>
        <v>50</v>
      </c>
      <c r="X67" s="39">
        <v>0</v>
      </c>
      <c r="Y67" s="39">
        <v>0</v>
      </c>
      <c r="Z67" s="39">
        <v>0</v>
      </c>
      <c r="AA67" s="39">
        <v>50</v>
      </c>
      <c r="AB67" s="39"/>
      <c r="AC67" s="39"/>
      <c r="AD67" s="39"/>
      <c r="AE67" s="29">
        <f t="shared" si="101"/>
        <v>0</v>
      </c>
      <c r="AF67" s="39">
        <v>0</v>
      </c>
      <c r="AG67" s="39">
        <v>0</v>
      </c>
      <c r="AH67" s="39">
        <v>0</v>
      </c>
      <c r="AI67" s="39"/>
      <c r="AJ67" s="39"/>
      <c r="AK67" s="29">
        <f t="shared" si="102"/>
        <v>0</v>
      </c>
      <c r="AL67" s="39">
        <v>0</v>
      </c>
      <c r="AM67" s="39"/>
      <c r="AN67" s="39"/>
      <c r="AO67" s="39"/>
      <c r="AP67" s="39"/>
    </row>
    <row r="68" spans="1:42" ht="47.25" customHeight="1" x14ac:dyDescent="0.2">
      <c r="A68" s="83" t="s">
        <v>65</v>
      </c>
      <c r="B68" s="25" t="s">
        <v>19</v>
      </c>
      <c r="C68" s="25" t="s">
        <v>19</v>
      </c>
      <c r="D68" s="31">
        <f t="shared" si="103"/>
        <v>1060</v>
      </c>
      <c r="E68" s="35">
        <f>SUM(F68:H68)</f>
        <v>0</v>
      </c>
      <c r="F68" s="36">
        <v>0</v>
      </c>
      <c r="G68" s="36">
        <v>0</v>
      </c>
      <c r="H68" s="36">
        <v>0</v>
      </c>
      <c r="I68" s="40">
        <f>J68+K68+L68+M68+N68+O68</f>
        <v>1060</v>
      </c>
      <c r="J68" s="36">
        <v>0</v>
      </c>
      <c r="K68" s="36">
        <v>0</v>
      </c>
      <c r="L68" s="36">
        <v>1060</v>
      </c>
      <c r="M68" s="39"/>
      <c r="N68" s="39"/>
      <c r="O68" s="39"/>
      <c r="P68" s="40">
        <f t="shared" si="67"/>
        <v>0</v>
      </c>
      <c r="Q68" s="36">
        <v>0</v>
      </c>
      <c r="R68" s="36">
        <v>0</v>
      </c>
      <c r="S68" s="37">
        <v>0</v>
      </c>
      <c r="T68" s="39"/>
      <c r="U68" s="39"/>
      <c r="V68" s="39"/>
      <c r="W68" s="40">
        <f t="shared" si="100"/>
        <v>0</v>
      </c>
      <c r="X68" s="36">
        <v>0</v>
      </c>
      <c r="Y68" s="36">
        <v>0</v>
      </c>
      <c r="Z68" s="36">
        <v>0</v>
      </c>
      <c r="AA68" s="36">
        <v>0</v>
      </c>
      <c r="AB68" s="39"/>
      <c r="AC68" s="39"/>
      <c r="AD68" s="39"/>
      <c r="AE68" s="29">
        <f t="shared" si="101"/>
        <v>0</v>
      </c>
      <c r="AF68" s="36">
        <v>0</v>
      </c>
      <c r="AG68" s="36">
        <v>0</v>
      </c>
      <c r="AH68" s="36">
        <v>0</v>
      </c>
      <c r="AI68" s="39"/>
      <c r="AJ68" s="39"/>
      <c r="AK68" s="29">
        <f t="shared" si="102"/>
        <v>0</v>
      </c>
      <c r="AL68" s="36">
        <v>0</v>
      </c>
      <c r="AM68" s="36"/>
      <c r="AN68" s="36"/>
      <c r="AO68" s="36"/>
      <c r="AP68" s="36"/>
    </row>
    <row r="69" spans="1:42" ht="60" x14ac:dyDescent="0.2">
      <c r="A69" s="84"/>
      <c r="B69" s="25" t="s">
        <v>20</v>
      </c>
      <c r="C69" s="25" t="s">
        <v>20</v>
      </c>
      <c r="D69" s="31">
        <f t="shared" si="103"/>
        <v>12.4</v>
      </c>
      <c r="E69" s="35">
        <f>SUM(F69:H69)</f>
        <v>0</v>
      </c>
      <c r="F69" s="36">
        <v>0</v>
      </c>
      <c r="G69" s="36">
        <v>0</v>
      </c>
      <c r="H69" s="36">
        <v>0</v>
      </c>
      <c r="I69" s="40">
        <f>J69+K69+L69+M69+N69+O69</f>
        <v>12.4</v>
      </c>
      <c r="J69" s="36">
        <v>0</v>
      </c>
      <c r="K69" s="36">
        <v>0</v>
      </c>
      <c r="L69" s="36">
        <v>12.4</v>
      </c>
      <c r="M69" s="39"/>
      <c r="N69" s="39"/>
      <c r="O69" s="39"/>
      <c r="P69" s="40">
        <f t="shared" si="67"/>
        <v>0</v>
      </c>
      <c r="Q69" s="36">
        <v>0</v>
      </c>
      <c r="R69" s="36">
        <v>0</v>
      </c>
      <c r="S69" s="37">
        <v>0</v>
      </c>
      <c r="T69" s="39"/>
      <c r="U69" s="39"/>
      <c r="V69" s="39"/>
      <c r="W69" s="40">
        <f t="shared" si="100"/>
        <v>0</v>
      </c>
      <c r="X69" s="36">
        <v>0</v>
      </c>
      <c r="Y69" s="36">
        <v>0</v>
      </c>
      <c r="Z69" s="36">
        <v>0</v>
      </c>
      <c r="AA69" s="36">
        <v>0</v>
      </c>
      <c r="AB69" s="39"/>
      <c r="AC69" s="39"/>
      <c r="AD69" s="39"/>
      <c r="AE69" s="29">
        <f t="shared" si="101"/>
        <v>0</v>
      </c>
      <c r="AF69" s="36">
        <v>0</v>
      </c>
      <c r="AG69" s="36">
        <v>0</v>
      </c>
      <c r="AH69" s="36">
        <v>0</v>
      </c>
      <c r="AI69" s="39"/>
      <c r="AJ69" s="39"/>
      <c r="AK69" s="29">
        <f t="shared" si="102"/>
        <v>0</v>
      </c>
      <c r="AL69" s="36">
        <v>0</v>
      </c>
      <c r="AM69" s="36"/>
      <c r="AN69" s="36"/>
      <c r="AO69" s="36"/>
      <c r="AP69" s="36"/>
    </row>
    <row r="70" spans="1:42" s="6" customFormat="1" ht="40.5" customHeight="1" x14ac:dyDescent="0.2">
      <c r="A70" s="85"/>
      <c r="B70" s="26" t="s">
        <v>17</v>
      </c>
      <c r="C70" s="26" t="s">
        <v>17</v>
      </c>
      <c r="D70" s="31">
        <f t="shared" si="103"/>
        <v>1078.9000000000001</v>
      </c>
      <c r="E70" s="35">
        <f>SUM(F70:H70)</f>
        <v>0</v>
      </c>
      <c r="F70" s="37">
        <v>0</v>
      </c>
      <c r="G70" s="37">
        <v>0</v>
      </c>
      <c r="H70" s="37">
        <v>0</v>
      </c>
      <c r="I70" s="40">
        <f>J70+K70+L70+M70+N70+O70</f>
        <v>478.9</v>
      </c>
      <c r="J70" s="60">
        <v>0</v>
      </c>
      <c r="K70" s="60">
        <v>0</v>
      </c>
      <c r="L70" s="60">
        <v>478.9</v>
      </c>
      <c r="M70" s="60"/>
      <c r="N70" s="60"/>
      <c r="O70" s="60"/>
      <c r="P70" s="40">
        <f t="shared" si="67"/>
        <v>150</v>
      </c>
      <c r="Q70" s="60">
        <v>0</v>
      </c>
      <c r="R70" s="60">
        <v>0</v>
      </c>
      <c r="S70" s="60">
        <v>150</v>
      </c>
      <c r="T70" s="39"/>
      <c r="U70" s="39"/>
      <c r="V70" s="39"/>
      <c r="W70" s="40">
        <f t="shared" si="100"/>
        <v>150</v>
      </c>
      <c r="X70" s="60">
        <v>0</v>
      </c>
      <c r="Y70" s="60">
        <v>0</v>
      </c>
      <c r="Z70" s="60">
        <v>0</v>
      </c>
      <c r="AA70" s="60">
        <v>150</v>
      </c>
      <c r="AB70" s="60"/>
      <c r="AC70" s="60"/>
      <c r="AD70" s="60"/>
      <c r="AE70" s="29">
        <f t="shared" si="101"/>
        <v>150</v>
      </c>
      <c r="AF70" s="60">
        <v>0</v>
      </c>
      <c r="AG70" s="60">
        <v>0</v>
      </c>
      <c r="AH70" s="60">
        <v>150</v>
      </c>
      <c r="AI70" s="60"/>
      <c r="AJ70" s="60"/>
      <c r="AK70" s="29">
        <f t="shared" si="102"/>
        <v>150</v>
      </c>
      <c r="AL70" s="60">
        <v>0</v>
      </c>
      <c r="AM70" s="60"/>
      <c r="AN70" s="60">
        <v>150</v>
      </c>
      <c r="AO70" s="60"/>
      <c r="AP70" s="60"/>
    </row>
    <row r="71" spans="1:42" x14ac:dyDescent="0.2">
      <c r="D71" s="6"/>
      <c r="E71" s="62"/>
      <c r="F71" s="6"/>
      <c r="G71" s="6"/>
      <c r="H71" s="6"/>
      <c r="I71" s="62"/>
      <c r="J71" s="6"/>
      <c r="K71" s="6"/>
      <c r="L71" s="6"/>
      <c r="M71" s="6"/>
      <c r="N71" s="6"/>
      <c r="O71" s="6"/>
      <c r="P71" s="62"/>
      <c r="Q71" s="61"/>
      <c r="R71" s="61"/>
      <c r="S71" s="61"/>
      <c r="T71" s="61"/>
      <c r="U71" s="61"/>
      <c r="V71" s="61"/>
      <c r="W71" s="63"/>
      <c r="X71" s="61"/>
      <c r="Y71" s="61"/>
      <c r="Z71" s="61"/>
      <c r="AA71" s="61"/>
      <c r="AB71" s="61"/>
      <c r="AC71" s="61"/>
      <c r="AD71" s="61"/>
      <c r="AE71" s="63"/>
      <c r="AF71" s="61"/>
      <c r="AG71" s="6"/>
      <c r="AH71" s="6"/>
      <c r="AI71" s="6"/>
      <c r="AJ71" s="6"/>
      <c r="AK71" s="6"/>
      <c r="AL71" s="6"/>
      <c r="AM71" s="6"/>
      <c r="AN71" s="6"/>
      <c r="AO71" s="6"/>
      <c r="AP71" s="6"/>
    </row>
    <row r="72" spans="1:42" x14ac:dyDescent="0.2">
      <c r="D72" s="6"/>
      <c r="E72" s="62"/>
      <c r="F72" s="6"/>
      <c r="G72" s="6"/>
      <c r="H72" s="6"/>
      <c r="I72" s="62"/>
      <c r="J72" s="6"/>
      <c r="K72" s="6"/>
      <c r="L72" s="6"/>
      <c r="M72" s="6"/>
      <c r="N72" s="6"/>
      <c r="O72" s="6"/>
      <c r="P72" s="62"/>
      <c r="Q72" s="6"/>
      <c r="R72" s="6"/>
      <c r="T72" s="6"/>
      <c r="U72" s="6"/>
      <c r="V72" s="6"/>
      <c r="W72" s="62"/>
      <c r="X72" s="6"/>
      <c r="Y72" s="6"/>
      <c r="Z72" s="6"/>
      <c r="AA72" s="6"/>
      <c r="AB72" s="6"/>
      <c r="AC72" s="6"/>
      <c r="AD72" s="6"/>
      <c r="AE72" s="62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</row>
  </sheetData>
  <mergeCells count="26">
    <mergeCell ref="AI4:AP7"/>
    <mergeCell ref="A43:A44"/>
    <mergeCell ref="AK13:AP13"/>
    <mergeCell ref="W13:AD13"/>
    <mergeCell ref="I13:O13"/>
    <mergeCell ref="A39:A40"/>
    <mergeCell ref="A32:A33"/>
    <mergeCell ref="A29:A30"/>
    <mergeCell ref="A16:A21"/>
    <mergeCell ref="AE13:AJ13"/>
    <mergeCell ref="AJ9:AP9"/>
    <mergeCell ref="A68:A70"/>
    <mergeCell ref="A22:A25"/>
    <mergeCell ref="AC9:AD9"/>
    <mergeCell ref="AK10:AP10"/>
    <mergeCell ref="P13:V13"/>
    <mergeCell ref="D12:AP12"/>
    <mergeCell ref="A45:A47"/>
    <mergeCell ref="A60:A64"/>
    <mergeCell ref="A10:AJ10"/>
    <mergeCell ref="E13:H13"/>
    <mergeCell ref="A65:A66"/>
    <mergeCell ref="A12:A14"/>
    <mergeCell ref="B12:B14"/>
    <mergeCell ref="C12:C14"/>
    <mergeCell ref="D13:D14"/>
  </mergeCells>
  <pageMargins left="0.37" right="0.35" top="0.87" bottom="0.67" header="0.31496062992125984" footer="0.15748031496062992"/>
  <pageSetup paperSize="9" scale="33" fitToHeight="4" orientation="landscape" r:id="rId1"/>
  <rowBreaks count="2" manualBreakCount="2">
    <brk id="31" max="41" man="1"/>
    <brk id="50" max="4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2017-02-03T05:34:45Z</dcterms:modified>
</cp:coreProperties>
</file>