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2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70" yWindow="-210" windowWidth="9735" windowHeight="11760" firstSheet="1" activeTab="1"/>
  </bookViews>
  <sheets>
    <sheet name="Приложение к пояснительной" sheetId="1" r:id="rId1"/>
    <sheet name="2013 год" sheetId="2" r:id="rId2"/>
  </sheets>
  <definedNames>
    <definedName name="_xlnm._FilterDatabase" localSheetId="1" hidden="1">'2013 год'!$A$16:$F$721</definedName>
    <definedName name="Z_01485E0A_3CC8_4E53_810C_4CCEB0F47372_.wvu.FilterData" localSheetId="1" hidden="1">'2013 год'!$A$13:$F$721</definedName>
    <definedName name="Z_01ACAFE8_2559_428B_BDCD_23D84D64DBD4_.wvu.FilterData" localSheetId="1" hidden="1">'2013 год'!$A$13:$F$721</definedName>
    <definedName name="Z_01D26511_270A_4750_A930_03BBE2B61DDD_.wvu.FilterData" localSheetId="1" hidden="1">'2013 год'!$A$13:$F$687</definedName>
    <definedName name="Z_023B24DA_7EE1_48F5_8C13_88FD84B80F55_.wvu.FilterData" localSheetId="1" hidden="1">'2013 год'!$A$13:$F$721</definedName>
    <definedName name="Z_036C9AC6_7AE3_466F_AE28_17F942CBE41F_.wvu.FilterData" localSheetId="1" hidden="1">'2013 год'!$A$16:$F$721</definedName>
    <definedName name="Z_03832DC8_6D64_4ED7_94C3_6802514517C8_.wvu.FilterData" localSheetId="1" hidden="1">'2013 год'!$A$13:$F$687</definedName>
    <definedName name="Z_041859AE_2011_481C_90EF_147F0B3085A2_.wvu.FilterData" localSheetId="1" hidden="1">'2013 год'!$A$16:$F$721</definedName>
    <definedName name="Z_04F8D191_BA7E_4D7C_BC3E_FBB4A8939D36_.wvu.FilterData" localSheetId="1" hidden="1">'2013 год'!$A$13:$F$721</definedName>
    <definedName name="Z_06040498_F2E2_49A5_A4AE_267ABFBEBAF0_.wvu.FilterData" localSheetId="1" hidden="1">'2013 год'!$A$16:$F$721</definedName>
    <definedName name="Z_07455A92_EDA6_4B93_BA65_AA18AFD091A0_.wvu.FilterData" localSheetId="1" hidden="1">'2013 год'!$A$13:$F$721</definedName>
    <definedName name="Z_07770722_C194_4076_A529_2DA52B322D0D_.wvu.FilterData" localSheetId="1" hidden="1">'2013 год'!$A$13:$F$687</definedName>
    <definedName name="Z_07C2FB7E_4C47_4802_9DEA_7C408393B259_.wvu.FilterData" localSheetId="1" hidden="1">'2013 год'!$A$13:$F$721</definedName>
    <definedName name="Z_08237599_FE04_45EB_8B47_52B7D960BD17_.wvu.FilterData" localSheetId="1" hidden="1">'2013 год'!$A$13:$F$721</definedName>
    <definedName name="Z_084227BD_78E6_4C87_B5D7_9DFF722D23B9_.wvu.FilterData" localSheetId="1" hidden="1">'2013 год'!$A$13:$F$721</definedName>
    <definedName name="Z_0935665E_7523_43B1_9D1F_26B5DD81668E_.wvu.FilterData" localSheetId="1" hidden="1">'2013 год'!$A$13:$F$721</definedName>
    <definedName name="Z_0938A432_AAF2_4958_A19E_1B568007172B_.wvu.FilterData" localSheetId="1" hidden="1">'2013 год'!$A$13:$F$687</definedName>
    <definedName name="Z_09B497FA_C94C_4FAB_BCF2_AF24BC36F959_.wvu.FilterData" localSheetId="1" hidden="1">'2013 год'!$A$13:$F$721</definedName>
    <definedName name="Z_0A312679_9F75_42F7_A03D_AC8F847E6119_.wvu.FilterData" localSheetId="1" hidden="1">'2013 год'!$A$13:$F$721</definedName>
    <definedName name="Z_0AADBC3F_CDA7_44F9_B301_CCED67B9931D_.wvu.FilterData" localSheetId="1" hidden="1">'2013 год'!$A$13:$F$687</definedName>
    <definedName name="Z_0AB30962_2963_46FA_BB59_DD11D3A811F4_.wvu.FilterData" localSheetId="1" hidden="1">'2013 год'!$A$13:$F$721</definedName>
    <definedName name="Z_0D9573CE_2FA6_4D5B_B1B4_22C7CDAB3458_.wvu.FilterData" localSheetId="1" hidden="1">'2013 год'!$A$13:$F$687</definedName>
    <definedName name="Z_0EC69AF3_6E8D_41F1_9994_CA6B60042D61_.wvu.FilterData" localSheetId="1" hidden="1">'2013 год'!$A$13:$F$687</definedName>
    <definedName name="Z_0EC934A2_B9EC_4ADD_8537_FF579D9BDD75_.wvu.FilterData" localSheetId="1" hidden="1">'2013 год'!$A$13:$F$721</definedName>
    <definedName name="Z_0F740238_1117_4135_BB06_BACFD644C737_.wvu.FilterData" localSheetId="1" hidden="1">'2013 год'!$A$13:$F$687</definedName>
    <definedName name="Z_0FACCC27_026A_49CF_8C98_0FF992F74D9B_.wvu.FilterData" localSheetId="1" hidden="1">'2013 год'!$A$13:$F$721</definedName>
    <definedName name="Z_105059D6_9C1E_4ABF_9D23_B56BA24F19BA_.wvu.FilterData" localSheetId="1" hidden="1">'2013 год'!$A$13:$F$721</definedName>
    <definedName name="Z_1179E7FE_2B08_4258_BF19_A1CE2E7D2FC6_.wvu.FilterData" localSheetId="1" hidden="1">'2013 год'!$A$13:$F$721</definedName>
    <definedName name="Z_1335F88E_5C1B_45C4_AEF5_DCB1F351776D_.wvu.FilterData" localSheetId="1" hidden="1">'2013 год'!$A$13:$F$721</definedName>
    <definedName name="Z_1579B769_52E1_43AD_998C_37FC2C837421_.wvu.FilterData" localSheetId="1" hidden="1">'2013 год'!$A$13:$F$721</definedName>
    <definedName name="Z_163B8715_85B8_471E_B260_0B77DCF30478_.wvu.FilterData" localSheetId="1" hidden="1">'2013 год'!$A$13:$F$721</definedName>
    <definedName name="Z_167491D8_6D6D_447D_A119_5E65D8431081_.wvu.FilterData" localSheetId="1" hidden="1">'2013 год'!$A$16:$F$721</definedName>
    <definedName name="Z_167491D8_6D6D_447D_A119_5E65D8431081_.wvu.PrintArea" localSheetId="1" hidden="1">'2013 год'!$A$1:$G$721</definedName>
    <definedName name="Z_167491D8_6D6D_447D_A119_5E65D8431081_.wvu.PrintArea" localSheetId="0" hidden="1">'Приложение к пояснительной'!$A$1:$F$72</definedName>
    <definedName name="Z_167491D8_6D6D_447D_A119_5E65D8431081_.wvu.PrintTitles" localSheetId="1" hidden="1">'2013 год'!$14:$15</definedName>
    <definedName name="Z_167491D8_6D6D_447D_A119_5E65D8431081_.wvu.Rows" localSheetId="1" hidden="1">'2013 год'!$216:$216,'2013 год'!#REF!,'2013 год'!$694:$696</definedName>
    <definedName name="Z_16C135C9_94AB_472D_93D8_5C1DA8432321_.wvu.FilterData" localSheetId="1" hidden="1">'2013 год'!$A$13:$F$687</definedName>
    <definedName name="Z_16C135C9_94AB_472D_93D8_5C1DA8432321_.wvu.PrintArea" localSheetId="1" hidden="1">'2013 год'!$A$11:$F$687</definedName>
    <definedName name="Z_16C135C9_94AB_472D_93D8_5C1DA8432321_.wvu.PrintArea" localSheetId="0" hidden="1">'Приложение к пояснительной'!#REF!</definedName>
    <definedName name="Z_16C135C9_94AB_472D_93D8_5C1DA8432321_.wvu.PrintTitles" localSheetId="1" hidden="1">'2013 год'!$14:$15</definedName>
    <definedName name="Z_17416175_30CA_4568_8AF8_3F0279D3A0E3_.wvu.FilterData" localSheetId="1" hidden="1">'2013 год'!$A$13:$F$687</definedName>
    <definedName name="Z_1811BA39_143F_482B_A4C8_52C37919CE41_.wvu.FilterData" localSheetId="1" hidden="1">'2013 год'!$A$13:$F$721</definedName>
    <definedName name="Z_184B6668_403B_48C9_B1C4_7E34F237B949_.wvu.FilterData" localSheetId="1" hidden="1">'2013 год'!$A$13:$F$721</definedName>
    <definedName name="Z_18B69824_3244_48A5_8081_90250379CED2_.wvu.FilterData" localSheetId="1" hidden="1">'2013 год'!$A$13:$F$721</definedName>
    <definedName name="Z_18DA4211_C1A8_4AEA_A88D_04CC8F36FDA3_.wvu.FilterData" localSheetId="1" hidden="1">'2013 год'!$A$13:$F$687</definedName>
    <definedName name="Z_1A598C48_94DC_48C4_A7F0_4CF8286A5225_.wvu.FilterData" localSheetId="1" hidden="1">'2013 год'!$A$13:$F$721</definedName>
    <definedName name="Z_1C060685_541B_49B8_81E5_C9855E92EF71_.wvu.FilterData" localSheetId="1" hidden="1">'2013 год'!$A$16:$F$721</definedName>
    <definedName name="Z_1C060685_541B_49B8_81E5_C9855E92EF71_.wvu.PrintArea" localSheetId="1" hidden="1">'2013 год'!$A$1:$G$721</definedName>
    <definedName name="Z_1C29B5A3_1A43_41C7_87F8_C5550168ECA0_.wvu.FilterData" localSheetId="1" hidden="1">'2013 год'!$A$13:$F$687</definedName>
    <definedName name="Z_1D143C16_ADFD_456C_8495_AD2E4781EB7A_.wvu.FilterData" localSheetId="1" hidden="1">'2013 год'!$A$13:$F$721</definedName>
    <definedName name="Z_1D1D211C_E4F7_435E_85D8_9BCC191C761F_.wvu.FilterData" localSheetId="1" hidden="1">'2013 год'!$A$13:$F$687</definedName>
    <definedName name="Z_1D233209_08DA_49F0_88CF_D3EA4EFED16A_.wvu.FilterData" localSheetId="1" hidden="1">'2013 год'!$A$13:$F$721</definedName>
    <definedName name="Z_1DD540E2_1A89_4DA6_AEB5_115E2044A31F_.wvu.FilterData" localSheetId="1" hidden="1">'2013 год'!$A$13:$F$687</definedName>
    <definedName name="Z_1E1CAACA_FCE9_42CE_A93A_B0BFFA628011_.wvu.FilterData" localSheetId="1" hidden="1">'2013 год'!$A$13:$F$721</definedName>
    <definedName name="Z_1E462B95_1CC6_4470_8A15_50655F4FD348_.wvu.FilterData" localSheetId="1" hidden="1">'2013 год'!$A$13:$F$687</definedName>
    <definedName name="Z_1F5F26B2_71F8_40D2_9B14_F83C4E99AE51_.wvu.FilterData" localSheetId="1" hidden="1">'2013 год'!$A$13:$F$687</definedName>
    <definedName name="Z_1FB463F4_2F92_4951_BF3B_22934E4DDF23_.wvu.FilterData" localSheetId="1" hidden="1">'2013 год'!$A$13:$F$687</definedName>
    <definedName name="Z_201E4A2B_C380_4704_AD50_22F4AADE2A63_.wvu.FilterData" localSheetId="1" hidden="1">'2013 год'!$A$13:$F$687</definedName>
    <definedName name="Z_20285BEB_BD1B_46B1_8FA6_BA4BE5781E3A_.wvu.FilterData" localSheetId="1" hidden="1">'2013 год'!$A$16:$F$721</definedName>
    <definedName name="Z_20287FCD_37CF_4076_B4F7_AFB0E4AEA664_.wvu.FilterData" localSheetId="1" hidden="1">'2013 год'!$A$13:$F$721</definedName>
    <definedName name="Z_20835D8E_94C2_487C_AC4E_ED4722E43B00_.wvu.FilterData" localSheetId="1" hidden="1">'2013 год'!$A$13:$F$687</definedName>
    <definedName name="Z_20EC23B5_B485_44A6_89CB_3EB8AF394C37_.wvu.FilterData" localSheetId="1" hidden="1">'2013 год'!$A$13:$F$721</definedName>
    <definedName name="Z_20F08A1B_20F7_4B29_BA8C_338CD14725E7_.wvu.FilterData" localSheetId="1" hidden="1">'2013 год'!$A$13:$F$687</definedName>
    <definedName name="Z_2301F651_1CCC_45A7_9242_0A39A33735DC_.wvu.FilterData" localSheetId="1" hidden="1">'2013 год'!$A$13:$F$721</definedName>
    <definedName name="Z_23B572C0_5AE0_4D2B_B827_461CEE71ADAD_.wvu.FilterData" localSheetId="1" hidden="1">'2013 год'!$A$13:$F$687</definedName>
    <definedName name="Z_2550B539_4B9A_4E12_8E3C_D91BCD812AA4_.wvu.FilterData" localSheetId="1" hidden="1">'2013 год'!$A$13:$F$721</definedName>
    <definedName name="Z_261C8CB3_50A5_4111_80FC_08FCEA776DF6_.wvu.FilterData" localSheetId="1" hidden="1">'2013 год'!$A$16:$F$721</definedName>
    <definedName name="Z_262C047B_3232_4D96_B860_63BDE0FAD674_.wvu.FilterData" localSheetId="1" hidden="1">'2013 год'!$A$13:$F$721</definedName>
    <definedName name="Z_26666950_7B7E_4C80_A319_68E27CF2C901_.wvu.FilterData" localSheetId="1" hidden="1">'2013 год'!$A$13:$F$721</definedName>
    <definedName name="Z_26D334A5_C7A4_470F_9868_2E20D240BAAB_.wvu.FilterData" localSheetId="1" hidden="1">'2013 год'!$A$13:$F$687</definedName>
    <definedName name="Z_26EA592F_540A_4F2E_91F0_6E107643B70C_.wvu.FilterData" localSheetId="1" hidden="1">'2013 год'!$A$13:$F$721</definedName>
    <definedName name="Z_27388E48_9C14_43B8_B4A6_C752CD83E153_.wvu.FilterData" localSheetId="1" hidden="1">'2013 год'!$A$13:$F$687</definedName>
    <definedName name="Z_2788703C_E465_488A_804A_CD102096A28D_.wvu.FilterData" localSheetId="1" hidden="1">'2013 год'!$A$13:$F$687</definedName>
    <definedName name="Z_2938E938_3CE7_4B41_B8BA_1D74087E9DA4_.wvu.FilterData" localSheetId="1" hidden="1">'2013 год'!$A$13:$F$721</definedName>
    <definedName name="Z_29AB9C15_3101_4012_A75E_AEA38357787D_.wvu.FilterData" localSheetId="1" hidden="1">'2013 год'!$A$13:$F$721</definedName>
    <definedName name="Z_2A7E352A_DF91_4DD4_97C6_5D903871A365_.wvu.FilterData" localSheetId="1" hidden="1">'2013 год'!$A$13:$F$721</definedName>
    <definedName name="Z_2AA567BD_3DC8_4294_97EE_1414B9844668_.wvu.FilterData" localSheetId="1" hidden="1">'2013 год'!$A$13:$F$721</definedName>
    <definedName name="Z_2ADC3093_5522_49F0_84B5_1ADF0A209C13_.wvu.FilterData" localSheetId="1" hidden="1">'2013 год'!$A$13:$F$687</definedName>
    <definedName name="Z_2B8A2E2F_34CD_4A73_80B0_2A7FC8A9C4FD_.wvu.FilterData" localSheetId="1" hidden="1">'2013 год'!$A$13:$F$687</definedName>
    <definedName name="Z_2BA4A7A8_80CD_4FE1_BA9C_2E3FDE25AA1D_.wvu.FilterData" localSheetId="1" hidden="1">'2013 год'!$A$13:$F$687</definedName>
    <definedName name="Z_2C20CE73_76CE_49EF_9C5C_82A537464676_.wvu.FilterData" localSheetId="1" hidden="1">'2013 год'!$A$13:$F$721</definedName>
    <definedName name="Z_2CC00D77_39F2_4E47_BBA4_A3F8E85265FC_.wvu.FilterData" localSheetId="1" hidden="1">'2013 год'!$A$13:$F$687</definedName>
    <definedName name="Z_2CD18BE6_9F1C_4E98_B644_12805E4E086C_.wvu.FilterData" localSheetId="1" hidden="1">'2013 год'!$A$13:$F$687</definedName>
    <definedName name="Z_2F2D79B0_5674_42B4_A028_59E60146B088_.wvu.FilterData" localSheetId="1" hidden="1">'2013 год'!$A$13:$F$687</definedName>
    <definedName name="Z_30C5686C_CD74_4995_BD3D_B7A0EAFA7686_.wvu.FilterData" localSheetId="1" hidden="1">'2013 год'!$A$16:$F$721</definedName>
    <definedName name="Z_30C71730_661E_4F2F_9F9C_DE5ABFD0F18C_.wvu.FilterData" localSheetId="1" hidden="1">'2013 год'!$A$13:$F$721</definedName>
    <definedName name="Z_30F8596E_B575_4EAF_8901_4BFC09A5C06B_.wvu.FilterData" localSheetId="1" hidden="1">'2013 год'!$A$13:$F$687</definedName>
    <definedName name="Z_31265C14_8474_48E4_BADE_268998DF9E01_.wvu.FilterData" localSheetId="1" hidden="1">'2013 год'!$A$13:$F$687</definedName>
    <definedName name="Z_317CD477_3AD4_482A_AF07_EEB4C18E49DE_.wvu.FilterData" localSheetId="1" hidden="1">'2013 год'!$A$13:$F$721</definedName>
    <definedName name="Z_31AB95D6_A67D_472B_B4AF_A6C80D7C10B4_.wvu.FilterData" localSheetId="1" hidden="1">'2013 год'!$A$13:$F$721</definedName>
    <definedName name="Z_31C54A89_D172_4A87_B601_9B991364CEE1_.wvu.FilterData" localSheetId="1" hidden="1">'2013 год'!$A$13:$F$687</definedName>
    <definedName name="Z_3449C47B_51AB_40A8_B2A2_08B69719CE86_.wvu.FilterData" localSheetId="1" hidden="1">'2013 год'!$A$13:$F$687</definedName>
    <definedName name="Z_34CA7316_21D3_43B0_B4D3_6E9FC18023BF_.wvu.FilterData" localSheetId="1" hidden="1">'2013 год'!$A$16:$F$721</definedName>
    <definedName name="Z_34CA7316_21D3_43B0_B4D3_6E9FC18023BF_.wvu.PrintArea" localSheetId="1" hidden="1">'2013 год'!$A$1:$G$721</definedName>
    <definedName name="Z_34CA7316_21D3_43B0_B4D3_6E9FC18023BF_.wvu.PrintArea" localSheetId="0" hidden="1">'Приложение к пояснительной'!$A$1:$F$72</definedName>
    <definedName name="Z_34CA7316_21D3_43B0_B4D3_6E9FC18023BF_.wvu.PrintTitles" localSheetId="1" hidden="1">'2013 год'!$14:$15</definedName>
    <definedName name="Z_34CA7316_21D3_43B0_B4D3_6E9FC18023BF_.wvu.Rows" localSheetId="1" hidden="1">'2013 год'!$694:$696</definedName>
    <definedName name="Z_364C6F56_3BB4_4DC8_B041_6B406C30C678_.wvu.FilterData" localSheetId="1" hidden="1">'2013 год'!$A$13:$F$687</definedName>
    <definedName name="Z_3662A0BD_B768_4748_AEB6_8D557EF3AF75_.wvu.FilterData" localSheetId="1" hidden="1">'2013 год'!$A$13:$F$721</definedName>
    <definedName name="Z_3669C92C_DC9E_4892_8945_C737DEF84408_.wvu.FilterData" localSheetId="1" hidden="1">'2013 год'!$A$13:$F$687</definedName>
    <definedName name="Z_366EFB70_8B99_4D08_B246_B31A2F884A3E_.wvu.FilterData" localSheetId="1" hidden="1">'2013 год'!$A$13:$F$687</definedName>
    <definedName name="Z_37264707_2155_4964_A093_B93EC4D54EC1_.wvu.FilterData" localSheetId="1" hidden="1">'2013 год'!$A$13:$F$721</definedName>
    <definedName name="Z_3728B404_ADA0_4026_9738_F6BBC472487B_.wvu.FilterData" localSheetId="1" hidden="1">'2013 год'!$A$13:$F$687</definedName>
    <definedName name="Z_38185181_CCB4_4524_A468_D856B2AF5242_.wvu.FilterData" localSheetId="1" hidden="1">'2013 год'!$A$13:$F$721</definedName>
    <definedName name="Z_3896D90E_6C02_40E7_80E3_5AE50547F6BD_.wvu.FilterData" localSheetId="1" hidden="1">'2013 год'!$A$13:$F$687</definedName>
    <definedName name="Z_390019E6_C692_4D88_AC49_6D9C3CF45900_.wvu.FilterData" localSheetId="1" hidden="1">'2013 год'!$A$13:$F$687</definedName>
    <definedName name="Z_3ABC86E2_9E74_49D7_9B4C_9DEDE6B1992C_.wvu.FilterData" localSheetId="1" hidden="1">'2013 год'!$A$13:$F$721</definedName>
    <definedName name="Z_3AF92345_B446_4F89_A6EC_B82C880708FB_.wvu.FilterData" localSheetId="1" hidden="1">'2013 год'!$A$13:$F$721</definedName>
    <definedName name="Z_3BBEC495_449B_448E_9D87_B34FFE4EA86C_.wvu.FilterData" localSheetId="1" hidden="1">'2013 год'!$A$13:$F$721</definedName>
    <definedName name="Z_3D5EF7E2_DCE6_4CAB_BB00_EE512A0DA4AA_.wvu.FilterData" localSheetId="1" hidden="1">'2013 год'!$A$13:$F$721</definedName>
    <definedName name="Z_3D811833_9E0A_4FA9_AB8E_E3BF24823264_.wvu.FilterData" localSheetId="1" hidden="1">'2013 год'!$A$13:$F$721</definedName>
    <definedName name="Z_3E23BF5E_5EC2_4342_8090_21C9A839F8ED_.wvu.FilterData" localSheetId="1" hidden="1">'2013 год'!$A$13:$F$721</definedName>
    <definedName name="Z_3E4DE5EA_C398_426F_BAB7_D562E4A72FAE_.wvu.FilterData" localSheetId="1" hidden="1">'2013 год'!$A$13:$F$721</definedName>
    <definedName name="Z_3E787A2E_F181_4F4C_9DF5_2CDE6703A38F_.wvu.FilterData" localSheetId="1" hidden="1">'2013 год'!$A$13:$F$721</definedName>
    <definedName name="Z_3E7C200F_0889_4FF0_AFF1_7E45BD3D3639_.wvu.FilterData" localSheetId="1" hidden="1">'2013 год'!$A$13:$F$687</definedName>
    <definedName name="Z_3EE161BC_16A2_416A_AA12_A92DF0B239AC_.wvu.FilterData" localSheetId="1" hidden="1">'2013 год'!$A$13:$F$687</definedName>
    <definedName name="Z_3F9CAEB2_4910_4DDF_AD06_FFCDAA7A1554_.wvu.FilterData" localSheetId="1" hidden="1">'2013 год'!$A$13:$F$687</definedName>
    <definedName name="Z_3FA719ED_07A2_47DE_9442_BC181438492D_.wvu.FilterData" localSheetId="1" hidden="1">'2013 год'!$A$13:$F$721</definedName>
    <definedName name="Z_4107C9BD_9249_4E37_AF29_33D13E9FC880_.wvu.FilterData" localSheetId="1" hidden="1">'2013 год'!$A$13:$F$687</definedName>
    <definedName name="Z_4305EDD0_0C5B_4F1B_9B87_54CB2EB3CFB5_.wvu.FilterData" localSheetId="1" hidden="1">'2013 год'!$A$13:$F$721</definedName>
    <definedName name="Z_433D1ED1_4EF4_4D23_B691_1925F16A6300_.wvu.FilterData" localSheetId="1" hidden="1">'2013 год'!$A$13:$F$721</definedName>
    <definedName name="Z_4449A8B2_4130_4F70_B6EB_FB91785ADC67_.wvu.FilterData" localSheetId="1" hidden="1">'2013 год'!$A$13:$F$687</definedName>
    <definedName name="Z_44799B16_267C_4072_ADA2_D48CB9E7523E_.wvu.FilterData" localSheetId="1" hidden="1">'2013 год'!$A$13:$F$687</definedName>
    <definedName name="Z_447BD1E1_F463_46C6_AB43_AE3153588B85_.wvu.FilterData" localSheetId="1" hidden="1">'2013 год'!$A$13:$F$721</definedName>
    <definedName name="Z_451291F9_7283_42E2_91FD_5C64EAA156B1_.wvu.FilterData" localSheetId="1" hidden="1">'2013 год'!$A$13:$F$721</definedName>
    <definedName name="Z_45B10A63_28A8_41C7_B61D_43FB9824826D_.wvu.FilterData" localSheetId="1" hidden="1">'2013 год'!$A$13:$F$721</definedName>
    <definedName name="Z_4728EECA_7767_481A_8847_3638A770DFA0_.wvu.FilterData" localSheetId="1" hidden="1">'2013 год'!$A$13:$F$687</definedName>
    <definedName name="Z_472E64AE_84DD_4C2A_BEF3_458D517FBC4E_.wvu.FilterData" localSheetId="1" hidden="1">'2013 год'!$A$13:$F$721</definedName>
    <definedName name="Z_4742FE6E_D9E8_40E2_BBF1_CE3838A8023F_.wvu.FilterData" localSheetId="1" hidden="1">'2013 год'!$A$13:$F$721</definedName>
    <definedName name="Z_47947C32_FD11_46C1_A812_615E419985A0_.wvu.FilterData" localSheetId="1" hidden="1">'2013 год'!$A$13:$F$721</definedName>
    <definedName name="Z_49CD0C4F_FA9E_4BF8_8A46_5B4D32D5E6E8_.wvu.FilterData" localSheetId="1" hidden="1">'2013 год'!$A$13:$F$721</definedName>
    <definedName name="Z_49E818AC_F0B4_4673_B740_74CDDAACCB4E_.wvu.FilterData" localSheetId="1" hidden="1">'2013 год'!$A$13:$F$687</definedName>
    <definedName name="Z_4A704A5F_B2F3_43B4_8FF0_C02B31291678_.wvu.FilterData" localSheetId="1" hidden="1">'2013 год'!$A$13:$F$721</definedName>
    <definedName name="Z_4B2A934B_2B86_4BB7_B86C_9F8BC0ECBC9F_.wvu.FilterData" localSheetId="1" hidden="1">'2013 год'!$A$16:$F$721</definedName>
    <definedName name="Z_4BDD2CF9_B63D_487B_9873_0ED6B468F681_.wvu.FilterData" localSheetId="1" hidden="1">'2013 год'!$A$13:$F$687</definedName>
    <definedName name="Z_4C38A84F_21A7_484E_BF8C_E47C4F1FC983_.wvu.FilterData" localSheetId="1" hidden="1">'2013 год'!$A$13:$F$721</definedName>
    <definedName name="Z_4CD60E6F_3C42_4ECA_9D37_EB67FAEF36E8_.wvu.FilterData" localSheetId="1" hidden="1">'2013 год'!$A$13:$F$721</definedName>
    <definedName name="Z_4D7EFB53_0B25_44D5_8F75_5D4DF43F9ADD_.wvu.FilterData" localSheetId="1" hidden="1">'2013 год'!$A$13:$F$687</definedName>
    <definedName name="Z_4D9D8E18_450C_45E5_AEAF_3DA57714FE80_.wvu.FilterData" localSheetId="1" hidden="1">'2013 год'!$A$16:$F$721</definedName>
    <definedName name="Z_4F07B83A_6D9C_4F2D_8F4B_48733EAC0DD0_.wvu.FilterData" localSheetId="1" hidden="1">'2013 год'!$A$13:$F$721</definedName>
    <definedName name="Z_4F357DD1_222B_43E4_AB4B_9B76E86B43D2_.wvu.FilterData" localSheetId="1" hidden="1">'2013 год'!$A$16:$F$721</definedName>
    <definedName name="Z_4FD6D095_E221_4284_8108_4A3020BFC061_.wvu.FilterData" localSheetId="1" hidden="1">'2013 год'!$A$13:$F$721</definedName>
    <definedName name="Z_502656C6_403E_4F75_9DB5_415472639CFE_.wvu.FilterData" localSheetId="1" hidden="1">'2013 год'!$A$13:$F$687</definedName>
    <definedName name="Z_51194E85_FE38_4318_84F9_54ACCBD6F64B_.wvu.FilterData" localSheetId="1" hidden="1">'2013 год'!$A$13:$F$687</definedName>
    <definedName name="Z_512DF4D8_0F84_4EBC_8554_85A6A32DFC8D_.wvu.FilterData" localSheetId="1" hidden="1">'2013 год'!$A$13:$F$721</definedName>
    <definedName name="Z_52060439_C2D6_4904_8390_28268F545611_.wvu.FilterData" localSheetId="1" hidden="1">'2013 год'!$A$13:$F$687</definedName>
    <definedName name="Z_52FDAE4D_070D_4DD2_ABDD_0ACE909C6E1D_.wvu.FilterData" localSheetId="1" hidden="1">'2013 год'!$A$13:$F$687</definedName>
    <definedName name="Z_546339C9_CDCE_4736_80D8_BEE454C4D3D7_.wvu.FilterData" localSheetId="1" hidden="1">'2013 год'!$A$16:$F$721</definedName>
    <definedName name="Z_55D801FF_0BA4_4BAA_B555_91E77EBF2A1C_.wvu.FilterData" localSheetId="1" hidden="1">'2013 год'!$A$13:$F$687</definedName>
    <definedName name="Z_55E5172F_1E01_4F2B_A8AD_89FF490B18BC_.wvu.FilterData" localSheetId="1" hidden="1">'2013 год'!$A$13:$F$721</definedName>
    <definedName name="Z_56D34F7B_74BE_451C_9387_98639FA24F9A_.wvu.FilterData" localSheetId="1" hidden="1">'2013 год'!$A$13:$F$687</definedName>
    <definedName name="Z_57F45CE7_7B32_4B00_A901_25E6C312AF23_.wvu.FilterData" localSheetId="1" hidden="1">'2013 год'!$A$13:$F$721</definedName>
    <definedName name="Z_5817314E_8642_427C_ACFD_37200B2BD0A8_.wvu.FilterData" localSheetId="1" hidden="1">'2013 год'!$A$13:$F$721</definedName>
    <definedName name="Z_5B0ECC04_287D_41FE_BA8D_5B249E27F599_.wvu.Cols" localSheetId="1" hidden="1">'2013 год'!$G:$G</definedName>
    <definedName name="Z_5B0ECC04_287D_41FE_BA8D_5B249E27F599_.wvu.FilterData" localSheetId="1" hidden="1">'2013 год'!$A$13:$F$721</definedName>
    <definedName name="Z_5B0ECC04_287D_41FE_BA8D_5B249E27F599_.wvu.PrintArea" localSheetId="1" hidden="1">'2013 год'!$A$6:$F$721</definedName>
    <definedName name="Z_5B0ECC04_287D_41FE_BA8D_5B249E27F599_.wvu.PrintArea" localSheetId="0" hidden="1">'Приложение к пояснительной'!$A$1:$F$72</definedName>
    <definedName name="Z_5B0ECC04_287D_41FE_BA8D_5B249E27F599_.wvu.PrintTitles" localSheetId="1" hidden="1">'2013 год'!$14:$15</definedName>
    <definedName name="Z_5B4A91AC_C8B6_41D6_9B9D_6FA8F444D47D_.wvu.FilterData" localSheetId="1" hidden="1">'2013 год'!$A$13:$F$687</definedName>
    <definedName name="Z_5B8B6888_DC8B_4607_81D6_26224BD9BE4D_.wvu.FilterData" localSheetId="1" hidden="1">'2013 год'!$A$13:$F$687</definedName>
    <definedName name="Z_5C73827A_5419_4766_B1D7_163957B8AE7B_.wvu.FilterData" localSheetId="1" hidden="1">'2013 год'!$A$13:$F$721</definedName>
    <definedName name="Z_5E3E2F1E_56A5_4BCA_B4B0_FA26320696D5_.wvu.FilterData" localSheetId="1" hidden="1">'2013 год'!$A$13:$F$721</definedName>
    <definedName name="Z_5EB218E7_FD86_4A8A_8DF2_B60B27DF320F_.wvu.FilterData" localSheetId="1" hidden="1">'2013 год'!$A$13:$F$721</definedName>
    <definedName name="Z_5F2FDBD8_DD04_4237_AA55_F2B024A5100A_.wvu.FilterData" localSheetId="1" hidden="1">'2013 год'!$A$13:$F$721</definedName>
    <definedName name="Z_603CC625_04C8_49D0_81FE_05BE5BC26EF5_.wvu.FilterData" localSheetId="1" hidden="1">'2013 год'!$A$13:$F$687</definedName>
    <definedName name="Z_6257A4DE_F1D2_4FB1_A73F_4F375F8661BD_.wvu.FilterData" localSheetId="1" hidden="1">'2013 год'!$A$13:$F$687</definedName>
    <definedName name="Z_6443F09E_7F95_4594_84DB_5D8F2A68F889_.wvu.FilterData" localSheetId="1" hidden="1">'2013 год'!$A$13:$F$687</definedName>
    <definedName name="Z_64849A85_25C0_4495_855E_9CFD7ED440B8_.wvu.FilterData" localSheetId="1" hidden="1">'2013 год'!$A$13:$F$721</definedName>
    <definedName name="Z_66BBC779_1FD5_4E39_94D0_B25B39D666B1_.wvu.FilterData" localSheetId="1" hidden="1">'2013 год'!$A$13:$F$721</definedName>
    <definedName name="Z_66D1FA15_77E1_446A_ABAD_187B22698A9A_.wvu.FilterData" localSheetId="1" hidden="1">'2013 год'!$A$13:$F$721</definedName>
    <definedName name="Z_673439AE_5BE8_4754_8499_19345B10BB2B_.wvu.FilterData" localSheetId="1" hidden="1">'2013 год'!$A$13:$F$687</definedName>
    <definedName name="Z_69004C69_59F1_46F1_8E03_C655A4F0F4BE_.wvu.FilterData" localSheetId="1" hidden="1">'2013 год'!$A$13:$F$721</definedName>
    <definedName name="Z_69D9145A_DCA2_41D9_B2D4_8AD82393D158_.wvu.FilterData" localSheetId="1" hidden="1">'2013 год'!$A$13:$F$721</definedName>
    <definedName name="Z_69E3E09F_63D7_44A0_87C9_C37A774C2BDB_.wvu.FilterData" localSheetId="1" hidden="1">'2013 год'!$A$13:$F$721</definedName>
    <definedName name="Z_6A70CC14_870A_4736_9EBF_9F8C6C5F124A_.wvu.FilterData" localSheetId="1" hidden="1">'2013 год'!$A$13:$F$687</definedName>
    <definedName name="Z_6A8920B9_DFE1_4B53_A822_686906746210_.wvu.FilterData" localSheetId="1" hidden="1">'2013 год'!$A$13:$F$721</definedName>
    <definedName name="Z_6B370238_CBD6_4AE1_8559_A90DE6A0C1A4_.wvu.FilterData" localSheetId="1" hidden="1">'2013 год'!$A$13:$F$721</definedName>
    <definedName name="Z_6CD279E1_7A38_4EDC_9405_2D7F6F57704C_.wvu.FilterData" localSheetId="1" hidden="1">'2013 год'!$A$13:$F$721</definedName>
    <definedName name="Z_6CE353C0_537B_4711_9D0B_167F1BD0950A_.wvu.FilterData" localSheetId="1" hidden="1">'2013 год'!$A$13:$F$721</definedName>
    <definedName name="Z_6D3AEA6E_D357_431C_8683_618EF0BBFE8A_.wvu.FilterData" localSheetId="1" hidden="1">'2013 год'!$A$13:$F$721</definedName>
    <definedName name="Z_6D474B0B_E826_4006_9311_173F9A86E602_.wvu.FilterData" localSheetId="1" hidden="1">'2013 год'!$A$13:$F$721</definedName>
    <definedName name="Z_6E5A8D45_A1E0_4BAA_8D5F_2CFB6196AB8E_.wvu.FilterData" localSheetId="1" hidden="1">'2013 год'!$A$13:$F$687</definedName>
    <definedName name="Z_6E687455_2548_4206_A688_775EC827F307_.wvu.FilterData" localSheetId="1" hidden="1">'2013 год'!$A$13:$F$687</definedName>
    <definedName name="Z_6FE61183_5868_4C88_9F84_4B5374594BCA_.wvu.FilterData" localSheetId="1" hidden="1">'2013 год'!$A$13:$F$721</definedName>
    <definedName name="Z_702A2639_98EC_4B3B_8130_30D6EBFB5A94_.wvu.FilterData" localSheetId="1" hidden="1">'2013 год'!$A$13:$F$687</definedName>
    <definedName name="Z_713576A9_D6A1_4D84_B6C6_82C417398F87_.wvu.FilterData" localSheetId="1" hidden="1">'2013 год'!$A$13:$F$687</definedName>
    <definedName name="Z_71C58D14_CAE6_49F0_923A_8A44EFB8C551_.wvu.FilterData" localSheetId="1" hidden="1">'2013 год'!$A$13:$F$721</definedName>
    <definedName name="Z_71CA4448_07D7_4E5B_8D53_2D8DCB45CF0D_.wvu.FilterData" localSheetId="1" hidden="1">'2013 год'!$A$13:$F$721</definedName>
    <definedName name="Z_727F6D9E_BE78_462F_9530_139922A55F92_.wvu.FilterData" localSheetId="1" hidden="1">'2013 год'!$A$13:$F$687</definedName>
    <definedName name="Z_7376C419_028B_4D72_912E_410B8E9BF459_.wvu.FilterData" localSheetId="1" hidden="1">'2013 год'!$A$13:$F$721</definedName>
    <definedName name="Z_739C8840_4186_4E38_91D1_D58828697222_.wvu.FilterData" localSheetId="1" hidden="1">'2013 год'!$A$13:$F$721</definedName>
    <definedName name="Z_73DF60E5_5F70_418A_86E7_A7900E2EBF69_.wvu.FilterData" localSheetId="1" hidden="1">'2013 год'!$A$13:$F$687</definedName>
    <definedName name="Z_75D55C20_A3E0_4875_B782_7785445AD364_.wvu.FilterData" localSheetId="1" hidden="1">'2013 год'!$A$13:$F$721</definedName>
    <definedName name="Z_7A50C217_0835_427E_A760_D2664AEB60C3_.wvu.FilterData" localSheetId="1" hidden="1">'2013 год'!$A$13:$F$721</definedName>
    <definedName name="Z_7AE43902_B75D_4844_A895_5E59E8DD60A0_.wvu.FilterData" localSheetId="1" hidden="1">'2013 год'!$A$13:$F$687</definedName>
    <definedName name="Z_7AF66328_17FF_43F4_912D_ADB0BB15D3D1_.wvu.FilterData" localSheetId="1" hidden="1">'2013 год'!$A$13:$F$721</definedName>
    <definedName name="Z_7B2E3BDE_C441_47F0_AAEE_78F14EF61A85_.wvu.FilterData" localSheetId="1" hidden="1">'2013 год'!$A$13:$F$687</definedName>
    <definedName name="Z_7C6E0ECD_7C82_43DA_9D75_77D350D6208C_.wvu.FilterData" localSheetId="1" hidden="1">'2013 год'!$A$13:$F$687</definedName>
    <definedName name="Z_7CC43D9C_C69C_478B_A304_BC025559CED7_.wvu.FilterData" localSheetId="1" hidden="1">'2013 год'!$A$13:$F$721</definedName>
    <definedName name="Z_7FEC3782_63CB_48AB_A9B9_9C317D30B71C_.wvu.FilterData" localSheetId="1" hidden="1">'2013 год'!$A$13:$F$687</definedName>
    <definedName name="Z_801D8F29_5B8E_4B6B_9F15_EC2A8C4A5F55_.wvu.FilterData" localSheetId="1" hidden="1">'2013 год'!$A$13:$F$721</definedName>
    <definedName name="Z_804F60AD_EC4A_4A73_BB76_0D47910F27BE_.wvu.FilterData" localSheetId="1" hidden="1">'2013 год'!$A$16:$F$721</definedName>
    <definedName name="Z_812CE8FC_45A2_49E0_80CF_0751657640D8_.wvu.FilterData" localSheetId="1" hidden="1">'2013 год'!$A$13:$F$721</definedName>
    <definedName name="Z_8180B04D_132E_4AEF_A789_32C9B0BF3437_.wvu.FilterData" localSheetId="1" hidden="1">'2013 год'!$A$13:$F$687</definedName>
    <definedName name="Z_833ED417_949F_4187_8D81_EF7FE148832E_.wvu.FilterData" localSheetId="1" hidden="1">'2013 год'!$A$13:$F$687</definedName>
    <definedName name="Z_84BD7CE6_9D6D_4B3A_B71E_7A080572A1A6_.wvu.FilterData" localSheetId="1" hidden="1">'2013 год'!$A$13:$F$687</definedName>
    <definedName name="Z_86927E49_97E0_4FD2_8415_307812566597_.wvu.FilterData" localSheetId="1" hidden="1">'2013 год'!$A$13:$F$721</definedName>
    <definedName name="Z_86A3091F_81A3_4027_9E6F_AAEDED3811D9_.wvu.FilterData" localSheetId="1" hidden="1">'2013 год'!$A$13:$F$687</definedName>
    <definedName name="Z_86EF30E0_3133_453A_B533_29EA7E3CE463_.wvu.FilterData" localSheetId="1" hidden="1">'2013 год'!$A$13:$F$687</definedName>
    <definedName name="Z_8930E696_E276_4881_A2A3_78EAA0BE84B3_.wvu.FilterData" localSheetId="1" hidden="1">'2013 год'!$A$13:$F$687</definedName>
    <definedName name="Z_894148B6_2662_40B2_B3F4_983DFAA3EB7E_.wvu.FilterData" localSheetId="1" hidden="1">'2013 год'!$A$13:$F$687</definedName>
    <definedName name="Z_89B2E33F_1D42_4036_8895_B42940C06104_.wvu.FilterData" localSheetId="1" hidden="1">'2013 год'!$A$13:$F$687</definedName>
    <definedName name="Z_89BD3A12_B0B0_4176_902E_2250588C3BF1_.wvu.FilterData" localSheetId="1" hidden="1">'2013 год'!$A$13:$F$687</definedName>
    <definedName name="Z_8A444EC7_785C_4B23_A44B_FBB02176152B_.wvu.FilterData" localSheetId="1" hidden="1">'2013 год'!$A$16:$F$721</definedName>
    <definedName name="Z_8C4A2C45_948E_47DD_8AFE_CC22EADAAAD2_.wvu.FilterData" localSheetId="1" hidden="1">'2013 год'!$A$13:$F$721</definedName>
    <definedName name="Z_8CB107D7_4D83_4195_A368_3B186CE6D535_.wvu.FilterData" localSheetId="1" hidden="1">'2013 год'!$A$13:$F$687</definedName>
    <definedName name="Z_8E4191FA_C814_4A92_B192_0F430F979047_.wvu.FilterData" localSheetId="1" hidden="1">'2013 год'!$A$13:$F$687</definedName>
    <definedName name="Z_8E7178FB_3B43_47C3_A920_04CF161DC57D_.wvu.FilterData" localSheetId="1" hidden="1">'2013 год'!$A$13:$F$721</definedName>
    <definedName name="Z_8EA66883_FAEC_4C07_AF6B_0A7C886C6860_.wvu.FilterData" localSheetId="1" hidden="1">'2013 год'!$A$13:$F$721</definedName>
    <definedName name="Z_8ECF6EB7_D0C6_4823_AC8E_D63C0314E881_.wvu.FilterData" localSheetId="1" hidden="1">'2013 год'!$A$13:$F$721</definedName>
    <definedName name="Z_8ED9587F_1212_4695_8694_BE90DA241F38_.wvu.FilterData" localSheetId="1" hidden="1">'2013 год'!$A$13:$F$687</definedName>
    <definedName name="Z_8F9EB792_5571_4A4A_8C62_DF06E69764E7_.wvu.FilterData" localSheetId="1" hidden="1">'2013 год'!$A$13:$F$721</definedName>
    <definedName name="Z_8FD13707_6EA3_44A3_A065_E1C52E6D59A8_.wvu.FilterData" localSheetId="1" hidden="1">'2013 год'!$A$13:$F$687</definedName>
    <definedName name="Z_8FF20B0A_3E50_41FD_A9A2_CF0B4581C492_.wvu.FilterData" localSheetId="1" hidden="1">'2013 год'!$A$13:$F$687</definedName>
    <definedName name="Z_90DDA58C_BA2D_4EAA_BA51_45665D8EBF17_.wvu.FilterData" localSheetId="1" hidden="1">'2013 год'!$A$13:$F$721</definedName>
    <definedName name="Z_913195FC_1D5E_4881_B559_A06A9CFA1EE9_.wvu.FilterData" localSheetId="1" hidden="1">'2013 год'!$A$13:$F$721</definedName>
    <definedName name="Z_91512BEA_1065_442D_B256_8700A8B69E23_.wvu.FilterData" localSheetId="1" hidden="1">'2013 год'!$A$13:$F$721</definedName>
    <definedName name="Z_918F09B9_5A5A_497D_BCBB_2E9A32B33A79_.wvu.FilterData" localSheetId="1" hidden="1">'2013 год'!$A$13:$F$721</definedName>
    <definedName name="Z_9385B763_0CF7_491B_BF88_E7176BBCE938_.wvu.FilterData" localSheetId="1" hidden="1">'2013 год'!$A$16:$F$721</definedName>
    <definedName name="Z_93E6AB2A_D8E1_4013_85E7_509A14BF0119_.wvu.FilterData" localSheetId="1" hidden="1">'2013 год'!$A$13:$F$721</definedName>
    <definedName name="Z_95872F67_E246_43B1_ACC2_FF2B3EB9B512_.wvu.FilterData" localSheetId="1" hidden="1">'2013 год'!$A$13:$F$687</definedName>
    <definedName name="Z_9636A0E9_E202_433F_944B_EAC0BE160A96_.wvu.FilterData" localSheetId="1" hidden="1">'2013 год'!$A$13:$F$721</definedName>
    <definedName name="Z_969DF307_404A_4331_AE7F_4EBDACF8CA27_.wvu.FilterData" localSheetId="1" hidden="1">'2013 год'!$A$13:$F$687</definedName>
    <definedName name="Z_96DE1594_517C_41D2_9A06_701DE54145F4_.wvu.FilterData" localSheetId="1" hidden="1">'2013 год'!$A$13:$F$687</definedName>
    <definedName name="Z_976D6AB5_2443_466C_88C3_47761559EB0C_.wvu.FilterData" localSheetId="1" hidden="1">'2013 год'!$A$13:$F$687</definedName>
    <definedName name="Z_97CD7DBB_46E0_4B70_BF8F_63B8424E7A91_.wvu.FilterData" localSheetId="1" hidden="1">'2013 год'!$A$13:$F$687</definedName>
    <definedName name="Z_980C2AFD_66F2_464C_BEA2_742A80A72145_.wvu.FilterData" localSheetId="1" hidden="1">'2013 год'!$A$13:$F$687</definedName>
    <definedName name="Z_988A69C9_5803_4E98_BFF7_93591A46AF4D_.wvu.FilterData" localSheetId="1" hidden="1">'2013 год'!$A$13:$F$721</definedName>
    <definedName name="Z_989FEA2C_C875_42E9_8B35_BC6FFE021D18_.wvu.FilterData" localSheetId="1" hidden="1">'2013 год'!$A$13:$F$687</definedName>
    <definedName name="Z_9907479B_422F_4143_B684_01CC4D650814_.wvu.FilterData" localSheetId="1" hidden="1">'2013 год'!$A$13:$F$721</definedName>
    <definedName name="Z_99CE0871_18B5_4246_AEE3_960FFFF2ED50_.wvu.FilterData" localSheetId="1" hidden="1">'2013 год'!$A$16:$F$721</definedName>
    <definedName name="Z_9A337517_F7EF_448C_858C_76035EC00A76_.wvu.FilterData" localSheetId="1" hidden="1">'2013 год'!$A$13:$F$721</definedName>
    <definedName name="Z_9A92B5A9_894D_4EA1_A35B_749A60915379_.wvu.FilterData" localSheetId="1" hidden="1">'2013 год'!$A$13:$F$721</definedName>
    <definedName name="Z_9C141772_4E8A_4358_A9C6_B9729C64A6FC_.wvu.FilterData" localSheetId="1" hidden="1">'2013 год'!$A$13:$F$721</definedName>
    <definedName name="Z_9D417091_1C41_4BC1_B634_752C9E9DF8F0_.wvu.FilterData" localSheetId="1" hidden="1">'2013 год'!$A$16:$F$721</definedName>
    <definedName name="Z_9D50FBD1_3A93_4C9D_8E11_C39A6FEB9E4F_.wvu.FilterData" localSheetId="1" hidden="1">'2013 год'!$A$13:$F$687</definedName>
    <definedName name="Z_9DEFF798_6D39_4D6C_AA34_8A3044927A22_.wvu.FilterData" localSheetId="1" hidden="1">'2013 год'!$A$13:$F$687</definedName>
    <definedName name="Z_9F399E53_4466_4D95_A4B8_F3D1A30C9ED0_.wvu.FilterData" localSheetId="1" hidden="1">'2013 год'!$A$13:$F$721</definedName>
    <definedName name="Z_9F60B852_6939_47CA_A1C7_FE741ED5CF12_.wvu.FilterData" localSheetId="1" hidden="1">'2013 год'!$A$13:$F$687</definedName>
    <definedName name="Z_9FF324A4_C965_426E_99E8_DE4CE1B1DF7E_.wvu.FilterData" localSheetId="1" hidden="1">'2013 год'!$A$16:$F$721</definedName>
    <definedName name="Z_A0FCFEB8_E529_4BFD_A675_7DC32701BAFB_.wvu.FilterData" localSheetId="1" hidden="1">'2013 год'!$A$13:$F$721</definedName>
    <definedName name="Z_A11F2D3B_DBCD_4E68_90AB_447F04F6A7F4_.wvu.FilterData" localSheetId="1" hidden="1">'2013 год'!$A$13:$F$687</definedName>
    <definedName name="Z_A1ACFA92_38C5_4664_92B8_8FE304AB02E1_.wvu.FilterData" localSheetId="1" hidden="1">'2013 год'!$A$16:$F$721</definedName>
    <definedName name="Z_A2362416_F567_4D5B_AE43_A1780702E95D_.wvu.FilterData" localSheetId="1" hidden="1">'2013 год'!$A$13:$F$721</definedName>
    <definedName name="Z_A2F5AB8B_6902_4D1B_BD99_B21CFE4E9069_.wvu.FilterData" localSheetId="1" hidden="1">'2013 год'!$A$13:$F$721</definedName>
    <definedName name="Z_A59EA45F_8C3B_490B_904B_6BB1CA764AB2_.wvu.FilterData" localSheetId="1" hidden="1">'2013 год'!$A$13:$F$687</definedName>
    <definedName name="Z_A7796E46_8900_4881_844F_A060F407221C_.wvu.FilterData" localSheetId="1" hidden="1">'2013 год'!$A$13:$F$721</definedName>
    <definedName name="Z_A8106264_3295_4312_BA82_A79BBB1DDAF3_.wvu.FilterData" localSheetId="1" hidden="1">'2013 год'!$A$13:$F$721</definedName>
    <definedName name="Z_A8A94F65_A28F_4EB4_A4D0_6639188C3F2A_.wvu.FilterData" localSheetId="1" hidden="1">'2013 год'!$A$13:$F$721</definedName>
    <definedName name="Z_A938D4AA_6188_4C37_BB41_F7920216A66A_.wvu.FilterData" localSheetId="1" hidden="1">'2013 год'!$A$13:$F$721</definedName>
    <definedName name="Z_A999D8D0_DA48_4E73_971A_98DA2584B55C_.wvu.FilterData" localSheetId="1" hidden="1">'2013 год'!$A$13:$F$687</definedName>
    <definedName name="Z_AB9EB9C0_87E8_44CF_9899_A9B269A9F04C_.wvu.FilterData" localSheetId="1" hidden="1">'2013 год'!$A$13:$F$721</definedName>
    <definedName name="Z_AC0B3CCF_8733_4DD0_BF4F_142D1CE5966C_.wvu.FilterData" localSheetId="1" hidden="1">'2013 год'!$A$13:$F$687</definedName>
    <definedName name="Z_AC3F0DF9_6DC2_40CE_9387_6C9C7B6B214A_.wvu.FilterData" localSheetId="1" hidden="1">'2013 год'!$A$13:$F$721</definedName>
    <definedName name="Z_ACF6B29B_3962_4205_9B8A_8D70FFEC8398_.wvu.FilterData" localSheetId="1" hidden="1">'2013 год'!$A$13:$F$721</definedName>
    <definedName name="Z_AD1860E5_E3EB_42BD_B163_169BCC9A2A20_.wvu.FilterData" localSheetId="1" hidden="1">'2013 год'!$A$13:$F$721</definedName>
    <definedName name="Z_AED1A4E8_B9BB_43B4_94F0_4636385F04AF_.wvu.FilterData" localSheetId="1" hidden="1">'2013 год'!$A$13:$F$687</definedName>
    <definedName name="Z_B027FC85_94A2_47D3_A028_D32069018A42_.wvu.FilterData" localSheetId="1" hidden="1">'2013 год'!$A$13:$F$687</definedName>
    <definedName name="Z_B277CD04_8307_4D63_AEB4_DED90E96A250_.wvu.FilterData" localSheetId="1" hidden="1">'2013 год'!$A$13:$F$687</definedName>
    <definedName name="Z_B2B8434C_6C78_4DCB_AFBB_90B24BBBCB58_.wvu.FilterData" localSheetId="1" hidden="1">'2013 год'!$A$13:$F$721</definedName>
    <definedName name="Z_B2B8434C_6C78_4DCB_AFBB_90B24BBBCB58_.wvu.PrintArea" localSheetId="1" hidden="1">'2013 год'!$A$8:$F$721</definedName>
    <definedName name="Z_B2B8434C_6C78_4DCB_AFBB_90B24BBBCB58_.wvu.PrintArea" localSheetId="0" hidden="1">'Приложение к пояснительной'!#REF!</definedName>
    <definedName name="Z_B3B4B4E7_3573_435E_B3A0_30347299E5A1_.wvu.FilterData" localSheetId="1" hidden="1">'2013 год'!$A$13:$F$687</definedName>
    <definedName name="Z_B3BB136F_A227_48ED_8916_0F1C109809AD_.wvu.FilterData" localSheetId="1" hidden="1">'2013 год'!$A$13:$F$687</definedName>
    <definedName name="Z_B43A20D0_275C_4CF8_B3AD_0C83442B1B32_.wvu.FilterData" localSheetId="1" hidden="1">'2013 год'!$A$13:$F$721</definedName>
    <definedName name="Z_B55ECA27_C7CA_41AA_A658_F0040186CB36_.wvu.FilterData" localSheetId="1" hidden="1">'2013 год'!$A$13:$F$721</definedName>
    <definedName name="Z_B62CE7B7_F7EF_4CD6_BB78_D7ACA1576D14_.wvu.FilterData" localSheetId="1" hidden="1">'2013 год'!$A$13:$F$721</definedName>
    <definedName name="Z_B634F5B6_06F5_40EA_905F_742C598FC129_.wvu.FilterData" localSheetId="1" hidden="1">'2013 год'!$A$13:$F$721</definedName>
    <definedName name="Z_B71838CA_A544_4464_9F65_56C29DC27587_.wvu.FilterData" localSheetId="1" hidden="1">'2013 год'!$A$13:$F$721</definedName>
    <definedName name="Z_B75951A5_CE25_43D3_98BE_16A440915B7E_.wvu.FilterData" localSheetId="1" hidden="1">'2013 год'!$A$16:$F$721</definedName>
    <definedName name="Z_B7AEE00C_70B7_49D3_8B4D_80A60507AFB6_.wvu.FilterData" localSheetId="1" hidden="1">'2013 год'!$A$13:$F$687</definedName>
    <definedName name="Z_B9D8E4CE_8A96_4B79_B7FA_F9650A6FD902_.wvu.FilterData" localSheetId="1" hidden="1">'2013 год'!$A$13:$F$721</definedName>
    <definedName name="Z_BA88F542_B751_4738_81E1_1C0125040C6C_.wvu.FilterData" localSheetId="1" hidden="1">'2013 год'!$A$13:$F$721</definedName>
    <definedName name="Z_BAC75FF3_4D94_4D3A_A3AB_B3659E2857FF_.wvu.FilterData" localSheetId="1" hidden="1">'2013 год'!$A$13:$F$687</definedName>
    <definedName name="Z_BAFD9EE2_E27C_4BB3_9933_81DC309BF49C_.wvu.FilterData" localSheetId="1" hidden="1">'2013 год'!$A$13:$F$721</definedName>
    <definedName name="Z_BB60DB4B_DE00_44C2_9BE2_1A296CC32115_.wvu.FilterData" localSheetId="1" hidden="1">'2013 год'!$A$13:$F$687</definedName>
    <definedName name="Z_BBBD3E44_291E_4115_B42B_73C7D8BD57E7_.wvu.FilterData" localSheetId="1" hidden="1">'2013 год'!$A$13:$F$721</definedName>
    <definedName name="Z_BCC92EA4_7407_4E54_9D12_3B486C9EC67C_.wvu.FilterData" localSheetId="1" hidden="1">'2013 год'!$A$13:$F$721</definedName>
    <definedName name="Z_BD52FF61_7EDC_4B9F_AC4D_4F14F2B29429_.wvu.FilterData" localSheetId="1" hidden="1">'2013 год'!$A$13:$F$721</definedName>
    <definedName name="Z_C2E0C8DA_E616_44E4_9986_98A2F9FB3678_.wvu.FilterData" localSheetId="1" hidden="1">'2013 год'!$A$13:$F$687</definedName>
    <definedName name="Z_C3879DC4_2CF2_43E8_A8BD_B3A5B070C590_.wvu.FilterData" localSheetId="1" hidden="1">'2013 год'!$A$13:$F$721</definedName>
    <definedName name="Z_C39C0E3C_7169_4614_82B2_2CEF29F387F3_.wvu.FilterData" localSheetId="1" hidden="1">'2013 год'!$A$16:$F$721</definedName>
    <definedName name="Z_C3A3497C_778F_4EFE_AAEA_FE2586F67BBF_.wvu.FilterData" localSheetId="1" hidden="1">'2013 год'!$A$16:$F$721</definedName>
    <definedName name="Z_C634BDB9_2143_49FC_BA00_EC3DAEC53276_.wvu.FilterData" localSheetId="1" hidden="1">'2013 год'!$A$13:$F$721</definedName>
    <definedName name="Z_C6D1BFAF_402C_47FD_AE1D_1B9E432DA911_.wvu.FilterData" localSheetId="1" hidden="1">'2013 год'!$A$13:$F$721</definedName>
    <definedName name="Z_C72BD75B_92DD_4B47_BC9B_A197C14EBD49_.wvu.FilterData" localSheetId="1" hidden="1">'2013 год'!$A$13:$F$687</definedName>
    <definedName name="Z_C7735A17_DAAB_4B96_AAB1_BE76DE09472F_.wvu.FilterData" localSheetId="1" hidden="1">'2013 год'!$A$13:$F$721</definedName>
    <definedName name="Z_C7735A17_DAAB_4B96_AAB1_BE76DE09472F_.wvu.PrintArea" localSheetId="1" hidden="1">'2013 год'!$A$6:$G$721</definedName>
    <definedName name="Z_C7735A17_DAAB_4B96_AAB1_BE76DE09472F_.wvu.PrintArea" localSheetId="0" hidden="1">'Приложение к пояснительной'!$A$1:$F$72</definedName>
    <definedName name="Z_C7A8D4BF_496F_467C_ACF1_D36EC033A9AF_.wvu.FilterData" localSheetId="1" hidden="1">'2013 год'!$A$13:$F$721</definedName>
    <definedName name="Z_C7A8D4BF_496F_467C_ACF1_D36EC033A9AF_.wvu.PrintArea" localSheetId="1" hidden="1">'2013 год'!$A$6:$F$721</definedName>
    <definedName name="Z_C7A8D4BF_496F_467C_ACF1_D36EC033A9AF_.wvu.PrintArea" localSheetId="0" hidden="1">'Приложение к пояснительной'!$A$1:$F$72</definedName>
    <definedName name="Z_C7A8D4BF_496F_467C_ACF1_D36EC033A9AF_.wvu.PrintTitles" localSheetId="1" hidden="1">'2013 год'!$14:$15</definedName>
    <definedName name="Z_C8D93405_1680_4485_A5DE_0AB190AB4E65_.wvu.FilterData" localSheetId="1" hidden="1">'2013 год'!$A$13:$F$721</definedName>
    <definedName name="Z_C9AE58E2_A595_4ABA_A0B9_3F33EEC6CDC0_.wvu.FilterData" localSheetId="1" hidden="1">'2013 год'!$A$16:$F$721</definedName>
    <definedName name="Z_CA0DB301_7CC1_4E88_A29E_B4B68E010D81_.wvu.FilterData" localSheetId="1" hidden="1">'2013 год'!$A$13:$F$721</definedName>
    <definedName name="Z_CA68B062_AE10_473D_A049_2DFB42FBB25A_.wvu.FilterData" localSheetId="1" hidden="1">'2013 год'!$A$13:$F$721</definedName>
    <definedName name="Z_CC10639F_AE5C_41C9_9CA6_7F05B3F6384D_.wvu.FilterData" localSheetId="1" hidden="1">'2013 год'!$A$13:$F$721</definedName>
    <definedName name="Z_CC8C966D_6E1A_4940_B106_396E1AE39F5E_.wvu.FilterData" localSheetId="1" hidden="1">'2013 год'!$A$13:$F$687</definedName>
    <definedName name="Z_CEEAD891_F0AD_4031_B27E_413647749D82_.wvu.FilterData" localSheetId="1" hidden="1">'2013 год'!$A$13:$F$721</definedName>
    <definedName name="Z_CF6EBB0A_0BB4_4666_AC03_15E73B0C579E_.wvu.FilterData" localSheetId="1" hidden="1">'2013 год'!$A$13:$F$721</definedName>
    <definedName name="Z_CF74132E_4AAD_4559_B99D_6F74ADA7089F_.wvu.FilterData" localSheetId="1" hidden="1">'2013 год'!$A$13:$F$721</definedName>
    <definedName name="Z_D07FDAED_F48A_454F_8A25_E1C6B4649A3E_.wvu.FilterData" localSheetId="1" hidden="1">'2013 год'!$A$13:$F$687</definedName>
    <definedName name="Z_D1011CA6_5CF5_4F03_AE01_060E450CDF70_.wvu.FilterData" localSheetId="1" hidden="1">'2013 год'!$A$13:$F$721</definedName>
    <definedName name="Z_D253F0FB_11F8_4B68_BF1A_0E70F812E1AB_.wvu.FilterData" localSheetId="1" hidden="1">'2013 год'!$A$13:$F$687</definedName>
    <definedName name="Z_D35C5548_8F00_4843_9917_6930ACA0B9DD_.wvu.FilterData" localSheetId="1" hidden="1">'2013 год'!$A$13:$F$721</definedName>
    <definedName name="Z_D3CC2A63_09F5_48C6_89CB_9344AC40B986_.wvu.FilterData" localSheetId="1" hidden="1">'2013 год'!$A$13:$F$687</definedName>
    <definedName name="Z_D4A7AE18_8B9E_48A5_B98E_E6A3D84D15ED_.wvu.FilterData" localSheetId="1" hidden="1">'2013 год'!$A$13:$F$687</definedName>
    <definedName name="Z_D4CBB81E_9B6D_4DA0_B95A_6D70EBD71F14_.wvu.FilterData" localSheetId="1" hidden="1">'2013 год'!$A$13:$F$721</definedName>
    <definedName name="Z_D4E257C9_F6F5_4724_8F8D_254E81E361D1_.wvu.FilterData" localSheetId="1" hidden="1">'2013 год'!$A$13:$F$721</definedName>
    <definedName name="Z_D50F4102_482A_4DCA_82B2_CC9AA389660E_.wvu.FilterData" localSheetId="1" hidden="1">'2013 год'!$A$13:$F$687</definedName>
    <definedName name="Z_D64771AB_0FCC_4F32_9FB7_9185D1A4AFA2_.wvu.FilterData" localSheetId="1" hidden="1">'2013 год'!$A$13:$F$721</definedName>
    <definedName name="Z_D6CF4764_E2BF_4235_A368_A8F108597173_.wvu.FilterData" localSheetId="1" hidden="1">'2013 год'!$A$13:$F$721</definedName>
    <definedName name="Z_D704B0C3_868C_42EA_9161_15C1614A7C66_.wvu.FilterData" localSheetId="1" hidden="1">'2013 год'!$A$13:$F$687</definedName>
    <definedName name="Z_D72986E2_5094_4A27_AC76_C62F18983C79_.wvu.FilterData" localSheetId="1" hidden="1">'2013 год'!$A$13:$F$721</definedName>
    <definedName name="Z_D8770584_408C_4147_A0F6_E9438D41326A_.wvu.FilterData" localSheetId="1" hidden="1">'2013 год'!$A$13:$F$721</definedName>
    <definedName name="Z_D8B1E600_70A6_47CB_A321_35C217CE307A_.wvu.FilterData" localSheetId="1" hidden="1">'2013 год'!$A$13:$F$721</definedName>
    <definedName name="Z_DA15D12B_B687_4104_AF35_4470F046E021_.wvu.FilterData" localSheetId="1" hidden="1">'2013 год'!$A$16:$F$721</definedName>
    <definedName name="Z_DA15D12B_B687_4104_AF35_4470F046E021_.wvu.PrintArea" localSheetId="1" hidden="1">'2013 год'!$A$1:$G$721</definedName>
    <definedName name="Z_DA15D12B_B687_4104_AF35_4470F046E021_.wvu.PrintArea" localSheetId="0" hidden="1">'Приложение к пояснительной'!$A$1:$F$72</definedName>
    <definedName name="Z_DA15D12B_B687_4104_AF35_4470F046E021_.wvu.PrintTitles" localSheetId="1" hidden="1">'2013 год'!$14:$15</definedName>
    <definedName name="Z_DA15D12B_B687_4104_AF35_4470F046E021_.wvu.Rows" localSheetId="1" hidden="1">'2013 год'!$4:$5</definedName>
    <definedName name="Z_DA443817_EDBF_4F25_8580_570F861418A8_.wvu.FilterData" localSheetId="1" hidden="1">'2013 год'!$A$13:$F$687</definedName>
    <definedName name="Z_DA7117F0_EA4F_46AB_ABA0_50F1B9FFF874_.wvu.FilterData" localSheetId="1" hidden="1">'2013 год'!$A$13:$F$721</definedName>
    <definedName name="Z_DA7F7071_1F1E_41BF_A3BF_5852B4B7EA04_.wvu.FilterData" localSheetId="1" hidden="1">'2013 год'!$A$15:$L$721</definedName>
    <definedName name="Z_DAA49F7F_42E4_42E8_80EF_F55AA254E802_.wvu.FilterData" localSheetId="1" hidden="1">'2013 год'!$A$13:$F$687</definedName>
    <definedName name="Z_DAC940D5_96CF_4E59_B154_8C7CE61F0B76_.wvu.FilterData" localSheetId="1" hidden="1">'2013 год'!$A$13:$F$721</definedName>
    <definedName name="Z_DC480F75_7BDE_44A9_BEFE_11CFE6200E71_.wvu.FilterData" localSheetId="1" hidden="1">'2013 год'!$A$16:$F$721</definedName>
    <definedName name="Z_DC8AE3D9_6B29_49D9_BC14_7F1A1F2860C3_.wvu.FilterData" localSheetId="1" hidden="1">'2013 год'!$A$13:$F$721</definedName>
    <definedName name="Z_DCE8C298_05F2_4894_ADD9_0C8B1A668AE1_.wvu.FilterData" localSheetId="1" hidden="1">'2013 год'!$A$13:$F$721</definedName>
    <definedName name="Z_DCE8C298_05F2_4894_ADD9_0C8B1A668AE1_.wvu.PrintArea" localSheetId="1" hidden="1">'2013 год'!$A$6:$G$721</definedName>
    <definedName name="Z_DCE8C298_05F2_4894_ADD9_0C8B1A668AE1_.wvu.PrintArea" localSheetId="0" hidden="1">'Приложение к пояснительной'!$A$1:$F$72</definedName>
    <definedName name="Z_DE1FF856_CFE7_4DC3_B0D0_2B2E436AE899_.wvu.FilterData" localSheetId="1" hidden="1">'2013 год'!$A$13:$F$721</definedName>
    <definedName name="Z_DE2D6282_596D_444D_B3BA_0F012B6729FD_.wvu.FilterData" localSheetId="1" hidden="1">'2013 год'!$A$13:$F$687</definedName>
    <definedName name="Z_DE5CBA33_3826_415C_A714_5E5B2170E2AF_.wvu.FilterData" localSheetId="1" hidden="1">'2013 год'!$A$13:$F$687</definedName>
    <definedName name="Z_DE6D57BD_D946_4F4C_94DA_A669C514F195_.wvu.FilterData" localSheetId="1" hidden="1">'2013 год'!$A$13:$F$721</definedName>
    <definedName name="Z_DF6CCB55_3B73_4D7E_B033_92FF2D687D96_.wvu.FilterData" localSheetId="1" hidden="1">'2013 год'!$A$13:$F$721</definedName>
    <definedName name="Z_DFBA0607_195C_455D_92E5_AF7D6EE0D36A_.wvu.FilterData" localSheetId="1" hidden="1">'2013 год'!$A$13:$F$721</definedName>
    <definedName name="Z_E070E6A1_EEF1_47DD_97C7_5854BDF83389_.wvu.FilterData" localSheetId="1" hidden="1">'2013 год'!$A$13:$F$721</definedName>
    <definedName name="Z_E077C4D9_1D89_4AD0_96E7_A5FA91ACEDB5_.wvu.FilterData" localSheetId="1" hidden="1">'2013 год'!$A$13:$F$687</definedName>
    <definedName name="Z_E15EAA0A_D957_4EAE_ADA7_B1DF957B45EF_.wvu.FilterData" localSheetId="1" hidden="1">'2013 год'!$A$13:$F$721</definedName>
    <definedName name="Z_E23ADF37_6AF6_4A7F_87C0_EACE0F5F039F_.wvu.FilterData" localSheetId="1" hidden="1">'2013 год'!$A$13:$F$721</definedName>
    <definedName name="Z_E29B9CC1_017D_4EF2_B4BA_2814773F73B3_.wvu.FilterData" localSheetId="1" hidden="1">'2013 год'!$A$13:$F$721</definedName>
    <definedName name="Z_E2A5F95F_932F_4C14_BBD8_1BB60A52BEA9_.wvu.FilterData" localSheetId="1" hidden="1">'2013 год'!$A$13:$F$721</definedName>
    <definedName name="Z_E326ED3A_6822_4F81_B547_B61B62773ADF_.wvu.FilterData" localSheetId="1" hidden="1">'2013 год'!$A$13:$F$721</definedName>
    <definedName name="Z_E38A66F1_94EF_4E0B_9ADE_351A2CFBBB90_.wvu.FilterData" localSheetId="1" hidden="1">'2013 год'!$A$13:$F$721</definedName>
    <definedName name="Z_E3CFDA7C_C431_48AD_AC89_E0A5B9A8CB65_.wvu.FilterData" localSheetId="1" hidden="1">'2013 год'!$A$13:$F$687</definedName>
    <definedName name="Z_E4BE0F9F_A97B_4D7A_8BDF_F68FD170A7AA_.wvu.FilterData" localSheetId="1" hidden="1">'2013 год'!$A$13:$F$721</definedName>
    <definedName name="Z_E54DF1FD_EBD6_4199_BBAD_97022E965FFF_.wvu.FilterData" localSheetId="1" hidden="1">'2013 год'!$A$13:$F$687</definedName>
    <definedName name="Z_E6020184_EBBB_468A_A412_06E55DEC018A_.wvu.FilterData" localSheetId="1" hidden="1">'2013 год'!$A$13:$F$687</definedName>
    <definedName name="Z_E6AD5931_D89B_4954_ABE5_654962CBBECE_.wvu.FilterData" localSheetId="1" hidden="1">'2013 год'!$A$13:$F$721</definedName>
    <definedName name="Z_E7A48B63_815A_48DD_B907_F7B5E7F29F79_.wvu.FilterData" localSheetId="1" hidden="1">'2013 год'!$A$13:$F$687</definedName>
    <definedName name="Z_E7CA13D3_A61F_49C5_902E_E7E748A501FB_.wvu.FilterData" localSheetId="1" hidden="1">'2013 год'!$A$13:$F$721</definedName>
    <definedName name="Z_E7EB6B8A_6B46_47E9_B1E7_27582BE5A109_.wvu.FilterData" localSheetId="1" hidden="1">'2013 год'!$A$13:$F$687</definedName>
    <definedName name="Z_E7F8F43D_0F59_41B7_B26A_0155A84FF0A3_.wvu.FilterData" localSheetId="1" hidden="1">'2013 год'!$A$13:$F$687</definedName>
    <definedName name="Z_E9C25EC6_AEE5_4A1E_A4A3_35C4CD34403C_.wvu.FilterData" localSheetId="1" hidden="1">'2013 год'!$A$13:$F$721</definedName>
    <definedName name="Z_EA0A4CAA_8F52_4DD3_A63B_1EF5FBCC1464_.wvu.FilterData" localSheetId="1" hidden="1">'2013 год'!$A$13:$F$687</definedName>
    <definedName name="Z_EA1929C7_85F7_40DE_826A_94377FC9966E_.wvu.FilterData" localSheetId="1" hidden="1">'2013 год'!$A$13:$F$721</definedName>
    <definedName name="Z_EA1929C7_85F7_40DE_826A_94377FC9966E_.wvu.PrintArea" localSheetId="1" hidden="1">'2013 год'!$A$1:$G$721</definedName>
    <definedName name="Z_EA1929C7_85F7_40DE_826A_94377FC9966E_.wvu.PrintArea" localSheetId="0" hidden="1">'Приложение к пояснительной'!$A$1:$F$72</definedName>
    <definedName name="Z_EA1929C7_85F7_40DE_826A_94377FC9966E_.wvu.PrintTitles" localSheetId="1" hidden="1">'2013 год'!$14:$15</definedName>
    <definedName name="Z_EA1929C7_85F7_40DE_826A_94377FC9966E_.wvu.Rows" localSheetId="1" hidden="1">'2013 год'!$5:$5,'2013 год'!$8:$12</definedName>
    <definedName name="Z_EAFA5F17_CBD5_4FE6_9475_98B5F08B967C_.wvu.FilterData" localSheetId="1" hidden="1">'2013 год'!$A$13:$F$687</definedName>
    <definedName name="Z_ED5F3842_942E_473E_B7AF_3806C5D5C093_.wvu.FilterData" localSheetId="1" hidden="1">'2013 год'!$A$13:$F$721</definedName>
    <definedName name="Z_EDAE166A_0B97_4244_8006_86641E30DA25_.wvu.FilterData" localSheetId="1" hidden="1">'2013 год'!$A$13:$F$687</definedName>
    <definedName name="Z_EF22DD42_5F34_46F4_9CF7_8FA660775B7F_.wvu.FilterData" localSheetId="1" hidden="1">'2013 год'!$A$13:$F$687</definedName>
    <definedName name="Z_F0239C6B_DCC4_49DA_B345_8A3A66099E5E_.wvu.FilterData" localSheetId="1" hidden="1">'2013 год'!$A$13:$F$721</definedName>
    <definedName name="Z_F0A59C65_44CC_4274_9BB3_1A96870FE52A_.wvu.FilterData" localSheetId="1" hidden="1">'2013 год'!$A$13:$F$687</definedName>
    <definedName name="Z_F4306905_969F_4309_BB18_F672A494FFF1_.wvu.FilterData" localSheetId="1" hidden="1">'2013 год'!$A$13:$F$721</definedName>
    <definedName name="Z_F56D4E85_4E83_4C22_A28E_2F4792367A91_.wvu.FilterData" localSheetId="1" hidden="1">'2013 год'!$A$13:$F$687</definedName>
    <definedName name="Z_F5F1815D_8D11_4C0B_8434_6FDE60AE9FD2_.wvu.FilterData" localSheetId="1" hidden="1">'2013 год'!$A$13:$F$721</definedName>
    <definedName name="Z_F626A369_71D3_4420_B2FF_D83AAE037EBF_.wvu.FilterData" localSheetId="1" hidden="1">'2013 год'!$A$13:$F$687</definedName>
    <definedName name="Z_F70839DF_5740_42D3_AA08_6B21E83F2B9D_.wvu.FilterData" localSheetId="1" hidden="1">'2013 год'!$A$13:$F$721</definedName>
    <definedName name="Z_F7B85EA8_1739_43AF_B063_4134CF03FBA6_.wvu.FilterData" localSheetId="1" hidden="1">'2013 год'!$A$13:$F$721</definedName>
    <definedName name="Z_F8317F2E_A64A_47FC_9220_974A0A54C313_.wvu.FilterData" localSheetId="1" hidden="1">'2013 год'!$A$13:$F$721</definedName>
    <definedName name="Z_F872851D_7F5A_486D_A464_AE4D8D5BAF07_.wvu.FilterData" localSheetId="1" hidden="1">'2013 год'!$A$13:$F$687</definedName>
    <definedName name="Z_F8880CAA_4A75_43BD_A10A_2ADBE42FF49F_.wvu.FilterData" localSheetId="1" hidden="1">'2013 год'!$A$13:$F$721</definedName>
    <definedName name="Z_F890B8DE_1C4B_4635_9EB1_160714C712B8_.wvu.FilterData" localSheetId="1" hidden="1">'2013 год'!$A$13:$F$721</definedName>
    <definedName name="Z_F98D998B_D461_4AC9_AB9E_03436E9ED45A_.wvu.FilterData" localSheetId="1" hidden="1">'2013 год'!$A$13:$F$687</definedName>
    <definedName name="Z_F9F77488_56FE_4151_87EF_63807FC5A3E5_.wvu.FilterData" localSheetId="1" hidden="1">'2013 год'!$A$13:$F$687</definedName>
    <definedName name="Z_FA50248C_F1DB_4159_96A7_961A0F503021_.wvu.FilterData" localSheetId="1" hidden="1">'2013 год'!$A$13:$F$687</definedName>
    <definedName name="Z_FAD81514_9FD5_4F3B_AA85_0F57B17499B5_.wvu.FilterData" localSheetId="1" hidden="1">'2013 год'!$A$13:$F$687</definedName>
    <definedName name="Z_FBDDCA52_6CBC_4DD2_A790_CCEE10D15852_.wvu.FilterData" localSheetId="1" hidden="1">'2013 год'!$A$13:$F$687</definedName>
    <definedName name="Z_FCFF11AD_0D8C_465D_9BD1_071EED867C65_.wvu.FilterData" localSheetId="1" hidden="1">'2013 год'!$A$13:$F$721</definedName>
    <definedName name="Z_FD032FF5_357B_4DE3_9CD2_BBC79BB7FF5A_.wvu.FilterData" localSheetId="1" hidden="1">'2013 год'!$A$13:$F$687</definedName>
    <definedName name="Z_FF239C65_B5EC_4420_93B2_5336438FCAB0_.wvu.FilterData" localSheetId="1" hidden="1">'2013 год'!$A$13:$F$687</definedName>
    <definedName name="Z_FF9C8FE1_43DD_45C7_B91C_940BD209AF24_.wvu.FilterData" localSheetId="1" hidden="1">'2013 год'!$A$13:$F$721</definedName>
    <definedName name="Z_FFA709DD_95EB_4CF6_BC29_62E82B953B38_.wvu.FilterData" localSheetId="1" hidden="1">'2013 год'!$A$13:$F$687</definedName>
    <definedName name="_xlnm.Print_Area" localSheetId="1">'2013 год'!$A$1:$G$721</definedName>
  </definedNames>
  <calcPr calcId="144525"/>
  <customWorkbookViews>
    <customWorkbookView name="Дячук - Личное представление" guid="{1C060685-541B-49B8-81E5-C9855E92EF71}" mergeInterval="0" personalView="1" maximized="1" windowWidth="1362" windowHeight="543" activeSheetId="2"/>
    <customWorkbookView name="Администратор - Личное представление" guid="{167491D8-6D6D-447D-A119-5E65D8431081}" mergeInterval="0" personalView="1" maximized="1" xWindow="1" yWindow="1" windowWidth="1280" windowHeight="803" activeSheetId="2"/>
    <customWorkbookView name="user - Личное представление" guid="{DA15D12B-B687-4104-AF35-4470F046E021}" mergeInterval="0" personalView="1" maximized="1" xWindow="1" yWindow="1" windowWidth="1276" windowHeight="781" activeSheetId="2"/>
    <customWorkbookView name="1 - Личное представление" guid="{C7A8D4BF-496F-467C-ACF1-D36EC033A9AF}" mergeInterval="0" personalView="1" maximized="1" xWindow="1" yWindow="1" windowWidth="1292" windowHeight="515" activeSheetId="3"/>
    <customWorkbookView name="SP2 - Личное представление" guid="{163B8715-85B8-471E-B260-0B77DCF30478}" mergeInterval="0" personalView="1" maximized="1" windowWidth="1276" windowHeight="761" activeSheetId="2"/>
    <customWorkbookView name="lisakova - Личное представление" guid="{8E7178FB-3B43-47C3-A920-04CF161DC57D}" mergeInterval="0" personalView="1" maximized="1" xWindow="5" yWindow="31" windowWidth="626" windowHeight="651" activeSheetId="2"/>
    <customWorkbookView name="Pechora - Личное представление" guid="{E38A66F1-94EF-4E0B-9ADE-351A2CFBBB90}" mergeInterval="0" personalView="1" maximized="1" windowWidth="1148" windowHeight="701" activeSheetId="2"/>
    <customWorkbookView name="ostashova - Личное представление" guid="{27388E48-9C14-43B8-B4A6-C752CD83E153}" mergeInterval="0" personalView="1" maximized="1" windowWidth="796" windowHeight="437" activeSheetId="1" showComments="commIndAndComment"/>
    <customWorkbookView name="gigeva - Личное представление" guid="{7C6E0ECD-7C82-43DA-9D75-77D350D6208C}" mergeInterval="0" personalView="1" maximized="1" windowWidth="1148" windowHeight="727" activeSheetId="2"/>
    <customWorkbookView name="zinovkina - Личное представление" guid="{16C135C9-94AB-472D-93D8-5C1DA8432321}" mergeInterval="0" personalView="1" maximized="1" windowWidth="1276" windowHeight="858" activeSheetId="2"/>
    <customWorkbookView name="Буданова М.А. - Личное представление" guid="{2B8A2E2F-34CD-4A73-80B0-2A7FC8A9C4FD}" mergeInterval="0" personalView="1" maximized="1" windowWidth="1148" windowHeight="691" activeSheetId="2"/>
    <customWorkbookView name="chegesova - Личное представление" guid="{18DA4211-C1A8-4AEA-A88D-04CC8F36FDA3}" mergeInterval="0" personalView="1" maximized="1" windowWidth="1020" windowHeight="605" activeSheetId="1"/>
    <customWorkbookView name="MASTER - Личное представление" guid="{B2B8434C-6C78-4DCB-AFBB-90B24BBBCB58}" autoUpdate="1" mergeInterval="5" personalView="1" maximized="1" windowWidth="1020" windowHeight="596" activeSheetId="2"/>
    <customWorkbookView name="Бюджетный отдел - Личное представление" guid="{1179E7FE-2B08-4258-BF19-A1CE2E7D2FC6}" mergeInterval="0" personalView="1" maximized="1" windowWidth="1276" windowHeight="848" activeSheetId="2"/>
    <customWorkbookView name="bochkina - Личное представление" guid="{C7735A17-DAAB-4B96-AAB1-BE76DE09472F}" mergeInterval="0" personalView="1" maximized="1" windowWidth="1276" windowHeight="826" activeSheetId="2"/>
    <customWorkbookView name="XP - Личное представление" guid="{DCE8C298-05F2-4894-ADD9-0C8B1A668AE1}" mergeInterval="0" personalView="1" maximized="1" windowWidth="1276" windowHeight="839" activeSheetId="1"/>
    <customWorkbookView name="Наталья - Личное представление" guid="{433D1ED1-4EF4-4D23-B691-1925F16A6300}" mergeInterval="0" personalView="1" maximized="1" xWindow="1" yWindow="1" windowWidth="1276" windowHeight="757" activeSheetId="2"/>
    <customWorkbookView name="Елена - Личное представление" guid="{A8106264-3295-4312-BA82-A79BBB1DDAF3}" mergeInterval="0" personalView="1" maximized="1" xWindow="1" yWindow="1" windowWidth="1276" windowHeight="895" activeSheetId="2"/>
    <customWorkbookView name="Антонова - Личное представление" guid="{5B0ECC04-287D-41FE-BA8D-5B249E27F599}" mergeInterval="0" personalView="1" maximized="1" xWindow="1" yWindow="1" windowWidth="1235" windowHeight="790" activeSheetId="2"/>
    <customWorkbookView name="й1 - Личное представление" guid="{EA1929C7-85F7-40DE-826A-94377FC9966E}" mergeInterval="0" personalView="1" maximized="1" xWindow="1" yWindow="1" windowWidth="994" windowHeight="507" activeSheetId="2"/>
    <customWorkbookView name="Кузнецова - Личное представление" guid="{34CA7316-21D3-43B0-B4D3-6E9FC18023BF}" mergeInterval="0" personalView="1" maximized="1" windowWidth="1276" windowHeight="759" activeSheetId="2"/>
  </customWorkbookViews>
</workbook>
</file>

<file path=xl/calcChain.xml><?xml version="1.0" encoding="utf-8"?>
<calcChain xmlns="http://schemas.openxmlformats.org/spreadsheetml/2006/main">
  <c r="G354" i="2" l="1"/>
  <c r="G84" i="2"/>
  <c r="G83" i="2" s="1"/>
  <c r="G145" i="2"/>
  <c r="G233" i="2"/>
  <c r="G288" i="2"/>
  <c r="G400" i="2"/>
  <c r="G446" i="2"/>
  <c r="G70" i="2"/>
  <c r="G69" i="2" s="1"/>
  <c r="G153" i="2"/>
  <c r="G156" i="2"/>
  <c r="G190" i="2"/>
  <c r="G189" i="2" s="1"/>
  <c r="G409" i="2"/>
  <c r="G408" i="2" s="1"/>
  <c r="G585" i="2"/>
  <c r="G298" i="2" l="1"/>
  <c r="G297" i="2" s="1"/>
  <c r="G494" i="2"/>
  <c r="G493" i="2" s="1"/>
  <c r="G53" i="2" l="1"/>
  <c r="G52" i="2" s="1"/>
  <c r="G51" i="2" s="1"/>
  <c r="G152" i="2" l="1"/>
  <c r="G155" i="2"/>
  <c r="G582" i="2"/>
  <c r="G581" i="2" s="1"/>
  <c r="G171" i="2"/>
  <c r="G168" i="2"/>
  <c r="G167" i="2" s="1"/>
  <c r="G134" i="2"/>
  <c r="G89" i="2"/>
  <c r="G88" i="2" s="1"/>
  <c r="G293" i="2"/>
  <c r="G292" i="2" s="1"/>
  <c r="G291" i="2" s="1"/>
  <c r="G290" i="2" s="1"/>
  <c r="G338" i="2"/>
  <c r="G303" i="2"/>
  <c r="G302" i="2" s="1"/>
  <c r="G301" i="2" s="1"/>
  <c r="G282" i="2"/>
  <c r="G281" i="2" s="1"/>
  <c r="G285" i="2"/>
  <c r="G284" i="2" s="1"/>
  <c r="G98" i="2" l="1"/>
  <c r="G97" i="2" s="1"/>
  <c r="G178" i="2"/>
  <c r="G177" i="2" s="1"/>
  <c r="G387" i="2"/>
  <c r="G287" i="2" l="1"/>
  <c r="G280" i="2" s="1"/>
  <c r="G279" i="2" s="1"/>
  <c r="G397" i="2" l="1"/>
  <c r="G391" i="2"/>
  <c r="G361" i="2"/>
  <c r="G188" i="2" l="1"/>
  <c r="G187" i="2" s="1"/>
  <c r="G324" i="2"/>
  <c r="G323" i="2" s="1"/>
  <c r="G322" i="2" s="1"/>
  <c r="G332" i="2"/>
  <c r="G331" i="2" s="1"/>
  <c r="G330" i="2" s="1"/>
  <c r="G182" i="2" l="1"/>
  <c r="G131" i="2"/>
  <c r="G327" i="2"/>
  <c r="G326" i="2" s="1"/>
  <c r="G240" i="2" l="1"/>
  <c r="G239" i="2" s="1"/>
  <c r="G336" i="2"/>
  <c r="G335" i="2" s="1"/>
  <c r="G334" i="2" s="1"/>
  <c r="G321" i="2" s="1"/>
  <c r="G305" i="2"/>
  <c r="G528" i="2"/>
  <c r="G527" i="2" s="1"/>
  <c r="G526" i="2" s="1"/>
  <c r="G532" i="2"/>
  <c r="G531" i="2" s="1"/>
  <c r="G530" i="2" s="1"/>
  <c r="G617" i="2" l="1"/>
  <c r="G525" i="2"/>
  <c r="G524" i="2" s="1"/>
  <c r="G587" i="2" l="1"/>
  <c r="G550" i="2" l="1"/>
  <c r="G549" i="2" s="1"/>
  <c r="G692" i="2" l="1"/>
  <c r="G691" i="2" s="1"/>
  <c r="G690" i="2" s="1"/>
  <c r="G673" i="2"/>
  <c r="G672" i="2" s="1"/>
  <c r="G671" i="2" s="1"/>
  <c r="G670" i="2" s="1"/>
  <c r="G371" i="2"/>
  <c r="G370" i="2" s="1"/>
  <c r="G377" i="2"/>
  <c r="G376" i="2" s="1"/>
  <c r="G382" i="2"/>
  <c r="G420" i="2"/>
  <c r="G443" i="2"/>
  <c r="G140" i="2"/>
  <c r="G139" i="2" s="1"/>
  <c r="G350" i="2" l="1"/>
  <c r="G349" i="2" s="1"/>
  <c r="G509" i="2"/>
  <c r="G508" i="2" s="1"/>
  <c r="G507" i="2" s="1"/>
  <c r="G506" i="2" s="1"/>
  <c r="G130" i="2"/>
  <c r="G91" i="2"/>
  <c r="G87" i="2" s="1"/>
  <c r="G261" i="2"/>
  <c r="G143" i="2"/>
  <c r="G277" i="2"/>
  <c r="G276" i="2" s="1"/>
  <c r="G201" i="2"/>
  <c r="G173" i="2"/>
  <c r="G170" i="2" s="1"/>
  <c r="G166" i="2" s="1"/>
  <c r="G310" i="2" l="1"/>
  <c r="G309" i="2" s="1"/>
  <c r="G308" i="2" s="1"/>
  <c r="G213" i="2"/>
  <c r="G210" i="2" s="1"/>
  <c r="G185" i="2"/>
  <c r="G181" i="2" s="1"/>
  <c r="G176" i="2" s="1"/>
  <c r="G165" i="2" s="1"/>
  <c r="G318" i="2"/>
  <c r="G317" i="2" l="1"/>
  <c r="G316" i="2" s="1"/>
  <c r="G315" i="2" s="1"/>
  <c r="G296" i="2" s="1"/>
  <c r="G128" i="2"/>
  <c r="G599" i="2"/>
  <c r="G598" i="2" s="1"/>
  <c r="G295" i="2" l="1"/>
  <c r="G559" i="2"/>
  <c r="G563" i="2"/>
  <c r="G562" i="2" s="1"/>
  <c r="G415" i="2"/>
  <c r="G414" i="2" s="1"/>
  <c r="G194" i="2" l="1"/>
  <c r="G441" i="2" l="1"/>
  <c r="G92" i="2" l="1"/>
  <c r="G697" i="2" l="1"/>
  <c r="G640" i="2"/>
  <c r="G621" i="2"/>
  <c r="G620" i="2" s="1"/>
  <c r="G638" i="2" l="1"/>
  <c r="G639" i="2"/>
  <c r="G345" i="2"/>
  <c r="G343" i="2" s="1"/>
  <c r="G342" i="2" s="1"/>
  <c r="G344" i="2"/>
  <c r="G539" i="2"/>
  <c r="G537" i="2" l="1"/>
  <c r="G536" i="2" s="1"/>
  <c r="G535" i="2" s="1"/>
  <c r="G538" i="2"/>
  <c r="G366" i="2" l="1"/>
  <c r="G365" i="2" s="1"/>
  <c r="G425" i="2"/>
  <c r="G424" i="2" s="1"/>
  <c r="G86" i="2" l="1"/>
  <c r="G252" i="2"/>
  <c r="G251" i="2" s="1"/>
  <c r="G584" i="2" l="1"/>
  <c r="G580" i="2" s="1"/>
  <c r="G348" i="2" l="1"/>
  <c r="G497" i="2"/>
  <c r="G496" i="2" s="1"/>
  <c r="G492" i="2" s="1"/>
  <c r="G231" i="2"/>
  <c r="G230" i="2" s="1"/>
  <c r="G229" i="2" s="1"/>
  <c r="G219" i="2"/>
  <c r="G96" i="2" l="1"/>
  <c r="G95" i="2" s="1"/>
  <c r="G209" i="2"/>
  <c r="G208" i="2" s="1"/>
  <c r="G521" i="2"/>
  <c r="G520" i="2" s="1"/>
  <c r="G517" i="2" l="1"/>
  <c r="G516" i="2" s="1"/>
  <c r="G519" i="2"/>
  <c r="G518" i="2" s="1"/>
  <c r="G225" i="2"/>
  <c r="G615" i="2"/>
  <c r="G614" i="2" s="1"/>
  <c r="G613" i="2" s="1"/>
  <c r="G611" i="2"/>
  <c r="G48" i="2"/>
  <c r="G58" i="2"/>
  <c r="G57" i="2" s="1"/>
  <c r="G61" i="2"/>
  <c r="G80" i="2"/>
  <c r="G79" i="2" s="1"/>
  <c r="G103" i="2"/>
  <c r="G114" i="2"/>
  <c r="G150" i="2"/>
  <c r="G248" i="2"/>
  <c r="G266" i="2"/>
  <c r="G265" i="2" s="1"/>
  <c r="G264" i="2" s="1"/>
  <c r="G374" i="2"/>
  <c r="G373" i="2" s="1"/>
  <c r="G390" i="2"/>
  <c r="G386" i="2" s="1"/>
  <c r="G412" i="2"/>
  <c r="G411" i="2" s="1"/>
  <c r="G418" i="2"/>
  <c r="G422" i="2"/>
  <c r="G436" i="2"/>
  <c r="G482" i="2"/>
  <c r="G545" i="2"/>
  <c r="G555" i="2"/>
  <c r="G590" i="2"/>
  <c r="G589" i="2" s="1"/>
  <c r="G595" i="2"/>
  <c r="G594" i="2" s="1"/>
  <c r="G602" i="2"/>
  <c r="G601" i="2" s="1"/>
  <c r="G606" i="2"/>
  <c r="G646" i="2"/>
  <c r="G651" i="2"/>
  <c r="G653" i="2"/>
  <c r="G655" i="2"/>
  <c r="G659" i="2"/>
  <c r="G658" i="2" s="1"/>
  <c r="G657" i="2" s="1"/>
  <c r="D27" i="1"/>
  <c r="E27" i="1"/>
  <c r="F27" i="1"/>
  <c r="G685" i="2"/>
  <c r="G687" i="2"/>
  <c r="G695" i="2"/>
  <c r="G694" i="2" s="1"/>
  <c r="G689" i="2" s="1"/>
  <c r="G703" i="2"/>
  <c r="G702" i="2" s="1"/>
  <c r="D72" i="1"/>
  <c r="E72" i="1"/>
  <c r="D15" i="1"/>
  <c r="G487" i="2" l="1"/>
  <c r="G486" i="2" s="1"/>
  <c r="G485" i="2" s="1"/>
  <c r="G631" i="2"/>
  <c r="G26" i="2"/>
  <c r="G544" i="2"/>
  <c r="G543" i="2" s="1"/>
  <c r="G137" i="2"/>
  <c r="G136" i="2" s="1"/>
  <c r="G568" i="2"/>
  <c r="G554" i="2"/>
  <c r="G553" i="2" s="1"/>
  <c r="G552" i="2" s="1"/>
  <c r="G429" i="2"/>
  <c r="G428" i="2" s="1"/>
  <c r="G514" i="2"/>
  <c r="G513" i="2"/>
  <c r="G605" i="2"/>
  <c r="G593" i="2" s="1"/>
  <c r="G49" i="2"/>
  <c r="G47" i="2" s="1"/>
  <c r="G665" i="2"/>
  <c r="G435" i="2"/>
  <c r="G417" i="2"/>
  <c r="G407" i="2" s="1"/>
  <c r="G396" i="2"/>
  <c r="G395" i="2" s="1"/>
  <c r="G124" i="2"/>
  <c r="G123" i="2" s="1"/>
  <c r="D21" i="1"/>
  <c r="D20" i="1" s="1"/>
  <c r="G708" i="2"/>
  <c r="G707" i="2" s="1"/>
  <c r="G706" i="2" s="1"/>
  <c r="G502" i="2"/>
  <c r="G501" i="2" s="1"/>
  <c r="G500" i="2" s="1"/>
  <c r="G499" i="2" s="1"/>
  <c r="G272" i="2"/>
  <c r="G274" i="2"/>
  <c r="G273" i="2" s="1"/>
  <c r="G224" i="2"/>
  <c r="G223" i="2" s="1"/>
  <c r="G222" i="2" s="1"/>
  <c r="G477" i="2"/>
  <c r="G198" i="2"/>
  <c r="G193" i="2" s="1"/>
  <c r="G192" i="2" s="1"/>
  <c r="G164" i="2" s="1"/>
  <c r="G160" i="2"/>
  <c r="G159" i="2" s="1"/>
  <c r="G158" i="2" s="1"/>
  <c r="G149" i="2"/>
  <c r="G148" i="2" s="1"/>
  <c r="G147" i="2" s="1"/>
  <c r="G32" i="2"/>
  <c r="G471" i="2"/>
  <c r="G468" i="2" s="1"/>
  <c r="G452" i="2"/>
  <c r="G451" i="2" s="1"/>
  <c r="G450" i="2" s="1"/>
  <c r="G449" i="2" s="1"/>
  <c r="G360" i="2"/>
  <c r="G359" i="2" s="1"/>
  <c r="G459" i="2"/>
  <c r="D32" i="1"/>
  <c r="G104" i="2"/>
  <c r="G102" i="2" s="1"/>
  <c r="G101" i="2" s="1"/>
  <c r="F30" i="1" s="1"/>
  <c r="G78" i="2"/>
  <c r="G74" i="2"/>
  <c r="G64" i="2"/>
  <c r="G63" i="2" s="1"/>
  <c r="G21" i="2"/>
  <c r="G20" i="2" s="1"/>
  <c r="G19" i="2" s="1"/>
  <c r="D24" i="1"/>
  <c r="G650" i="2"/>
  <c r="G649" i="2" s="1"/>
  <c r="E38" i="1"/>
  <c r="E17" i="1"/>
  <c r="E30" i="1"/>
  <c r="D30" i="1"/>
  <c r="G205" i="2"/>
  <c r="G204" i="2" s="1"/>
  <c r="G203" i="2" s="1"/>
  <c r="E15" i="1"/>
  <c r="G576" i="2"/>
  <c r="G575" i="2" s="1"/>
  <c r="F24" i="1"/>
  <c r="D65" i="1"/>
  <c r="E65" i="1"/>
  <c r="G625" i="2"/>
  <c r="F31" i="1"/>
  <c r="E31" i="1"/>
  <c r="D31" i="1"/>
  <c r="G610" i="2"/>
  <c r="G380" i="2"/>
  <c r="G379" i="2" s="1"/>
  <c r="G369" i="2" s="1"/>
  <c r="E24" i="1"/>
  <c r="G110" i="2"/>
  <c r="G109" i="2" s="1"/>
  <c r="D17" i="1"/>
  <c r="G715" i="2"/>
  <c r="G714" i="2" s="1"/>
  <c r="D13" i="1"/>
  <c r="E13" i="1"/>
  <c r="G701" i="2"/>
  <c r="G700" i="2" s="1"/>
  <c r="G699" i="2" s="1"/>
  <c r="F15" i="1"/>
  <c r="G56" i="2"/>
  <c r="G55" i="2" s="1"/>
  <c r="G645" i="2"/>
  <c r="G644" i="2" s="1"/>
  <c r="G643" i="2" s="1"/>
  <c r="G404" i="2"/>
  <c r="G402" i="2" s="1"/>
  <c r="G120" i="2"/>
  <c r="G119" i="2" s="1"/>
  <c r="G39" i="2"/>
  <c r="D68" i="1"/>
  <c r="D67" i="1" s="1"/>
  <c r="E68" i="1"/>
  <c r="E67" i="1" s="1"/>
  <c r="E55" i="1"/>
  <c r="F56" i="1"/>
  <c r="F55" i="1"/>
  <c r="D55" i="1"/>
  <c r="E56" i="1"/>
  <c r="D56" i="1"/>
  <c r="G113" i="2"/>
  <c r="G142" i="2" l="1"/>
  <c r="G38" i="2"/>
  <c r="G37" i="2" s="1"/>
  <c r="G163" i="2"/>
  <c r="G457" i="2"/>
  <c r="G456" i="2" s="1"/>
  <c r="G448" i="2" s="1"/>
  <c r="G458" i="2"/>
  <c r="G246" i="2"/>
  <c r="G245" i="2" s="1"/>
  <c r="G244" i="2" s="1"/>
  <c r="G247" i="2"/>
  <c r="G542" i="2"/>
  <c r="G505" i="2"/>
  <c r="G504" i="2" s="1"/>
  <c r="G512" i="2"/>
  <c r="G118" i="2"/>
  <c r="G117" i="2" s="1"/>
  <c r="G116" i="2" s="1"/>
  <c r="G358" i="2"/>
  <c r="G357" i="2" s="1"/>
  <c r="G352" i="2"/>
  <c r="G347" i="2" s="1"/>
  <c r="G341" i="2" s="1"/>
  <c r="G353" i="2"/>
  <c r="F65" i="1"/>
  <c r="G470" i="2"/>
  <c r="G385" i="2"/>
  <c r="G523" i="2"/>
  <c r="G77" i="2"/>
  <c r="G76" i="2" s="1"/>
  <c r="D59" i="1"/>
  <c r="E59" i="1"/>
  <c r="D38" i="1"/>
  <c r="G72" i="2"/>
  <c r="G60" i="2" s="1"/>
  <c r="G73" i="2"/>
  <c r="G469" i="2"/>
  <c r="E25" i="1"/>
  <c r="E71" i="1"/>
  <c r="E70" i="1" s="1"/>
  <c r="F68" i="1"/>
  <c r="F67" i="1" s="1"/>
  <c r="G705" i="2"/>
  <c r="D25" i="1"/>
  <c r="F25" i="1"/>
  <c r="G257" i="2"/>
  <c r="G256" i="2" s="1"/>
  <c r="G255" i="2" s="1"/>
  <c r="G720" i="2"/>
  <c r="G719" i="2" s="1"/>
  <c r="G718" i="2" s="1"/>
  <c r="F72" i="1" s="1"/>
  <c r="G269" i="2"/>
  <c r="G268" i="2" s="1"/>
  <c r="G263" i="2" s="1"/>
  <c r="G260" i="2" s="1"/>
  <c r="G679" i="2"/>
  <c r="G678" i="2" s="1"/>
  <c r="G677" i="2" s="1"/>
  <c r="G676" i="2" s="1"/>
  <c r="G465" i="2"/>
  <c r="G464" i="2" s="1"/>
  <c r="G463" i="2" s="1"/>
  <c r="G462" i="2" s="1"/>
  <c r="G574" i="2"/>
  <c r="G567" i="2"/>
  <c r="F17" i="1"/>
  <c r="E47" i="1"/>
  <c r="G630" i="2"/>
  <c r="D51" i="1"/>
  <c r="D18" i="1"/>
  <c r="D26" i="1"/>
  <c r="D23" i="1" s="1"/>
  <c r="E46" i="1"/>
  <c r="G108" i="2"/>
  <c r="G107" i="2" s="1"/>
  <c r="G106" i="2" s="1"/>
  <c r="G25" i="2"/>
  <c r="G24" i="2" s="1"/>
  <c r="G18" i="2" s="1"/>
  <c r="G17" i="2" s="1"/>
  <c r="E50" i="1"/>
  <c r="G609" i="2"/>
  <c r="F54" i="1"/>
  <c r="F53" i="1" s="1"/>
  <c r="G713" i="2"/>
  <c r="G712" i="2" s="1"/>
  <c r="G711" i="2" s="1"/>
  <c r="F71" i="1" s="1"/>
  <c r="E21" i="1"/>
  <c r="E20" i="1" s="1"/>
  <c r="F21" i="1"/>
  <c r="F20" i="1" s="1"/>
  <c r="G664" i="2"/>
  <c r="G663" i="2" s="1"/>
  <c r="G662" i="2" s="1"/>
  <c r="G476" i="2"/>
  <c r="D60" i="1"/>
  <c r="G624" i="2"/>
  <c r="E44" i="1"/>
  <c r="E41" i="1"/>
  <c r="E40" i="1" s="1"/>
  <c r="D54" i="1"/>
  <c r="D53" i="1" s="1"/>
  <c r="F13" i="1"/>
  <c r="E54" i="1"/>
  <c r="E53" i="1" s="1"/>
  <c r="D64" i="1"/>
  <c r="D63" i="1" s="1"/>
  <c r="D71" i="1"/>
  <c r="D70" i="1" s="1"/>
  <c r="E16" i="1"/>
  <c r="G648" i="2"/>
  <c r="D61" i="1"/>
  <c r="E64" i="1"/>
  <c r="E63" i="1" s="1"/>
  <c r="F14" i="1" l="1"/>
  <c r="G36" i="2"/>
  <c r="E32" i="1"/>
  <c r="F59" i="1"/>
  <c r="G254" i="2"/>
  <c r="F70" i="1"/>
  <c r="G94" i="2"/>
  <c r="G566" i="2"/>
  <c r="F45" i="1" s="1"/>
  <c r="F26" i="1"/>
  <c r="F23" i="1" s="1"/>
  <c r="G661" i="2"/>
  <c r="E45" i="1"/>
  <c r="E43" i="1" s="1"/>
  <c r="F44" i="1"/>
  <c r="E14" i="1"/>
  <c r="G475" i="2"/>
  <c r="G474" i="2" s="1"/>
  <c r="G473" i="2" s="1"/>
  <c r="E33" i="1"/>
  <c r="D45" i="1"/>
  <c r="G623" i="2"/>
  <c r="F47" i="1" s="1"/>
  <c r="D47" i="1"/>
  <c r="D14" i="1"/>
  <c r="D34" i="1"/>
  <c r="F46" i="1"/>
  <c r="D46" i="1"/>
  <c r="F38" i="1"/>
  <c r="D37" i="1"/>
  <c r="D36" i="1" s="1"/>
  <c r="G440" i="2"/>
  <c r="G439" i="2" s="1"/>
  <c r="E26" i="1"/>
  <c r="E23" i="1" s="1"/>
  <c r="F64" i="1"/>
  <c r="F63" i="1" s="1"/>
  <c r="E34" i="1"/>
  <c r="E29" i="1" s="1"/>
  <c r="D16" i="1"/>
  <c r="E61" i="1"/>
  <c r="E18" i="1"/>
  <c r="G710" i="2"/>
  <c r="D44" i="1"/>
  <c r="D41" i="1"/>
  <c r="D40" i="1" s="1"/>
  <c r="D50" i="1"/>
  <c r="D49" i="1" s="1"/>
  <c r="F16" i="1"/>
  <c r="F41" i="1"/>
  <c r="F40" i="1" s="1"/>
  <c r="E37" i="1"/>
  <c r="E36" i="1" s="1"/>
  <c r="D58" i="1"/>
  <c r="F34" i="1"/>
  <c r="F32" i="1"/>
  <c r="D33" i="1"/>
  <c r="D29" i="1" s="1"/>
  <c r="F50" i="1"/>
  <c r="G642" i="2"/>
  <c r="F61" i="1"/>
  <c r="G675" i="2" l="1"/>
  <c r="G35" i="2"/>
  <c r="E60" i="1"/>
  <c r="E58" i="1" s="1"/>
  <c r="G427" i="2"/>
  <c r="F18" i="1"/>
  <c r="E12" i="1"/>
  <c r="E10" i="1" s="1"/>
  <c r="D12" i="1"/>
  <c r="D10" i="1" s="1"/>
  <c r="E51" i="1"/>
  <c r="E49" i="1" s="1"/>
  <c r="F33" i="1"/>
  <c r="D43" i="1"/>
  <c r="G541" i="2"/>
  <c r="G534" i="2" s="1"/>
  <c r="F43" i="1"/>
  <c r="F29" i="1"/>
  <c r="F12" i="1"/>
  <c r="F60" i="1"/>
  <c r="F58" i="1" s="1"/>
  <c r="F37" i="1"/>
  <c r="F36" i="1" s="1"/>
  <c r="G384" i="2" l="1"/>
  <c r="G340" i="2" s="1"/>
  <c r="G16" i="2" s="1"/>
  <c r="F51" i="1"/>
  <c r="F49" i="1" s="1"/>
  <c r="F10" i="1"/>
  <c r="G10" i="1" l="1"/>
  <c r="G11" i="1" s="1"/>
</calcChain>
</file>

<file path=xl/comments1.xml><?xml version="1.0" encoding="utf-8"?>
<comments xmlns="http://schemas.openxmlformats.org/spreadsheetml/2006/main">
  <authors>
    <author>Дячук</author>
  </authors>
  <commentList>
    <comment ref="A651" authorId="0" guid="{5AB7E72C-577C-4C69-8A46-52E52132C10E}">
      <text>
        <r>
          <rPr>
            <i/>
            <sz val="8"/>
            <color indexed="81"/>
            <rFont val="Tahoma"/>
            <family val="2"/>
            <charset val="204"/>
          </rPr>
          <t>Дячук: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<sst xmlns="http://schemas.openxmlformats.org/spreadsheetml/2006/main" count="3487" uniqueCount="526">
  <si>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</si>
  <si>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</si>
  <si>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</si>
  <si>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</si>
  <si>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</si>
  <si>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</si>
  <si>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</si>
  <si>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</si>
  <si>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01</t>
  </si>
  <si>
    <t>03</t>
  </si>
  <si>
    <t>Центральный аппарат</t>
  </si>
  <si>
    <t>04</t>
  </si>
  <si>
    <t>07</t>
  </si>
  <si>
    <t>Другие общегосударственные вопросы</t>
  </si>
  <si>
    <t>09</t>
  </si>
  <si>
    <t>10</t>
  </si>
  <si>
    <t>11</t>
  </si>
  <si>
    <t>05</t>
  </si>
  <si>
    <t>Жилищное хозяйство</t>
  </si>
  <si>
    <t>02</t>
  </si>
  <si>
    <t>Физкультурно-оздоровительная работа и спортивные мероприятия</t>
  </si>
  <si>
    <t>Дошкольное образование</t>
  </si>
  <si>
    <t>Детские дошкольные учреждения</t>
  </si>
  <si>
    <t>Обеспечение деятельности подведомственных учреждений</t>
  </si>
  <si>
    <t>Общее образование</t>
  </si>
  <si>
    <t>Другие вопросы в области образования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</si>
  <si>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</si>
  <si>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08</t>
  </si>
  <si>
    <t>Учреждения по внешкольной работе с детьми</t>
  </si>
  <si>
    <t>Органы внутренних дел</t>
  </si>
  <si>
    <t>Молодежная политика и оздоровление детей</t>
  </si>
  <si>
    <t>Пенсионное обеспечение</t>
  </si>
  <si>
    <t>В С Е ГО</t>
  </si>
  <si>
    <t>12</t>
  </si>
  <si>
    <t>Процентные платежи по долговым обязательствам</t>
  </si>
  <si>
    <t>Другие вопросы в области национальной экономики</t>
  </si>
  <si>
    <t>Социальное обеспечение населения</t>
  </si>
  <si>
    <t>Транспорт</t>
  </si>
  <si>
    <t>Реализация государственных функций в области национальной экономики</t>
  </si>
  <si>
    <t>Культура</t>
  </si>
  <si>
    <t>Целевые программы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</si>
  <si>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</si>
  <si>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</si>
  <si>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</si>
  <si>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14</t>
  </si>
  <si>
    <t>Стационарная медицинская помощь</t>
  </si>
  <si>
    <t>Доплаты к пенсиям, дополнительное пенсионное обеспечение</t>
  </si>
  <si>
    <t>Социальная помощь</t>
  </si>
  <si>
    <t>Амбулаторная помощь</t>
  </si>
  <si>
    <t>Доплаты к пенсиям государственных служащих субъектов Российской Федерации и муниципальных служащих</t>
  </si>
  <si>
    <t>Оказание других видов социальной помощи</t>
  </si>
  <si>
    <t>Руководство и управление в сфере установленных функций</t>
  </si>
  <si>
    <t>Реализация государственной политики в области приватизации и управления государственной и муниципальной собственностью</t>
  </si>
  <si>
    <t>Региональные целевые программы</t>
  </si>
  <si>
    <t>Мероприятия по землеустройству и землепользованию</t>
  </si>
  <si>
    <t>Выравнивание бюджетной обеспеченности</t>
  </si>
  <si>
    <t>Процентные платежи по муниципальному долгу</t>
  </si>
  <si>
    <t>Выравнивание бюджетной обеспеченности поселений из районного фонда финансовой поддержки</t>
  </si>
  <si>
    <t>Водный транспорт</t>
  </si>
  <si>
    <t>Выполнение других обязательств государства</t>
  </si>
  <si>
    <t>Дорожное хозяйство</t>
  </si>
  <si>
    <t>Государственная поддержка отдельных отраслей промышленности и топливно-энергетического комплекса</t>
  </si>
  <si>
    <t>923</t>
  </si>
  <si>
    <t>956</t>
  </si>
  <si>
    <t>975</t>
  </si>
  <si>
    <t>992</t>
  </si>
  <si>
    <t>Поддержка мер по обеспечению сбалансированности бюджетов</t>
  </si>
  <si>
    <t>Обеспечение приватизации и проведение предпродажной подготовки объектов приватизации</t>
  </si>
  <si>
    <t>Воздушный транспорт</t>
  </si>
  <si>
    <t>Отдельные мероприятия в области воздушного транспорта</t>
  </si>
  <si>
    <t>977</t>
  </si>
  <si>
    <t>921</t>
  </si>
  <si>
    <t>963</t>
  </si>
  <si>
    <t>Оборудование и содержание ледовых переправ и зимних автомобильных дорог общего пользования местного значения</t>
  </si>
  <si>
    <t>Решение Совета муниципального района "Печора" от 05 июля 2007 года № 4-3/37, Постановление главы муниципального района от 05 марта 2008 года № 240</t>
  </si>
  <si>
    <t>Решение Совета муниципального района "Печора" от 23.05.2006г. № 3-30/430 "О наградах муниципального образования муниципального района "Печора"</t>
  </si>
  <si>
    <t>Совет муниципального района «Печора»</t>
  </si>
  <si>
    <t>ОБЩЕГОСУДАРСТВЕННЫЕ ВОПРОСЫ</t>
  </si>
  <si>
    <t>Администрация муниципального района «Печора»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</si>
  <si>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</si>
  <si>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</si>
  <si>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</si>
  <si>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Отдельные мероприятия в области морского и речного транспорта</t>
  </si>
  <si>
    <t>ЖИЛИЩНО-КОММУНАЛЬНОЕ ХОЗЯЙСТВО</t>
  </si>
  <si>
    <t>ОБРАЗОВАНИЕ</t>
  </si>
  <si>
    <t>СОЦИАЛЬНАЯ ПОЛИТИКА</t>
  </si>
  <si>
    <t>Комитет по управлению муниципальной собственностью муниципального района «Печора»</t>
  </si>
  <si>
    <t>Школы – детские сады, школы начальные, неполные средние и средние</t>
  </si>
  <si>
    <t>Дотации</t>
  </si>
  <si>
    <t>00</t>
  </si>
  <si>
    <t>ОБЩЕГОСУДАРСТВЕННЫЕ РАСХОДЫ</t>
  </si>
  <si>
    <t>002 00 00</t>
  </si>
  <si>
    <t>002 04 00</t>
  </si>
  <si>
    <t>002 60 00</t>
  </si>
  <si>
    <t>001 00 00</t>
  </si>
  <si>
    <t>092 00 00</t>
  </si>
  <si>
    <t>092 03 00</t>
  </si>
  <si>
    <t>795 00 00</t>
  </si>
  <si>
    <t>300 00 00</t>
  </si>
  <si>
    <t>300 02 00</t>
  </si>
  <si>
    <t>301 00 00</t>
  </si>
  <si>
    <t>301 03 00</t>
  </si>
  <si>
    <t>315 00 00</t>
  </si>
  <si>
    <t>340 00 00</t>
  </si>
  <si>
    <t>340 83 00</t>
  </si>
  <si>
    <t>522 00 00</t>
  </si>
  <si>
    <t>491 00 00</t>
  </si>
  <si>
    <t>491 01 00</t>
  </si>
  <si>
    <t>505 00 00</t>
  </si>
  <si>
    <t>452 00 00</t>
  </si>
  <si>
    <t>452 99 00</t>
  </si>
  <si>
    <t>505 85 00</t>
  </si>
  <si>
    <t>423 00 00</t>
  </si>
  <si>
    <t>423 99 00</t>
  </si>
  <si>
    <t>512 00 00</t>
  </si>
  <si>
    <t>512 97 00</t>
  </si>
  <si>
    <t>517 02 00</t>
  </si>
  <si>
    <t>517 00 00</t>
  </si>
  <si>
    <t>516 01 30</t>
  </si>
  <si>
    <t>516 01 00</t>
  </si>
  <si>
    <t>516 00 00</t>
  </si>
  <si>
    <t>065 03 00</t>
  </si>
  <si>
    <t>065 00 00</t>
  </si>
  <si>
    <t>421 00 00</t>
  </si>
  <si>
    <t>420 00 00</t>
  </si>
  <si>
    <t>340 03 00</t>
  </si>
  <si>
    <t>090 00 00</t>
  </si>
  <si>
    <t>002 29 00</t>
  </si>
  <si>
    <t>Защита населения и территории чрезвычайных ситуаций природного и техногенного характера, гражданская оборона</t>
  </si>
  <si>
    <t>340 83 20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</si>
  <si>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</si>
  <si>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Сельское хозяйство и рыболовство</t>
  </si>
  <si>
    <t>Управление финансов муниципального района "Печора"</t>
  </si>
  <si>
    <t>300 02 12</t>
  </si>
  <si>
    <t>315 01 00</t>
  </si>
  <si>
    <t>315 01 23</t>
  </si>
  <si>
    <t>520 10 00</t>
  </si>
  <si>
    <t>520 00 00</t>
  </si>
  <si>
    <t>Иные безвозмездные и безвозвратные перечисления</t>
  </si>
  <si>
    <t>Охрана семьи и детства</t>
  </si>
  <si>
    <t>440 99 00</t>
  </si>
  <si>
    <t>Дворцы и дома культуры, другие учреждения культуры и средств массовой информации</t>
  </si>
  <si>
    <t>440 00 00</t>
  </si>
  <si>
    <t>Содержание и управление дорожным хозяйством</t>
  </si>
  <si>
    <t>421 99 00</t>
  </si>
  <si>
    <t>Управление образования муниципального района «Печора»</t>
  </si>
  <si>
    <t xml:space="preserve">092 03 00 </t>
  </si>
  <si>
    <t xml:space="preserve">за счет средств МО МР "Печора" </t>
  </si>
  <si>
    <t xml:space="preserve"> за счет средств МО МР "Печора" </t>
  </si>
  <si>
    <t xml:space="preserve"> за счет субсидии республиканского бюджета  РК</t>
  </si>
  <si>
    <t xml:space="preserve"> за счет субсидии республиканского бюджета РК</t>
  </si>
  <si>
    <t>за счет субвенции республиканского бюджета РК</t>
  </si>
  <si>
    <t xml:space="preserve"> за счет субвенции республиканского бюджета  РК</t>
  </si>
  <si>
    <t>13</t>
  </si>
  <si>
    <t>Обслуживание внутреннего государственного и муниципального долга</t>
  </si>
  <si>
    <t>Дорожное хозяйство (дорожные фонды)</t>
  </si>
  <si>
    <t>КУЛЬТУРА И КИНЕМАТОГРАФИЯ</t>
  </si>
  <si>
    <t>ФИЗИЧЕСКАЯ КУЛЬТУРА И СПОРТ</t>
  </si>
  <si>
    <t>Другие вопросы в области здравоохранения</t>
  </si>
  <si>
    <t>Другие вопросы в области культуры, кинематографии</t>
  </si>
  <si>
    <t>Массовый спорт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</si>
  <si>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</si>
  <si>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</si>
  <si>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</si>
  <si>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Муниципальная программа "Энергосбережение и повышение энергетической эффективности на территории муниципального района "Печора" на 2010-2014 гг."</t>
  </si>
  <si>
    <t xml:space="preserve">Физическая культура </t>
  </si>
  <si>
    <t>ОБСЛУЖИВАНИЕ ГОСУДАРСТВЕННОГО И МУНИЦИПАЛЬНОГО ДОЛГА</t>
  </si>
  <si>
    <t>Осуществление переданных государственных полномочий Республики Коми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24.11.2008 г. № 137-РЗ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комиссариаты"</t>
  </si>
  <si>
    <t>Осуществление переданных государственных полномочий Республики Коми по расчету и предоставлению субвенций бюджетам поселений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23.12.2008 г. № 143-РЗ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состояния"</t>
  </si>
  <si>
    <t>315 01 24</t>
  </si>
  <si>
    <t>Содержание автомобильных дорог общего пользования местного значения</t>
  </si>
  <si>
    <t>Государственная регистрация актов гражданского состояния</t>
  </si>
  <si>
    <t>001 38 00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</si>
  <si>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</si>
  <si>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</si>
  <si>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</si>
  <si>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001 36 00</t>
  </si>
  <si>
    <t>002 90 00</t>
  </si>
  <si>
    <t>Библиотеки</t>
  </si>
  <si>
    <t>442 00 00</t>
  </si>
  <si>
    <t xml:space="preserve">442 99 00 </t>
  </si>
  <si>
    <t>442 99 00</t>
  </si>
  <si>
    <t>Мероприятия в области массового спорта и физической культуры, туризма</t>
  </si>
  <si>
    <t>Муниципальная программа "Энергосбережение и повышение энергетической эффективности на территории муниципального района "Печора" на 2010-2014гг."</t>
  </si>
  <si>
    <t>Иные межбюджетные трансферты</t>
  </si>
  <si>
    <t>Физическая культура</t>
  </si>
  <si>
    <t>Коммунальное хозяйство</t>
  </si>
  <si>
    <t>за счет средств федерального бюджета</t>
  </si>
  <si>
    <t>за счет субвенции из республиканского бюджета РК</t>
  </si>
  <si>
    <t>за счет субвенции из федерального бюджета</t>
  </si>
  <si>
    <t>Долгосрочная муниципальная целевая программа "Комплексное развитие систем коммунальной инфраструктуры на территории муниципального района "Печора" (2011-2015 годы)"</t>
  </si>
  <si>
    <t>Управление по делам гражданской обороны и чрезвычайным ситуациям муниципального района «Печора»</t>
  </si>
  <si>
    <t>244</t>
  </si>
  <si>
    <t>Прочая закупка товаров, работ и услуг для муниципальных нужд</t>
  </si>
  <si>
    <t>Фонд оплаты труда и страховые взносы</t>
  </si>
  <si>
    <t>Иные выплаты персоналу, за исключением фонда оплаты труда</t>
  </si>
  <si>
    <t>121</t>
  </si>
  <si>
    <t>122</t>
  </si>
  <si>
    <t>322</t>
  </si>
  <si>
    <t>Субсидии гражданам на приобретение жилья</t>
  </si>
  <si>
    <t>810</t>
  </si>
  <si>
    <t>Субсидии юридическим лицам (кроме муниципальных учреждений) и физическим  лицам - приозводителям товаров, работ,услуг</t>
  </si>
  <si>
    <t>540</t>
  </si>
  <si>
    <t>243</t>
  </si>
  <si>
    <t>ОХРАНА ОКРУЖАЮЩЕЙ СРЕДЫ</t>
  </si>
  <si>
    <t>Долгосрочная муниципальная целевая программа "Охрана окружающей среды на территории муниципального района "Печора" (2011-2015 годы)"</t>
  </si>
  <si>
    <t>Другие вопросы в области охраны окружающей среды</t>
  </si>
  <si>
    <t>Закупка товаров, работ, услуг в целях капитального ремонта муниципального имущества</t>
  </si>
  <si>
    <t>621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</si>
  <si>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</si>
  <si>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Судебная система</t>
  </si>
  <si>
    <t>Уплата прочих налогов, сборов и иных платежей</t>
  </si>
  <si>
    <t>852</t>
  </si>
  <si>
    <t>522 44 00</t>
  </si>
  <si>
    <t>611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</si>
  <si>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</si>
  <si>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Субсидии бюджетным учреждениям на иные цели</t>
  </si>
  <si>
    <t>612</t>
  </si>
  <si>
    <t>Субсидии автономным учреждениям на иные цели</t>
  </si>
  <si>
    <t>622</t>
  </si>
  <si>
    <t>Субсидии бюджетным учреждения на иные цели</t>
  </si>
  <si>
    <t>Органы юстиции</t>
  </si>
  <si>
    <t>Субвенции</t>
  </si>
  <si>
    <t>530</t>
  </si>
  <si>
    <t>Пенсии, выплачиваемые организациями сектора муниципального управления</t>
  </si>
  <si>
    <t>Приобретение товаров, работ , услуг в пользу граждан</t>
  </si>
  <si>
    <t>323</t>
  </si>
  <si>
    <t>312</t>
  </si>
  <si>
    <t>Приобретение товаров, работ, услуг в пользу граждан</t>
  </si>
  <si>
    <t>Субсидии автономным учреждениям на финансовое обеспечение
муниципального задания на оказание муниципальных услуг (выполнение работ)</t>
  </si>
  <si>
    <t>Обслуживание муниципального долга</t>
  </si>
  <si>
    <t>730</t>
  </si>
  <si>
    <t>Дотации на выравнивание бюджетной обеспеченности муниципальных образований</t>
  </si>
  <si>
    <t>511</t>
  </si>
  <si>
    <t>Дотации бюджетам муниципальных образований  на поддержку мер по обеспечению сбалансированности бюджетов</t>
  </si>
  <si>
    <t>512</t>
  </si>
  <si>
    <t>Субсидии бюджетным учреждениям на финансовое обеспечение
муниципального задания на оказание муниципальных услуг (выполнение работ)</t>
  </si>
  <si>
    <t>505 85 10</t>
  </si>
  <si>
    <t>Меры социальной поддержки населения по публичным нормативным обязательствам</t>
  </si>
  <si>
    <t>314</t>
  </si>
  <si>
    <t>505 85 20</t>
  </si>
  <si>
    <t>002 91 00</t>
  </si>
  <si>
    <t>Субвенции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</si>
  <si>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Резервные фонды</t>
  </si>
  <si>
    <t>070 00 00</t>
  </si>
  <si>
    <t>Резервные средства</t>
  </si>
  <si>
    <t>870</t>
  </si>
  <si>
    <t>070 05 00</t>
  </si>
  <si>
    <t>070 05 02</t>
  </si>
  <si>
    <t>Резервные фонды исполнительных органов местного самоуправления Российской Федерации</t>
  </si>
  <si>
    <t>Резервный фонд администрации муниципального района "Печора" по предупреждению и ликвидации чрезвычайных ситуаций и последствий стихийных бедствий</t>
  </si>
  <si>
    <t xml:space="preserve"> за счет субвенции республиканского бюджета РК</t>
  </si>
  <si>
    <t>Субсидии юридическим лицам (кроме муниципальных учреждений) и физическим лицам - производителям товаров, работ, услуг</t>
  </si>
  <si>
    <t>420 99 00</t>
  </si>
  <si>
    <t>Долгосрочная муниципальная целевая программа "Доступная среда на территории муниципального района "Печора"  (2012-2015 годы)"</t>
  </si>
  <si>
    <t>Субвенции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</si>
  <si>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002 92 00</t>
  </si>
  <si>
    <t>505 34 02</t>
  </si>
  <si>
    <t>505 34 00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</si>
  <si>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</si>
  <si>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181-ФЗ" "О социальной защите инвалидов в Российской Федерации"</t>
  </si>
  <si>
    <t>321</t>
  </si>
  <si>
    <t>Пособия и компенсации гражданам и иные социальные выплаты, кроме публичных нормативных обязательств</t>
  </si>
  <si>
    <t>Долгосрочная муниципальная целевая программа "Поддержка некоммерческих общественных организаций (2012-2013 годы)"</t>
  </si>
  <si>
    <t>Изменения</t>
  </si>
  <si>
    <t>Закупка товаров, работ, услуг в сфере информационно-коммуникационных технологий</t>
  </si>
  <si>
    <t>242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</si>
  <si>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</si>
  <si>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 либо должностных лиц этих органов, а также в результате деятельности казенных учреждений</t>
  </si>
  <si>
    <t>Ежемесячное денежное вознаграждение за классное руководство</t>
  </si>
  <si>
    <t>520 09 00</t>
  </si>
  <si>
    <t>Обеспечение пожарной безопасности</t>
  </si>
  <si>
    <t>Закупка товаров, работ, услуг в  целях капитального ремонта муниципального имущества</t>
  </si>
  <si>
    <t>411</t>
  </si>
  <si>
    <t>441</t>
  </si>
  <si>
    <t>Бюджетные инвестиции на приобретение объектов недвижимого имущества   казенным  учреждениям</t>
  </si>
  <si>
    <t>к  решению Совета муниципального района "Печора"</t>
  </si>
  <si>
    <t xml:space="preserve">10 </t>
  </si>
  <si>
    <t>Бюджетные инвестиции на приобретение объектов недвижимого имущества казенным учреждениям</t>
  </si>
  <si>
    <t xml:space="preserve">Приложение 1                             </t>
  </si>
  <si>
    <t xml:space="preserve">к пояснительной записке к проекту  решения Совета муниципального  района "Печора" </t>
  </si>
  <si>
    <t xml:space="preserve">РАСПРЕДЕЛЕНИЕ РАСХОДОВ БЮДЖЕТА МУНИЦИПАЛЬНОГО ОБРАЗОВАНИЯ МУНИЦИПАЛЬНОГО РАЙОНА  "ПЕЧОРА" НА 2012 ГОД ПО РАЗДЕЛАМ И ПОДРАЗДЕЛАМ  КЛАССИФИКАЦИИ РАСХОДОВ БЮДЖЕТОВ РОССИЙСКОЙ ФЕДЕРАЦИИ  </t>
  </si>
  <si>
    <t>(тыс.руб.)</t>
  </si>
  <si>
    <t>Рз</t>
  </si>
  <si>
    <t>Пр</t>
  </si>
  <si>
    <t>СУММА</t>
  </si>
  <si>
    <t>ВСЕГО: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</si>
  <si>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</si>
  <si>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</si>
  <si>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</si>
  <si>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</si>
  <si>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</si>
  <si>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 xml:space="preserve">Водное хозяйство </t>
  </si>
  <si>
    <t>Жилищно-коммунальное хозяйство</t>
  </si>
  <si>
    <t>Образование</t>
  </si>
  <si>
    <t xml:space="preserve">Общее образование </t>
  </si>
  <si>
    <t>Культура и кинематография</t>
  </si>
  <si>
    <t>Здравоохранение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</si>
  <si>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</si>
  <si>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</si>
  <si>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</si>
  <si>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Межбюджетные трансферты бюджетам субьектов Российской Федерации и муниципальных образований общего характера</t>
  </si>
  <si>
    <t>Благоустройство</t>
  </si>
  <si>
    <t xml:space="preserve"> Премии и гранты</t>
  </si>
  <si>
    <t>350</t>
  </si>
  <si>
    <t>505 21 00</t>
  </si>
  <si>
    <t>436 00 00</t>
  </si>
  <si>
    <t>Мероприятия в области образования</t>
  </si>
  <si>
    <t>345 00 00</t>
  </si>
  <si>
    <t>Малое и среднее предпринимательство</t>
  </si>
  <si>
    <t>315 01 27</t>
  </si>
  <si>
    <t>521</t>
  </si>
  <si>
    <t>Субсидии, за исключением субсидий на софинансирование объектов капитального строительства государственной собственности и муниципальной собственности</t>
  </si>
  <si>
    <t>Капитальный ремонт и ремонт автомобильных дорог общего пользования населенных пунктов в Республике Коми</t>
  </si>
  <si>
    <t>002 25 00</t>
  </si>
  <si>
    <t>Руководитель контрольно-счетной палаты  муниципального  образования и его заместители</t>
  </si>
  <si>
    <t>Расходы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в Республике Коми</t>
  </si>
  <si>
    <t>Федеральный закон от 21 декабря 1996 года № 159-ФЗ "О дополнительных гарантиях по социальной поддержке детей-сирот и детей, оставшихся без попечения родителей"</t>
  </si>
  <si>
    <t xml:space="preserve">Ведомственная структура расходов бюджета муниципального образования муниципального района "Печора"  на 2013 год </t>
  </si>
  <si>
    <t>СУММА  (тыс.руб.)</t>
  </si>
  <si>
    <t>Долгосрочная муниципальная целевая программа  "Развитие сельского хозяйства на территории муниципального района "Печора" (2013-2015 годы)"</t>
  </si>
  <si>
    <t>Муниципальная целевая программа "Развитие и поддержка малого и среднего предпринимательства в МР "Печора" на 2013-2015 годы"</t>
  </si>
  <si>
    <t>522 47 00</t>
  </si>
  <si>
    <t>Долгосрочная республиканская целевая программа "Обращение с отходами производства и потребления в Республике Коми (2012-2016 годы)"</t>
  </si>
  <si>
    <t>Долгосрочная муниципальная целевая программа "Содействие занятости населения муниципального образования муниципального района "Печора" (2013-2015 годы)"</t>
  </si>
  <si>
    <t>Общеэкономические вопросы</t>
  </si>
  <si>
    <t>910 00 00</t>
  </si>
  <si>
    <t>Резерв средств на 2013 год для увеличения расходов на оплату труда работников муниципальных учреждений МО МР "Печора"</t>
  </si>
  <si>
    <t>432 00 00</t>
  </si>
  <si>
    <t xml:space="preserve">Мероприятия по проведению оздоровительной кампании детей
</t>
  </si>
  <si>
    <t>432 02 00</t>
  </si>
  <si>
    <t>Оздоровление детей</t>
  </si>
  <si>
    <t>Бюджетные инвестиции в объекты государственной  собственности казенным учреждениям вне рамок государственного оборонного заказа</t>
  </si>
  <si>
    <t>Бюджетные инвестиции в объекты государственной собственности казенным учреждениям вне рамок государственного оборонного заказа</t>
  </si>
  <si>
    <t>436 51 00</t>
  </si>
  <si>
    <t>Организация питания обучающихся 1 – 4 классов в муниципальных образовательных учреждениях в Республике Коми</t>
  </si>
  <si>
    <t>за счет средств республиканского бюджета</t>
  </si>
  <si>
    <t xml:space="preserve">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детей,оставшихся без попечения родителей, жилыми помещениями специализированного муниципального жилищного фонда </t>
  </si>
  <si>
    <t>Осуществление переданных государственных полномочий по обеспечению жильем отдельных категорий граждан, установленных Федеральными законами "О ветеранах" и "О социальной защите инвалидов в Российской Федерации"</t>
  </si>
  <si>
    <t>345 02 00</t>
  </si>
  <si>
    <t>Мероприятия в области малого и среднего предпринимательства</t>
  </si>
  <si>
    <t>505 21 10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</si>
  <si>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</si>
  <si>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Долгосрочная муниципальная целевая программа  "Профилактика преступлений и правонарушений на территории  муниципального района "Печора" (2013-2015 годы)"</t>
  </si>
  <si>
    <t>Другие вопросы в области нацциональной безопасности и правоохранительной деятельности</t>
  </si>
  <si>
    <t>Долгосрочная муниципальности целевыя программа "Противодействие коррупции в муниципальном образовании муниципального района "Печора" (2013-2015 годы)"</t>
  </si>
  <si>
    <t>Приложение 3</t>
  </si>
  <si>
    <t>Долгосрочная муниципальная целевая программа  "Доступная среда на территории муниципального района "Печора" (2012 - 2015 годы)"</t>
  </si>
  <si>
    <t xml:space="preserve">Долгосрочная муниципальная целевая программа «Содействие занятости населения муниципального образования муниципального района «Печора» (2013– 2015 годы)»  </t>
  </si>
  <si>
    <t xml:space="preserve">Долгосрочная муниципальная целевая программа «Профилактика алкоголизма, наркомании, токсикомании и табакокурения в муниципальном образовании муниципального района «Печора» (2013-2015 годы)» </t>
  </si>
  <si>
    <t>Долгосрочная муниципальная целевая программа "Дополнительная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(2012-2015 годы")</t>
  </si>
  <si>
    <t>Долгосрочная муниципальная целевая программа "Круглогодичное оздоровление, отдых  и труд детей и подростков МР "Печора" (2012-2015 годы)"</t>
  </si>
  <si>
    <t>Долгосрочная муниципальная целевая программа "Развитие дошкольного образования на территории муниципального района "Печора" (2011-2015 годы)</t>
  </si>
  <si>
    <t>Долгосрочная муниципальная целевая программа "Противопожарная защита муниципальных учреждений образования муниципального района "Печора" (2010-2015 годы)</t>
  </si>
  <si>
    <t>521 01 14</t>
  </si>
  <si>
    <t>Субсидии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</si>
  <si>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Долгосрочная муниципальная целевая программа "Дополнительная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(2012-2015 годы"</t>
  </si>
  <si>
    <t>Долгосрочная муниципальная целевая программа  "Профилактика алкоголизма, наркомании, токсикомании и табакокурения в муниципальном образовании муниципального района "Печора" (2013-2015 годы)"</t>
  </si>
  <si>
    <t>Долгосрочная муниципальная целевая программа "Обеспечение жильем молодых семей на 2013-2015 годы"</t>
  </si>
  <si>
    <t>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от 6 октября 2005 года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</si>
  <si>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795 03 00</t>
  </si>
  <si>
    <t>Строительство, обеспечение качественным, доступным жильем и услугами ЖКХ населения муниципального образования муниципального района "Печора", энергосбережение и повышение энергетической эффективности ресурсов, охрана окружающей среды</t>
  </si>
  <si>
    <t>795 03 01</t>
  </si>
  <si>
    <t>Развитие культуры, физической культуры, спорта и туризма муниципального образования муниципального района "Печора"</t>
  </si>
  <si>
    <t>795 05 00</t>
  </si>
  <si>
    <t>795 05 02</t>
  </si>
  <si>
    <t>Развитие экономики муниципального образования муниципального района "Печора"</t>
  </si>
  <si>
    <t>795 06 00</t>
  </si>
  <si>
    <t>795 06 02</t>
  </si>
  <si>
    <t>795 03 02</t>
  </si>
  <si>
    <t>Обеспечение правопорядка, пожарной безопасности и защита населения на территории муниципального района "Печора" от чрезвычайных ситуаций</t>
  </si>
  <si>
    <t>795 04 00</t>
  </si>
  <si>
    <t>795 04 01</t>
  </si>
  <si>
    <t>Развитие системы муниципального управления</t>
  </si>
  <si>
    <t>795 07 00</t>
  </si>
  <si>
    <t>795 07 01</t>
  </si>
  <si>
    <t>Социальная защита населения муниципального образования муниципального района "Печора"</t>
  </si>
  <si>
    <t>795 02 00</t>
  </si>
  <si>
    <t>795 06 01</t>
  </si>
  <si>
    <t>795 03 03</t>
  </si>
  <si>
    <t>795 04 02</t>
  </si>
  <si>
    <t>795 02 04</t>
  </si>
  <si>
    <t>795 03 04</t>
  </si>
  <si>
    <t>795 05 05</t>
  </si>
  <si>
    <t>795 05 01</t>
  </si>
  <si>
    <t>795 02 02</t>
  </si>
  <si>
    <t>795 05 03</t>
  </si>
  <si>
    <t>795 02 01</t>
  </si>
  <si>
    <t>795 05 04</t>
  </si>
  <si>
    <t>795 01 01</t>
  </si>
  <si>
    <t>795 01 00</t>
  </si>
  <si>
    <t>795 01 02</t>
  </si>
  <si>
    <t xml:space="preserve">795 01 02 </t>
  </si>
  <si>
    <t xml:space="preserve">795 01 03 </t>
  </si>
  <si>
    <t>795 01 03</t>
  </si>
  <si>
    <t>Обеспечение правопорядка, пожарной безопасности и защита населения и территоррии МР "Печора" от чрезвычайных ситуаций</t>
  </si>
  <si>
    <t xml:space="preserve">975 </t>
  </si>
  <si>
    <t>Развитие образования муниципального образования муниципального района "Печора"</t>
  </si>
  <si>
    <t>795 01 05</t>
  </si>
  <si>
    <t>795 02 03</t>
  </si>
  <si>
    <t>Долгосрочная муниципальная целевая программа  муниципального района "Печора" "Молодежь (2011-2015 гг.)"</t>
  </si>
  <si>
    <t>за счет межбюджетных трансфертов из бюджетов поселений</t>
  </si>
  <si>
    <t>Обеспечение мероприятий по капитальному ремонту многоквартирных домов и переселению граждан из аварийного жилищного фонда</t>
  </si>
  <si>
    <t>098 00 00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</si>
  <si>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, поступивших от государственной корпорации "Фонд содействия реформированию жилищно-коммунального хозяйства"</t>
  </si>
  <si>
    <t>098 01 00</t>
  </si>
  <si>
    <t xml:space="preserve">Обеспечение мероприятий по переселению граждан из аварийного жилищного фонда  </t>
  </si>
  <si>
    <t>098 01 02</t>
  </si>
  <si>
    <t xml:space="preserve"> за счет средств Фонда содействия реформированию ЖКХ </t>
  </si>
  <si>
    <t xml:space="preserve">Обеспечение мероприятий по переселению граждан из аварийного жилищного фонда </t>
  </si>
  <si>
    <t>098 02 02</t>
  </si>
  <si>
    <t>в том числе остатки на 01.01.2013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</si>
  <si>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</si>
  <si>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098 02 00</t>
  </si>
  <si>
    <t>Муниципальная адресная программа "Переселение граждан из аварийного жилищного фонда на 2011-2012 годы"</t>
  </si>
  <si>
    <t>795 24 00</t>
  </si>
  <si>
    <t>Долгосрочная республиканская целевая программа "Развитие инфраструктуры физической культуры и спорта в Республике Коми (2012-2013 годы)"</t>
  </si>
  <si>
    <t>522 23 00</t>
  </si>
  <si>
    <t xml:space="preserve"> за счет субсидии республиканского бюджета РК (Крытый каток с искусственным льдом в г.Печора)</t>
  </si>
  <si>
    <t xml:space="preserve"> за счет субсидии республиканского бюджета РК (Универсальная спортивная площадка в г.Печора)</t>
  </si>
  <si>
    <t>за счет средств бюджета  МО МР "Печора" (Крытый каток с искусственным льдом в г. Печора)</t>
  </si>
  <si>
    <t xml:space="preserve"> за счет средств бюджета  МО МР "Печора" (Универсальная спортивная площадка в г.Печора)</t>
  </si>
  <si>
    <t xml:space="preserve">Обеспечение мероприятий по капитальному ремонту многоквартирных домов и переселению граждан из аварийного жилищного фонда  </t>
  </si>
  <si>
    <t xml:space="preserve">софинансирование строительства насосной станции II подъема в г.Печора </t>
  </si>
  <si>
    <t>софинансирование внедрения ультрафиолетового облучения очистки сточных вод на канализационных очистных сооружениях в г.Печора</t>
  </si>
  <si>
    <t>Строительство очистных сооружений с инженерными коммуникациями в п.Березовка</t>
  </si>
  <si>
    <t>Другие вопросы в области жилищно-коммунального хозяйства</t>
  </si>
  <si>
    <t>315 01 25</t>
  </si>
  <si>
    <t>Реконструкция, капитальный ремонт и ремонт автомобильных дорог общего пользования местного значения</t>
  </si>
  <si>
    <t>Подпрограмма "Сохранение и развитие культуры в муниципальном районе "Печора" ( 2013 - 2015 гг.)"</t>
  </si>
  <si>
    <t>Муниципальная программа "Развитие культуры, физической культуры, спорта и туризма в муниципальном районе "Печора"(2013-2015 гг.)"</t>
  </si>
  <si>
    <t>Подпрограмма "Развитие физической культуры и спорта в муниципальном районе "Печора" (2013-2015 гг.)"</t>
  </si>
  <si>
    <t>505 21 04</t>
  </si>
  <si>
    <t>Обеспечение жилыми помещениями детей-сирот, детей, оставшимся без попечения родителей, лицам из их числа по договорам найма специализированных жилых помещений</t>
  </si>
  <si>
    <t>345 02 02</t>
  </si>
  <si>
    <t>Субсидии из республиканского бюджета Республики Коми на функционирование информационно-маркетинговых центров малого и среднего предпринимательства</t>
  </si>
  <si>
    <t>600 02 00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</si>
  <si>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</si>
  <si>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Культура, физическая культура и спорт муниципального образования муниципального района "Печора"</t>
  </si>
  <si>
    <t>Строительство, обеспечение качественным, доступным жильем и услугами ЖКХ населения муниципального образования муниципального района "Печора, энергосбережение и повышение энергетической эффективности ресурсов, охрана окружающей среды</t>
  </si>
  <si>
    <t>Субсидии бюджетным учреждениям на иные цели (за счет межбюджетных трансфертов из бюджетов поселений)</t>
  </si>
  <si>
    <t xml:space="preserve">Субсидии бюджетным учреждениям на иные цели </t>
  </si>
  <si>
    <t>795 04 03</t>
  </si>
  <si>
    <t>Обеспечение правопорядка, пожарной безопасности и защита населения и территоррии муниципального района "Печора" от чрезвычайных ситуаций</t>
  </si>
  <si>
    <t>Долгосрочная муниципальная целевая программа «Пожарная безопасность и защита населения и территорий муниципального района "Печора" от чрезвычайных ситуаций на 2013-2015 годы"</t>
  </si>
  <si>
    <t xml:space="preserve">Обеспечение мероприятий по капитальному ремонту многоквартирных домов </t>
  </si>
  <si>
    <t>098 02 01</t>
  </si>
  <si>
    <t xml:space="preserve">за счет средств бюджета  МО МР "Печора" </t>
  </si>
  <si>
    <t>Долгосрочная республиканская целевая программа "Чистая вода в Республике Коми  (2011-2017 годы)"</t>
  </si>
  <si>
    <t>за счет субсидии республиканского бюджета РК (Строительство насосной станции II подъема в г.Печора)</t>
  </si>
  <si>
    <t>за счет субсидии республиканского бюджета РК (Внедрение ультафиолетового облучения очистки сточных вод на канализационных очистных сооружениях в г.Печора)</t>
  </si>
  <si>
    <t>реконструкция  станции обезжелезивания МУП "Горводоканал" в г.Печора</t>
  </si>
  <si>
    <t>Муниципальная программа "Энергосбережение и и повышение энергетической эффективности на территории муниципального района "Печора" на 2010-2014 гг."</t>
  </si>
  <si>
    <t>в т.ч.за счет межбюджетных трансфертов из бюджетов поселений</t>
  </si>
  <si>
    <t>Управление культуры и туризма муниципального района «Печора»</t>
  </si>
  <si>
    <t>Строительство полигона твердых бытовых отходов  в г.Печора</t>
  </si>
  <si>
    <t>436 63 00</t>
  </si>
  <si>
    <t xml:space="preserve"> 436 00 00</t>
  </si>
  <si>
    <t>Противопожарная защита учреждений социальной сферы в Республике Коми</t>
  </si>
  <si>
    <t>Долгосрочная республиканская целевая программа "Стимулирование развития жилищного строительства в Республике Коми ( 2011-2015 годы)"</t>
  </si>
  <si>
    <t>522 45 00</t>
  </si>
  <si>
    <t>Подпрограмма "Обеспечение жильем отдельных категорий граждан"</t>
  </si>
  <si>
    <t>522 45 05</t>
  </si>
  <si>
    <t>за счет субвенции из республиканского бюджета РК (остатки на 01.01.2013)</t>
  </si>
  <si>
    <t>Целевая республиканская программа "Жилище" на 2008-2012 годы</t>
  </si>
  <si>
    <t>522 20 00</t>
  </si>
  <si>
    <t>522 20 07</t>
  </si>
  <si>
    <t>реконструкция  теплотрассы к котельной №4 (в районе ул.Социалистической, д.92 в г.Печора)</t>
  </si>
  <si>
    <t>строительство водопровода от ул.Комсомольская,д.15 г.Печора</t>
  </si>
  <si>
    <t>Реализация государственных функций в области физической культуры и спорта</t>
  </si>
  <si>
    <t>487 00 00</t>
  </si>
  <si>
    <t>Приобретение оборудования для быстровозводимых физкультурно-оздоровительных комплексов</t>
  </si>
  <si>
    <t>487 01 00</t>
  </si>
  <si>
    <t>за счет средств федерального бюджета (Крытый каток с искусственным льдом в  г. Печора)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</si>
  <si>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</si>
  <si>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505 21 02</t>
  </si>
  <si>
    <t>315 01 29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</si>
  <si>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</si>
  <si>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за счет дотации из республиканского бюджета РК</t>
  </si>
  <si>
    <t>Приложение 2</t>
  </si>
  <si>
    <t>440 02 00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</si>
  <si>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</si>
  <si>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за счет иных межбюджетных трансфертов из федерального бюджета</t>
  </si>
  <si>
    <t>Подпрограмма "Кадры отрасли "Культура" МО МР "Печора" (2013-2015)"</t>
  </si>
  <si>
    <t>Подпрограмма "Сохранение и развитие государственных языков на территории МР "Печора" (2012-2013 годы)"</t>
  </si>
  <si>
    <t>Подпрограмма " Развитие туризма в  муниципальном районе "Печора" (2013 - 2015 гг.)"</t>
  </si>
  <si>
    <t>Долгосрочная муниципальная целевая программа "Профилактика терроризма и экстремизма на территории муниципального района "Печора"</t>
  </si>
  <si>
    <t>795 04 04</t>
  </si>
  <si>
    <t>102 00 00</t>
  </si>
  <si>
    <t>Бюджетные инвестиции в объекты капитального строительства, не включенные в целевые программы</t>
  </si>
  <si>
    <t>102 01 02</t>
  </si>
  <si>
    <t>Бюджетные инвестиции в объекты капитального строительства собственности муниципальных образований</t>
  </si>
  <si>
    <t>за счет средств республиканского бюджета РК (Крытый каток с искусственным льдом в г.Печора)</t>
  </si>
  <si>
    <t>098 01 01</t>
  </si>
  <si>
    <t>Обеспечение мероприятий по капитальному ремонту многоквартирных домов</t>
  </si>
  <si>
    <t xml:space="preserve"> за счет средств республиканского бюджета РК</t>
  </si>
  <si>
    <t>436 21 00</t>
  </si>
  <si>
    <t>Модернизация региональных систем общего образования</t>
  </si>
  <si>
    <t>425 99 00</t>
  </si>
  <si>
    <t>Компенсация за содержание ребенка (присмотр и уход за ребенком) в государственных, муниципальных образовательных учреждениях, а также иных образовательных организациях на территории Республики Коми, реализующих основную общеобразовательную программу дошкольного образования</t>
  </si>
  <si>
    <t>520 24 00</t>
  </si>
  <si>
    <t>Реализация региональных программ повышения эффективности бюджетных расходов</t>
  </si>
  <si>
    <t>218 01 00</t>
  </si>
  <si>
    <t>Мероприятия по предупреждению и ликвидации последствий чрезвычайных ситуаций и стихийных бедствий</t>
  </si>
  <si>
    <t>218 00 00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</si>
  <si>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</si>
  <si>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338 00 00 </t>
  </si>
  <si>
    <t>338 00 00</t>
  </si>
  <si>
    <t>Поддержка дорожного хозяйства</t>
  </si>
  <si>
    <t>345 02 01</t>
  </si>
  <si>
    <t>Субсидии из республиканского бюджета Республики Коми на софинансирование реализации муниципальных (межмуниципальных) программ развития малого и среднего предпринимательства</t>
  </si>
  <si>
    <t>345 01 00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</si>
  <si>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</si>
  <si>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</si>
  <si>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001 40 00</t>
  </si>
  <si>
    <t>за счет субсидии республиканского бюджета РК  (Строительство объекта размещения твердых бытовых  отходов на территории п.Сыня)</t>
  </si>
  <si>
    <t>за счет субсидии республиканского бюджета РК  (Строительство объекта размещения твердых бытовых  отходов на территории п.Каджером)</t>
  </si>
  <si>
    <t>за счет субсидии республиканского бюджета РК  (Строительство полигона твердых бытовых  отходов в г.Печора)</t>
  </si>
  <si>
    <t>Строительство объекта размещения твердых  бытовых  отходов на территории п.Сыня</t>
  </si>
  <si>
    <t>Строительство объекта размещения твердых  бытовых  отходов на территории п.Каджером</t>
  </si>
  <si>
    <t>Строительство объекта размещения твердых  бытовых  отходов на территории п.Кожва</t>
  </si>
  <si>
    <t>482 00 00</t>
  </si>
  <si>
    <t>482 99 00</t>
  </si>
  <si>
    <t>Центры спортивной подготовки (сборные команды)</t>
  </si>
  <si>
    <t>от 25 декабря 2013 года  № 5-13/198</t>
  </si>
  <si>
    <t xml:space="preserve"> от 30 сентября 2013 года № 5-19/257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</si>
</sst>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р_._-;\-* #,##0.00_р_._-;_-* &quot;-&quot;??_р_._-;_-@_-"/>
    <numFmt numFmtId="164" formatCode="00"/>
    <numFmt numFmtId="165" formatCode="000"/>
    <numFmt numFmtId="166" formatCode="#,##0.0"/>
    <numFmt numFmtId="167" formatCode="000\ 00\ 00"/>
    <numFmt numFmtId="168" formatCode="?"/>
    <numFmt numFmtId="169" formatCode="_-* #,##0_р_._-;\-* #,##0_р_._-;_-* &quot;-&quot;??_р_._-;_-@_-"/>
    <numFmt numFmtId="170" formatCode="_-* #,##0.00_р_._-;\-\ #,##0.00_р_._-;_-* &quot;-&quot;_р_._-;_-@_-"/>
    <numFmt numFmtId="171" formatCode="0.0"/>
  </numFmts>
  <fonts count="4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 Cyr"/>
      <family val="1"/>
      <charset val="204"/>
    </font>
    <font>
      <b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Arial Cyr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9"/>
      <color indexed="8"/>
      <name val="Times New Roman"/>
      <family val="1"/>
      <charset val="204"/>
    </font>
    <font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i/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1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5" fillId="0" borderId="0" xfId="0" applyFont="1"/>
    <xf numFmtId="0" fontId="6" fillId="0" borderId="0" xfId="0" applyFont="1"/>
    <xf numFmtId="166" fontId="0" fillId="0" borderId="0" xfId="0" applyNumberFormat="1"/>
    <xf numFmtId="0" fontId="10" fillId="0" borderId="0" xfId="0" applyFont="1"/>
    <xf numFmtId="49" fontId="8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justify" vertical="center" wrapText="1"/>
    </xf>
    <xf numFmtId="49" fontId="8" fillId="4" borderId="1" xfId="0" applyNumberFormat="1" applyFont="1" applyFill="1" applyBorder="1" applyAlignment="1">
      <alignment horizontal="left" vertical="center" wrapText="1"/>
    </xf>
    <xf numFmtId="0" fontId="23" fillId="0" borderId="0" xfId="0" applyFont="1"/>
    <xf numFmtId="0" fontId="11" fillId="0" borderId="0" xfId="0" applyFont="1" applyAlignment="1" applyProtection="1">
      <alignment horizontal="right" wrapText="1"/>
      <protection locked="0"/>
    </xf>
    <xf numFmtId="164" fontId="8" fillId="4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Fill="1"/>
    <xf numFmtId="169" fontId="26" fillId="0" borderId="0" xfId="0" applyNumberFormat="1" applyFont="1" applyAlignment="1">
      <alignment horizontal="right" vertical="top"/>
    </xf>
    <xf numFmtId="0" fontId="27" fillId="0" borderId="0" xfId="0" applyFont="1" applyAlignment="1">
      <alignment horizontal="right"/>
    </xf>
    <xf numFmtId="169" fontId="26" fillId="0" borderId="0" xfId="0" applyNumberFormat="1" applyFont="1" applyAlignment="1">
      <alignment horizontal="right" vertical="center"/>
    </xf>
    <xf numFmtId="169" fontId="10" fillId="0" borderId="0" xfId="0" applyNumberFormat="1" applyFont="1" applyAlignment="1">
      <alignment horizontal="right" vertical="center"/>
    </xf>
    <xf numFmtId="169" fontId="28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9" fillId="0" borderId="0" xfId="0" applyFont="1" applyFill="1" applyAlignment="1">
      <alignment horizontal="left" vertical="top"/>
    </xf>
    <xf numFmtId="0" fontId="0" fillId="0" borderId="0" xfId="0" applyAlignment="1">
      <alignment horizontal="right" wrapText="1"/>
    </xf>
    <xf numFmtId="0" fontId="29" fillId="0" borderId="0" xfId="0" applyFont="1" applyFill="1" applyAlignment="1">
      <alignment vertical="top"/>
    </xf>
    <xf numFmtId="0" fontId="31" fillId="0" borderId="0" xfId="0" applyFont="1" applyFill="1" applyAlignment="1">
      <alignment horizontal="center" vertical="top"/>
    </xf>
    <xf numFmtId="164" fontId="31" fillId="0" borderId="0" xfId="0" applyNumberFormat="1" applyFont="1" applyFill="1" applyAlignment="1">
      <alignment vertical="top"/>
    </xf>
    <xf numFmtId="0" fontId="31" fillId="0" borderId="0" xfId="0" applyFont="1" applyFill="1" applyAlignment="1">
      <alignment vertical="top"/>
    </xf>
    <xf numFmtId="0" fontId="32" fillId="0" borderId="3" xfId="0" applyFont="1" applyFill="1" applyBorder="1" applyAlignment="1">
      <alignment horizontal="center" vertical="top"/>
    </xf>
    <xf numFmtId="164" fontId="32" fillId="0" borderId="3" xfId="0" applyNumberFormat="1" applyFont="1" applyFill="1" applyBorder="1" applyAlignment="1">
      <alignment horizontal="center" vertical="top"/>
    </xf>
    <xf numFmtId="0" fontId="1" fillId="0" borderId="3" xfId="0" applyFont="1" applyBorder="1" applyAlignment="1">
      <alignment horizontal="center" wrapText="1"/>
    </xf>
    <xf numFmtId="0" fontId="33" fillId="0" borderId="3" xfId="0" applyFont="1" applyFill="1" applyBorder="1" applyAlignment="1">
      <alignment horizontal="left" vertical="top"/>
    </xf>
    <xf numFmtId="164" fontId="32" fillId="0" borderId="3" xfId="0" applyNumberFormat="1" applyFont="1" applyFill="1" applyBorder="1" applyAlignment="1">
      <alignment vertical="top"/>
    </xf>
    <xf numFmtId="170" fontId="32" fillId="0" borderId="3" xfId="0" applyNumberFormat="1" applyFont="1" applyFill="1" applyBorder="1" applyAlignment="1">
      <alignment vertical="top"/>
    </xf>
    <xf numFmtId="0" fontId="27" fillId="0" borderId="3" xfId="0" applyFont="1" applyFill="1" applyBorder="1" applyAlignment="1">
      <alignment horizontal="left" vertical="top"/>
    </xf>
    <xf numFmtId="164" fontId="31" fillId="0" borderId="3" xfId="0" applyNumberFormat="1" applyFont="1" applyFill="1" applyBorder="1" applyAlignment="1">
      <alignment vertical="top"/>
    </xf>
    <xf numFmtId="170" fontId="31" fillId="0" borderId="3" xfId="0" applyNumberFormat="1" applyFont="1" applyFill="1" applyBorder="1" applyAlignment="1">
      <alignment vertical="top"/>
    </xf>
    <xf numFmtId="0" fontId="33" fillId="0" borderId="3" xfId="0" applyFont="1" applyFill="1" applyBorder="1" applyAlignment="1">
      <alignment horizontal="left" vertical="top" wrapText="1"/>
    </xf>
    <xf numFmtId="164" fontId="32" fillId="0" borderId="3" xfId="0" applyNumberFormat="1" applyFont="1" applyFill="1" applyBorder="1" applyAlignment="1">
      <alignment horizontal="center" vertical="center" wrapText="1"/>
    </xf>
    <xf numFmtId="170" fontId="32" fillId="0" borderId="3" xfId="0" applyNumberFormat="1" applyFont="1" applyFill="1" applyBorder="1" applyAlignment="1">
      <alignment horizontal="left" vertical="top" indent="1"/>
    </xf>
    <xf numFmtId="0" fontId="27" fillId="0" borderId="3" xfId="0" applyFont="1" applyFill="1" applyBorder="1" applyAlignment="1">
      <alignment horizontal="left" vertical="top" wrapText="1"/>
    </xf>
    <xf numFmtId="164" fontId="31" fillId="0" borderId="3" xfId="0" applyNumberFormat="1" applyFont="1" applyFill="1" applyBorder="1" applyAlignment="1">
      <alignment horizontal="center" vertical="center" wrapText="1"/>
    </xf>
    <xf numFmtId="170" fontId="31" fillId="0" borderId="3" xfId="0" applyNumberFormat="1" applyFont="1" applyFill="1" applyBorder="1" applyAlignment="1">
      <alignment vertical="center"/>
    </xf>
    <xf numFmtId="49" fontId="34" fillId="0" borderId="4" xfId="0" applyNumberFormat="1" applyFont="1" applyBorder="1" applyAlignment="1">
      <alignment horizontal="justify" vertical="center" wrapText="1"/>
    </xf>
    <xf numFmtId="0" fontId="31" fillId="0" borderId="3" xfId="0" applyFont="1" applyFill="1" applyBorder="1" applyAlignment="1">
      <alignment vertical="top" wrapText="1"/>
    </xf>
    <xf numFmtId="49" fontId="34" fillId="0" borderId="2" xfId="0" applyNumberFormat="1" applyFont="1" applyBorder="1" applyAlignment="1">
      <alignment horizontal="justify" vertical="center" wrapText="1"/>
    </xf>
    <xf numFmtId="170" fontId="31" fillId="0" borderId="3" xfId="0" applyNumberFormat="1" applyFont="1" applyFill="1" applyBorder="1" applyAlignment="1">
      <alignment horizontal="center" vertical="center"/>
    </xf>
    <xf numFmtId="170" fontId="32" fillId="0" borderId="3" xfId="0" applyNumberFormat="1" applyFont="1" applyFill="1" applyBorder="1" applyAlignment="1">
      <alignment vertical="center"/>
    </xf>
    <xf numFmtId="49" fontId="27" fillId="0" borderId="5" xfId="0" applyNumberFormat="1" applyFont="1" applyFill="1" applyBorder="1" applyAlignment="1">
      <alignment horizontal="left" vertical="center" wrapText="1"/>
    </xf>
    <xf numFmtId="49" fontId="34" fillId="0" borderId="3" xfId="0" applyNumberFormat="1" applyFont="1" applyFill="1" applyBorder="1" applyAlignment="1">
      <alignment horizontal="left" vertical="center" wrapText="1"/>
    </xf>
    <xf numFmtId="49" fontId="34" fillId="0" borderId="4" xfId="0" applyNumberFormat="1" applyFont="1" applyFill="1" applyBorder="1" applyAlignment="1">
      <alignment horizontal="left" vertical="center" wrapText="1"/>
    </xf>
    <xf numFmtId="49" fontId="34" fillId="0" borderId="2" xfId="0" applyNumberFormat="1" applyFont="1" applyFill="1" applyBorder="1" applyAlignment="1">
      <alignment horizontal="left" vertical="center" wrapText="1"/>
    </xf>
    <xf numFmtId="49" fontId="33" fillId="0" borderId="4" xfId="0" applyNumberFormat="1" applyFont="1" applyFill="1" applyBorder="1" applyAlignment="1">
      <alignment horizontal="left" vertical="center" wrapText="1"/>
    </xf>
    <xf numFmtId="164" fontId="35" fillId="0" borderId="3" xfId="0" applyNumberFormat="1" applyFont="1" applyFill="1" applyBorder="1" applyAlignment="1">
      <alignment horizontal="center" vertical="center" wrapText="1"/>
    </xf>
    <xf numFmtId="170" fontId="35" fillId="0" borderId="3" xfId="0" applyNumberFormat="1" applyFont="1" applyFill="1" applyBorder="1" applyAlignment="1">
      <alignment vertical="center"/>
    </xf>
    <xf numFmtId="49" fontId="27" fillId="0" borderId="2" xfId="0" applyNumberFormat="1" applyFont="1" applyFill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left" vertical="center" wrapText="1"/>
    </xf>
    <xf numFmtId="164" fontId="36" fillId="0" borderId="3" xfId="0" applyNumberFormat="1" applyFont="1" applyFill="1" applyBorder="1" applyAlignment="1">
      <alignment horizontal="center" vertical="center" wrapText="1"/>
    </xf>
    <xf numFmtId="170" fontId="36" fillId="0" borderId="3" xfId="0" applyNumberFormat="1" applyFont="1" applyFill="1" applyBorder="1" applyAlignment="1">
      <alignment vertical="center"/>
    </xf>
    <xf numFmtId="0" fontId="31" fillId="0" borderId="1" xfId="0" applyFont="1" applyFill="1" applyBorder="1" applyAlignment="1">
      <alignment vertical="top" wrapText="1"/>
    </xf>
    <xf numFmtId="43" fontId="0" fillId="0" borderId="0" xfId="0" applyNumberFormat="1"/>
    <xf numFmtId="49" fontId="27" fillId="0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/>
    </xf>
    <xf numFmtId="166" fontId="6" fillId="4" borderId="1" xfId="0" applyNumberFormat="1" applyFont="1" applyFill="1" applyBorder="1" applyAlignment="1">
      <alignment horizontal="right" vertical="center"/>
    </xf>
    <xf numFmtId="166" fontId="39" fillId="0" borderId="1" xfId="0" applyNumberFormat="1" applyFont="1" applyFill="1" applyBorder="1" applyAlignment="1">
      <alignment horizontal="right" vertical="center"/>
    </xf>
    <xf numFmtId="166" fontId="6" fillId="0" borderId="1" xfId="0" applyNumberFormat="1" applyFont="1" applyFill="1" applyBorder="1" applyAlignment="1">
      <alignment horizontal="right" vertical="center"/>
    </xf>
    <xf numFmtId="49" fontId="8" fillId="7" borderId="1" xfId="0" applyNumberFormat="1" applyFont="1" applyFill="1" applyBorder="1" applyAlignment="1">
      <alignment horizontal="left" vertical="center" wrapText="1"/>
    </xf>
    <xf numFmtId="169" fontId="10" fillId="0" borderId="0" xfId="0" applyNumberFormat="1" applyFont="1" applyAlignment="1">
      <alignment horizontal="right" vertical="center"/>
    </xf>
    <xf numFmtId="166" fontId="21" fillId="2" borderId="1" xfId="0" applyNumberFormat="1" applyFont="1" applyFill="1" applyBorder="1" applyAlignment="1">
      <alignment horizontal="right" vertical="center"/>
    </xf>
    <xf numFmtId="166" fontId="39" fillId="0" borderId="1" xfId="0" applyNumberFormat="1" applyFont="1" applyBorder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/>
    </xf>
    <xf numFmtId="166" fontId="39" fillId="3" borderId="1" xfId="0" applyNumberFormat="1" applyFont="1" applyFill="1" applyBorder="1" applyAlignment="1">
      <alignment horizontal="right" vertical="center"/>
    </xf>
    <xf numFmtId="166" fontId="6" fillId="3" borderId="1" xfId="0" applyNumberFormat="1" applyFont="1" applyFill="1" applyBorder="1" applyAlignment="1">
      <alignment horizontal="right" vertical="center"/>
    </xf>
    <xf numFmtId="166" fontId="18" fillId="0" borderId="1" xfId="0" applyNumberFormat="1" applyFont="1" applyBorder="1" applyAlignment="1">
      <alignment horizontal="right" vertical="center"/>
    </xf>
    <xf numFmtId="166" fontId="6" fillId="6" borderId="1" xfId="0" applyNumberFormat="1" applyFont="1" applyFill="1" applyBorder="1" applyAlignment="1">
      <alignment horizontal="right" vertical="center"/>
    </xf>
    <xf numFmtId="166" fontId="19" fillId="3" borderId="1" xfId="0" applyNumberFormat="1" applyFont="1" applyFill="1" applyBorder="1" applyAlignment="1">
      <alignment horizontal="right" vertical="center"/>
    </xf>
    <xf numFmtId="4" fontId="6" fillId="4" borderId="1" xfId="0" applyNumberFormat="1" applyFont="1" applyFill="1" applyBorder="1" applyAlignment="1">
      <alignment horizontal="right" vertical="center"/>
    </xf>
    <xf numFmtId="166" fontId="20" fillId="3" borderId="1" xfId="0" applyNumberFormat="1" applyFont="1" applyFill="1" applyBorder="1" applyAlignment="1">
      <alignment horizontal="right" vertical="center"/>
    </xf>
    <xf numFmtId="166" fontId="47" fillId="4" borderId="1" xfId="0" applyNumberFormat="1" applyFont="1" applyFill="1" applyBorder="1" applyAlignment="1">
      <alignment horizontal="right" vertical="center"/>
    </xf>
    <xf numFmtId="171" fontId="6" fillId="0" borderId="1" xfId="0" applyNumberFormat="1" applyFont="1" applyFill="1" applyBorder="1" applyAlignment="1">
      <alignment horizontal="right" vertical="center"/>
    </xf>
    <xf numFmtId="171" fontId="6" fillId="4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right" vertical="center"/>
    </xf>
    <xf numFmtId="4" fontId="40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vertical="center"/>
    </xf>
    <xf numFmtId="4" fontId="6" fillId="4" borderId="1" xfId="0" applyNumberFormat="1" applyFont="1" applyFill="1" applyBorder="1" applyAlignment="1">
      <alignment vertical="center"/>
    </xf>
    <xf numFmtId="171" fontId="38" fillId="4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166" fontId="20" fillId="0" borderId="1" xfId="0" applyNumberFormat="1" applyFont="1" applyFill="1" applyBorder="1" applyAlignment="1">
      <alignment horizontal="right" vertical="center"/>
    </xf>
    <xf numFmtId="166" fontId="19" fillId="0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justify" vertical="center" wrapText="1"/>
    </xf>
    <xf numFmtId="49" fontId="17" fillId="4" borderId="1" xfId="0" applyNumberFormat="1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vertical="top" wrapText="1"/>
    </xf>
    <xf numFmtId="167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167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top" wrapText="1"/>
    </xf>
    <xf numFmtId="165" fontId="8" fillId="4" borderId="1" xfId="0" applyNumberFormat="1" applyFont="1" applyFill="1" applyBorder="1" applyAlignment="1">
      <alignment horizontal="center" vertical="top" wrapText="1"/>
    </xf>
    <xf numFmtId="164" fontId="8" fillId="4" borderId="1" xfId="0" applyNumberFormat="1" applyFont="1" applyFill="1" applyBorder="1" applyAlignment="1">
      <alignment horizontal="center" vertical="top" wrapText="1"/>
    </xf>
    <xf numFmtId="167" fontId="8" fillId="4" borderId="1" xfId="0" applyNumberFormat="1" applyFont="1" applyFill="1" applyBorder="1" applyAlignment="1">
      <alignment horizontal="center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7" fontId="8" fillId="4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justify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3" fontId="8" fillId="0" borderId="1" xfId="0" applyNumberFormat="1" applyFont="1" applyFill="1" applyBorder="1" applyAlignment="1">
      <alignment horizontal="left" vertical="center" wrapText="1"/>
    </xf>
    <xf numFmtId="168" fontId="8" fillId="4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49" fontId="9" fillId="4" borderId="1" xfId="0" applyNumberFormat="1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vertical="center" wrapText="1"/>
    </xf>
    <xf numFmtId="49" fontId="9" fillId="6" borderId="1" xfId="0" applyNumberFormat="1" applyFont="1" applyFill="1" applyBorder="1" applyAlignment="1">
      <alignment horizontal="justify" vertical="center" wrapText="1"/>
    </xf>
    <xf numFmtId="49" fontId="45" fillId="4" borderId="1" xfId="0" applyNumberFormat="1" applyFont="1" applyFill="1" applyBorder="1" applyAlignment="1">
      <alignment horizontal="left" vertical="center" wrapText="1"/>
    </xf>
    <xf numFmtId="49" fontId="46" fillId="4" borderId="1" xfId="0" applyNumberFormat="1" applyFont="1" applyFill="1" applyBorder="1" applyAlignment="1">
      <alignment horizontal="center" vertical="center" wrapText="1"/>
    </xf>
    <xf numFmtId="49" fontId="46" fillId="4" borderId="1" xfId="0" applyNumberFormat="1" applyFont="1" applyFill="1" applyBorder="1" applyAlignment="1">
      <alignment horizontal="center" vertical="center"/>
    </xf>
    <xf numFmtId="168" fontId="8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left" vertical="center" wrapText="1"/>
    </xf>
    <xf numFmtId="49" fontId="8" fillId="4" borderId="1" xfId="0" applyNumberFormat="1" applyFont="1" applyFill="1" applyBorder="1" applyAlignment="1">
      <alignment horizontal="justify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49" fontId="45" fillId="4" borderId="1" xfId="0" applyNumberFormat="1" applyFont="1" applyFill="1" applyBorder="1" applyAlignment="1">
      <alignment horizontal="justify" vertical="center" wrapText="1"/>
    </xf>
    <xf numFmtId="49" fontId="45" fillId="4" borderId="1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49" fontId="48" fillId="2" borderId="1" xfId="0" applyNumberFormat="1" applyFont="1" applyFill="1" applyBorder="1" applyAlignment="1">
      <alignment horizontal="left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9" fontId="41" fillId="4" borderId="1" xfId="0" applyNumberFormat="1" applyFont="1" applyFill="1" applyBorder="1" applyAlignment="1">
      <alignment horizontal="justify" vertical="center" wrapText="1"/>
    </xf>
    <xf numFmtId="49" fontId="37" fillId="4" borderId="1" xfId="0" applyNumberFormat="1" applyFont="1" applyFill="1" applyBorder="1" applyAlignment="1">
      <alignment horizontal="justify" vertical="center" wrapText="1"/>
    </xf>
    <xf numFmtId="49" fontId="25" fillId="5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left" vertical="center" wrapText="1"/>
    </xf>
    <xf numFmtId="49" fontId="41" fillId="0" borderId="1" xfId="0" applyNumberFormat="1" applyFont="1" applyFill="1" applyBorder="1" applyAlignment="1">
      <alignment horizontal="left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wrapText="1"/>
    </xf>
    <xf numFmtId="49" fontId="44" fillId="0" borderId="1" xfId="0" applyNumberFormat="1" applyFont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vertical="top" wrapText="1"/>
    </xf>
    <xf numFmtId="165" fontId="14" fillId="0" borderId="1" xfId="0" applyNumberFormat="1" applyFont="1" applyFill="1" applyBorder="1" applyAlignment="1">
      <alignment horizontal="center" vertical="center" wrapText="1"/>
    </xf>
    <xf numFmtId="167" fontId="14" fillId="0" borderId="1" xfId="0" applyNumberFormat="1" applyFont="1" applyFill="1" applyBorder="1" applyAlignment="1">
      <alignment horizontal="center" vertical="top" wrapText="1"/>
    </xf>
    <xf numFmtId="165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left" vertical="center" wrapText="1"/>
    </xf>
    <xf numFmtId="166" fontId="21" fillId="0" borderId="1" xfId="0" applyNumberFormat="1" applyFont="1" applyFill="1" applyBorder="1" applyAlignment="1">
      <alignment horizontal="right" vertical="center"/>
    </xf>
    <xf numFmtId="169" fontId="27" fillId="0" borderId="0" xfId="0" applyNumberFormat="1" applyFont="1" applyFill="1" applyAlignment="1">
      <alignment horizontal="right" vertical="center"/>
    </xf>
    <xf numFmtId="4" fontId="0" fillId="0" borderId="0" xfId="0" applyNumberFormat="1" applyFill="1"/>
    <xf numFmtId="0" fontId="28" fillId="0" borderId="0" xfId="0" applyFont="1" applyAlignment="1"/>
    <xf numFmtId="49" fontId="17" fillId="0" borderId="1" xfId="0" applyNumberFormat="1" applyFont="1" applyFill="1" applyBorder="1" applyAlignment="1">
      <alignment horizontal="justify" vertical="center" wrapText="1"/>
    </xf>
    <xf numFmtId="4" fontId="6" fillId="4" borderId="6" xfId="0" applyNumberFormat="1" applyFont="1" applyFill="1" applyBorder="1" applyAlignment="1">
      <alignment horizontal="right" vertical="center"/>
    </xf>
    <xf numFmtId="4" fontId="6" fillId="0" borderId="6" xfId="0" applyNumberFormat="1" applyFont="1" applyFill="1" applyBorder="1" applyAlignment="1">
      <alignment horizontal="right" vertical="center"/>
    </xf>
    <xf numFmtId="49" fontId="16" fillId="7" borderId="1" xfId="0" applyNumberFormat="1" applyFont="1" applyFill="1" applyBorder="1" applyAlignment="1">
      <alignment horizontal="center" vertical="center" wrapText="1"/>
    </xf>
    <xf numFmtId="49" fontId="16" fillId="7" borderId="1" xfId="0" applyNumberFormat="1" applyFont="1" applyFill="1" applyBorder="1" applyAlignment="1">
      <alignment horizontal="center" vertical="center"/>
    </xf>
    <xf numFmtId="166" fontId="6" fillId="7" borderId="1" xfId="0" applyNumberFormat="1" applyFont="1" applyFill="1" applyBorder="1" applyAlignment="1">
      <alignment horizontal="right" vertical="center"/>
    </xf>
    <xf numFmtId="0" fontId="30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169" fontId="28" fillId="0" borderId="0" xfId="0" applyNumberFormat="1" applyFont="1" applyAlignment="1">
      <alignment horizontal="right" vertical="top"/>
    </xf>
    <xf numFmtId="0" fontId="28" fillId="0" borderId="0" xfId="0" applyFont="1" applyAlignment="1">
      <alignment horizontal="right"/>
    </xf>
    <xf numFmtId="169" fontId="28" fillId="0" borderId="0" xfId="0" applyNumberFormat="1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3.xml"/><Relationship Id="rId3" Type="http://schemas.openxmlformats.org/officeDocument/2006/relationships/revisionLog" Target="revisionLog11.xml"/><Relationship Id="rId7" Type="http://schemas.openxmlformats.org/officeDocument/2006/relationships/revisionLog" Target="revisionLog2.xml"/><Relationship Id="rId2" Type="http://schemas.openxmlformats.org/officeDocument/2006/relationships/revisionLog" Target="revisionLog111.xml"/><Relationship Id="rId1" Type="http://schemas.openxmlformats.org/officeDocument/2006/relationships/revisionLog" Target="revisionLog1111.xml"/><Relationship Id="rId6" Type="http://schemas.openxmlformats.org/officeDocument/2006/relationships/revisionLog" Target="revisionLog1.xml"/><Relationship Id="rId5" Type="http://schemas.openxmlformats.org/officeDocument/2006/relationships/revisionLog" Target="revisionLog12.xml"/><Relationship Id="rId4" Type="http://schemas.openxmlformats.org/officeDocument/2006/relationships/revisionLog" Target="revisionLog12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519FD40-D24B-46B7-AB8C-B3AFA71DEA79}" diskRevisions="1" revisionId="32" version="8">
  <header guid="{5543B6F0-63C1-4362-94F6-4298DC7FE4A3}" dateTime="2013-10-03T15:51:47" maxSheetId="3" userName="Администратор" r:id="rId1">
    <sheetIdMap count="2">
      <sheetId val="1"/>
      <sheetId val="2"/>
    </sheetIdMap>
  </header>
  <header guid="{18BAF9A3-3766-4407-8579-924933C4BD41}" dateTime="2013-10-04T10:11:05" maxSheetId="3" userName="Администратор" r:id="rId2" minRId="1">
    <sheetIdMap count="2">
      <sheetId val="1"/>
      <sheetId val="2"/>
    </sheetIdMap>
  </header>
  <header guid="{CF618ED2-C1D3-4621-9159-30B44B23000E}" dateTime="2013-10-04T10:16:45" maxSheetId="3" userName="Администратор" r:id="rId3">
    <sheetIdMap count="2">
      <sheetId val="1"/>
      <sheetId val="2"/>
    </sheetIdMap>
  </header>
  <header guid="{DA5FC235-C0BA-4F4D-B1DC-3D179524115D}" dateTime="2013-10-04T10:20:19" maxSheetId="3" userName="Администратор" r:id="rId4">
    <sheetIdMap count="2">
      <sheetId val="1"/>
      <sheetId val="2"/>
    </sheetIdMap>
  </header>
  <header guid="{543B2472-69E8-4FB5-BBD5-5596FD220BA3}" dateTime="2013-10-04T11:11:21" maxSheetId="3" userName="Администратор" r:id="rId5">
    <sheetIdMap count="2">
      <sheetId val="1"/>
      <sheetId val="2"/>
    </sheetIdMap>
  </header>
  <header guid="{7F875ADE-8D81-48D8-9088-6A96DB872EE1}" dateTime="2013-10-04T11:16:33" maxSheetId="3" userName="Администратор" r:id="rId6" minRId="17">
    <sheetIdMap count="2">
      <sheetId val="1"/>
      <sheetId val="2"/>
    </sheetIdMap>
  </header>
  <header guid="{256AD96B-6977-4876-BAAC-FB77D7B92D70}" dateTime="2013-10-04T11:20:26" maxSheetId="3" userName="Кузнецова" r:id="rId7" minRId="23" maxRId="24">
    <sheetIdMap count="2">
      <sheetId val="1"/>
      <sheetId val="2"/>
    </sheetIdMap>
  </header>
  <header guid="{5519FD40-D24B-46B7-AB8C-B3AFA71DEA79}" dateTime="2013-10-07T11:01:04" maxSheetId="3" userName="Дячук" r:id="rId8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7" sId="2">
    <oc r="B3" t="inlineStr">
      <is>
        <t xml:space="preserve"> от  30 сентября 2013 года  № 5-19/257</t>
      </is>
    </oc>
    <nc r="B3" t="inlineStr">
      <is>
        <t xml:space="preserve"> от 30 сентября 2013 года № 5-19/257</t>
      </is>
    </nc>
  </rcc>
  <rcv guid="{167491D8-6D6D-447D-A119-5E65D8431081}" action="delete"/>
  <rdn rId="0" localSheetId="1" customView="1" name="Z_167491D8_6D6D_447D_A119_5E65D8431081_.wvu.PrintArea" hidden="1" oldHidden="1">
    <formula>'Приложение к пояснительной'!$A$1:$F$72</formula>
    <oldFormula>'Приложение к пояснительной'!$A$1:$F$72</oldFormula>
  </rdn>
  <rdn rId="0" localSheetId="2" customView="1" name="Z_167491D8_6D6D_447D_A119_5E65D8431081_.wvu.PrintArea" hidden="1" oldHidden="1">
    <formula>'2013 год'!$A$1:$G$722</formula>
    <oldFormula>'2013 год'!$A$1:$G$722</oldFormula>
  </rdn>
  <rdn rId="0" localSheetId="2" customView="1" name="Z_167491D8_6D6D_447D_A119_5E65D8431081_.wvu.PrintTitles" hidden="1" oldHidden="1">
    <formula>'2013 год'!$14:$15</formula>
    <oldFormula>'2013 год'!$14:$15</oldFormula>
  </rdn>
  <rdn rId="0" localSheetId="2" customView="1" name="Z_167491D8_6D6D_447D_A119_5E65D8431081_.wvu.Rows" hidden="1" oldHidden="1">
    <formula>'2013 год'!$216:$216,'2013 год'!$356:$356,'2013 год'!$695:$697</formula>
    <oldFormula>'2013 год'!$216:$216,'2013 год'!$356:$356,'2013 год'!$695:$697</oldFormula>
  </rdn>
  <rdn rId="0" localSheetId="2" customView="1" name="Z_167491D8_6D6D_447D_A119_5E65D8431081_.wvu.FilterData" hidden="1" oldHidden="1">
    <formula>'2013 год'!$A$16:$F$722</formula>
    <oldFormula>'2013 год'!$A$16:$F$722</oldFormula>
  </rdn>
  <rcv guid="{167491D8-6D6D-447D-A119-5E65D8431081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1" customView="1" name="Z_167491D8_6D6D_447D_A119_5E65D8431081_.wvu.PrintArea" hidden="1" oldHidden="1">
    <formula>'Приложение к пояснительной'!$A$1:$F$72</formula>
    <oldFormula>'Приложение к пояснительной'!$A$1:$F$72</oldFormula>
  </rdn>
  <rdn rId="0" localSheetId="2" customView="1" name="Z_167491D8_6D6D_447D_A119_5E65D8431081_.wvu.PrintArea" hidden="1" oldHidden="1">
    <formula>'2013 год'!$A$1:$G$722</formula>
    <oldFormula>'2013 год'!$A$1:$G$722</oldFormula>
  </rdn>
  <rdn rId="0" localSheetId="2" customView="1" name="Z_167491D8_6D6D_447D_A119_5E65D8431081_.wvu.PrintTitles" hidden="1" oldHidden="1">
    <formula>'2013 год'!$14:$15</formula>
    <oldFormula>'2013 год'!$14:$15</oldFormula>
  </rdn>
  <rdn rId="0" localSheetId="2" customView="1" name="Z_167491D8_6D6D_447D_A119_5E65D8431081_.wvu.Rows" hidden="1" oldHidden="1">
    <formula>'2013 год'!$695:$697</formula>
  </rdn>
  <rdn rId="0" localSheetId="2" customView="1" name="Z_167491D8_6D6D_447D_A119_5E65D8431081_.wvu.FilterData" hidden="1" oldHidden="1">
    <formula>'2013 год'!$A$16:$F$722</formula>
    <oldFormula>'2013 год'!$A$16:$F$722</oldFormula>
  </rdn>
  <rcv guid="{167491D8-6D6D-447D-A119-5E65D8431081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1" sId="2">
    <oc r="B3" t="inlineStr">
      <is>
        <t xml:space="preserve"> от  29 сентября 2013 года  № 5-9/257</t>
      </is>
    </oc>
    <nc r="B3" t="inlineStr">
      <is>
        <t xml:space="preserve"> от  30 сентября 2013 года  № 5-19/257</t>
      </is>
    </nc>
  </rcc>
</revisions>
</file>

<file path=xl/revisions/revisionLog1111.xml><?xml version="1.0" encoding="utf-8"?>
<revisions xmlns="http://schemas.openxmlformats.org/spreadsheetml/2006/main" xmlns:r="http://schemas.openxmlformats.org/officeDocument/2006/relationships"/>
</file>

<file path=xl/revisions/revisionLog12.xml><?xml version="1.0" encoding="utf-8"?>
<revisions xmlns="http://schemas.openxmlformats.org/spreadsheetml/2006/main" xmlns:r="http://schemas.openxmlformats.org/officeDocument/2006/relationships">
  <rcv guid="{167491D8-6D6D-447D-A119-5E65D8431081}" action="delete"/>
  <rdn rId="0" localSheetId="1" customView="1" name="Z_167491D8_6D6D_447D_A119_5E65D8431081_.wvu.PrintArea" hidden="1" oldHidden="1">
    <formula>'Приложение к пояснительной'!$A$1:$F$72</formula>
    <oldFormula>'Приложение к пояснительной'!$A$1:$F$72</oldFormula>
  </rdn>
  <rdn rId="0" localSheetId="2" customView="1" name="Z_167491D8_6D6D_447D_A119_5E65D8431081_.wvu.PrintArea" hidden="1" oldHidden="1">
    <formula>'2013 год'!$A$1:$G$722</formula>
    <oldFormula>'2013 год'!$A$1:$G$722</oldFormula>
  </rdn>
  <rdn rId="0" localSheetId="2" customView="1" name="Z_167491D8_6D6D_447D_A119_5E65D8431081_.wvu.PrintTitles" hidden="1" oldHidden="1">
    <formula>'2013 год'!$14:$15</formula>
    <oldFormula>'2013 год'!$14:$15</oldFormula>
  </rdn>
  <rdn rId="0" localSheetId="2" customView="1" name="Z_167491D8_6D6D_447D_A119_5E65D8431081_.wvu.Rows" hidden="1" oldHidden="1">
    <formula>'2013 год'!$216:$216,'2013 год'!$356:$356,'2013 год'!$695:$697</formula>
    <oldFormula>'2013 год'!$216:$216,'2013 год'!$356:$356,'2013 год'!$695:$697</oldFormula>
  </rdn>
  <rdn rId="0" localSheetId="2" customView="1" name="Z_167491D8_6D6D_447D_A119_5E65D8431081_.wvu.FilterData" hidden="1" oldHidden="1">
    <formula>'2013 год'!$A$16:$F$722</formula>
    <oldFormula>'2013 год'!$A$16:$F$722</oldFormula>
  </rdn>
  <rcv guid="{167491D8-6D6D-447D-A119-5E65D8431081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fmt sheetId="2" sqref="G357">
    <dxf>
      <numFmt numFmtId="166" formatCode="#,##0.0"/>
    </dxf>
  </rfmt>
  <rcv guid="{167491D8-6D6D-447D-A119-5E65D8431081}" action="delete"/>
  <rdn rId="0" localSheetId="1" customView="1" name="Z_167491D8_6D6D_447D_A119_5E65D8431081_.wvu.PrintArea" hidden="1" oldHidden="1">
    <formula>'Приложение к пояснительной'!$A$1:$F$72</formula>
    <oldFormula>'Приложение к пояснительной'!$A$1:$F$72</oldFormula>
  </rdn>
  <rdn rId="0" localSheetId="2" customView="1" name="Z_167491D8_6D6D_447D_A119_5E65D8431081_.wvu.PrintArea" hidden="1" oldHidden="1">
    <formula>'2013 год'!$A$1:$G$722</formula>
    <oldFormula>'2013 год'!$A$1:$G$722</oldFormula>
  </rdn>
  <rdn rId="0" localSheetId="2" customView="1" name="Z_167491D8_6D6D_447D_A119_5E65D8431081_.wvu.PrintTitles" hidden="1" oldHidden="1">
    <formula>'2013 год'!$14:$15</formula>
    <oldFormula>'2013 год'!$14:$15</oldFormula>
  </rdn>
  <rdn rId="0" localSheetId="2" customView="1" name="Z_167491D8_6D6D_447D_A119_5E65D8431081_.wvu.Rows" hidden="1" oldHidden="1">
    <formula>'2013 год'!$216:$216,'2013 год'!$356:$356,'2013 год'!$695:$697</formula>
    <oldFormula>'2013 год'!$695:$697</oldFormula>
  </rdn>
  <rdn rId="0" localSheetId="2" customView="1" name="Z_167491D8_6D6D_447D_A119_5E65D8431081_.wvu.FilterData" hidden="1" oldHidden="1">
    <formula>'2013 год'!$A$16:$F$722</formula>
    <oldFormula>'2013 год'!$A$16:$F$722</oldFormula>
  </rdn>
  <rcv guid="{167491D8-6D6D-447D-A119-5E65D8431081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" sId="2" ref="A356:XFD356" action="deleteRow">
    <undo index="0" exp="ref" v="1" dr="G356" r="G354" sId="2"/>
    <undo index="0" exp="area" ref3D="1" dr="$G$1:$G$1048576" dn="Z_5B0ECC04_287D_41FE_BA8D_5B249E27F599_.wvu.Cols" sId="2"/>
    <undo index="4" exp="area" ref3D="1" dr="$A$695:$XFD$697" dn="Z_167491D8_6D6D_447D_A119_5E65D8431081_.wvu.Rows" sId="2"/>
    <undo index="2" exp="area" ref3D="1" dr="$A$356:$XFD$356" dn="Z_167491D8_6D6D_447D_A119_5E65D8431081_.wvu.Rows" sId="2"/>
    <rfmt sheetId="2" xfDxf="1" sqref="A356:XFD356" start="0" length="0"/>
    <rcc rId="0" sId="2" dxf="1">
      <nc r="A356" t="inlineStr">
        <is>
          <t>Закупка товаров, работ, услуг в сфере информационно-коммуникационных технологий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41"/>
          </patternFill>
        </fill>
        <alignment horizontal="left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B356" t="inlineStr">
        <is>
          <t>956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41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 numFmtId="4">
      <nc r="C356">
        <v>4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indexed="41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 numFmtId="4">
      <nc r="D356">
        <v>12</v>
      </nc>
      <ndxf>
        <font>
          <sz val="9"/>
          <color auto="1"/>
          <name val="Times New Roman"/>
          <scheme val="none"/>
        </font>
        <numFmt numFmtId="164" formatCode="00"/>
        <fill>
          <patternFill patternType="solid">
            <bgColor indexed="41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E356" t="inlineStr">
        <is>
          <t>795 05 05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41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>
      <nc r="F356" t="inlineStr">
        <is>
          <t>242</t>
        </is>
      </nc>
      <ndxf>
        <font>
          <sz val="9"/>
          <color auto="1"/>
          <name val="Times New Roman"/>
          <scheme val="none"/>
        </font>
        <numFmt numFmtId="30" formatCode="@"/>
        <fill>
          <patternFill patternType="solid">
            <bgColor indexed="41"/>
          </patternFill>
        </fill>
        <alignment horizontal="center" vertical="center" wrapText="1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cc rId="0" sId="2" dxf="1" numFmtId="4">
      <nc r="G356">
        <v>0</v>
      </nc>
      <ndxf>
        <font>
          <sz val="10"/>
          <color auto="1"/>
          <name val="Arial"/>
          <scheme val="none"/>
        </font>
        <numFmt numFmtId="171" formatCode="0.0"/>
        <fill>
          <patternFill patternType="solid">
            <bgColor indexed="41"/>
          </patternFill>
        </fill>
        <alignment horizontal="right" vertical="center" readingOrder="0"/>
        <border outline="0">
          <left style="dotted">
            <color indexed="64"/>
          </left>
          <right style="dotted">
            <color indexed="64"/>
          </right>
          <top style="dotted">
            <color indexed="64"/>
          </top>
          <bottom style="dotted">
            <color indexed="64"/>
          </bottom>
        </border>
      </ndxf>
    </rcc>
    <rfmt sheetId="2" sqref="H356" start="0" length="0">
      <dxf>
        <numFmt numFmtId="4" formatCode="#,##0.00"/>
      </dxf>
    </rfmt>
  </rrc>
  <rcc rId="24" sId="2">
    <oc r="G354">
      <f>#REF!+G356+G355</f>
    </oc>
    <nc r="G354">
      <f>G355+G356</f>
    </nc>
  </rcc>
  <rcv guid="{34CA7316-21D3-43B0-B4D3-6E9FC18023BF}" action="delete"/>
  <rdn rId="0" localSheetId="1" customView="1" name="Z_34CA7316_21D3_43B0_B4D3_6E9FC18023BF_.wvu.PrintArea" hidden="1" oldHidden="1">
    <formula>'Приложение к пояснительной'!$A$1:$F$72</formula>
    <oldFormula>'Приложение к пояснительной'!$A$1:$F$72</oldFormula>
  </rdn>
  <rdn rId="0" localSheetId="2" customView="1" name="Z_34CA7316_21D3_43B0_B4D3_6E9FC18023BF_.wvu.PrintArea" hidden="1" oldHidden="1">
    <formula>'2013 год'!$A$1:$G$721</formula>
    <oldFormula>'2013 год'!$A$1:$G$721</oldFormula>
  </rdn>
  <rdn rId="0" localSheetId="2" customView="1" name="Z_34CA7316_21D3_43B0_B4D3_6E9FC18023BF_.wvu.PrintTitles" hidden="1" oldHidden="1">
    <formula>'2013 год'!$14:$15</formula>
    <oldFormula>'2013 год'!$14:$15</oldFormula>
  </rdn>
  <rdn rId="0" localSheetId="2" customView="1" name="Z_34CA7316_21D3_43B0_B4D3_6E9FC18023BF_.wvu.Rows" hidden="1" oldHidden="1">
    <formula>'2013 год'!$694:$696</formula>
  </rdn>
  <rdn rId="0" localSheetId="2" customView="1" name="Z_34CA7316_21D3_43B0_B4D3_6E9FC18023BF_.wvu.FilterData" hidden="1" oldHidden="1">
    <formula>'2013 год'!$A$16:$F$721</formula>
    <oldFormula>'2013 год'!$A$16:$F$721</oldFormula>
  </rdn>
  <rcv guid="{34CA7316-21D3-43B0-B4D3-6E9FC18023BF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2" customView="1" name="Z_1C060685_541B_49B8_81E5_C9855E92EF71_.wvu.Cols" hidden="1" oldHidden="1">
    <oldFormula>'2013 год'!#REF!</oldFormula>
  </rdn>
  <rcv guid="{1C060685-541B-49B8-81E5-C9855E92EF71}" action="delete"/>
  <rdn rId="0" localSheetId="2" customView="1" name="Z_1C060685_541B_49B8_81E5_C9855E92EF71_.wvu.PrintArea" hidden="1" oldHidden="1">
    <formula>'2013 год'!$A$1:$G$721</formula>
    <oldFormula>'2013 год'!$A$1:$G$721</oldFormula>
  </rdn>
  <rdn rId="0" localSheetId="2" customView="1" name="Z_1C060685_541B_49B8_81E5_C9855E92EF71_.wvu.FilterData" hidden="1" oldHidden="1">
    <formula>'2013 год'!$A$16:$F$721</formula>
    <oldFormula>'2013 год'!$A$13:$F$721</oldFormula>
  </rdn>
  <rcv guid="{1C060685-541B-49B8-81E5-C9855E92EF71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DA5FC235-C0BA-4F4D-B1DC-3D179524115D}" name="Администратор" id="-121809401" dateTime="2013-10-04T10:14:22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13" Type="http://schemas.openxmlformats.org/officeDocument/2006/relationships/printerSettings" Target="../printerSettings/printerSettings35.bin"/><Relationship Id="rId18" Type="http://schemas.openxmlformats.org/officeDocument/2006/relationships/printerSettings" Target="../printerSettings/printerSettings40.bin"/><Relationship Id="rId3" Type="http://schemas.openxmlformats.org/officeDocument/2006/relationships/printerSettings" Target="../printerSettings/printerSettings25.bin"/><Relationship Id="rId21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29.bin"/><Relationship Id="rId12" Type="http://schemas.openxmlformats.org/officeDocument/2006/relationships/printerSettings" Target="../printerSettings/printerSettings34.bin"/><Relationship Id="rId17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24.bin"/><Relationship Id="rId16" Type="http://schemas.openxmlformats.org/officeDocument/2006/relationships/printerSettings" Target="../printerSettings/printerSettings38.bin"/><Relationship Id="rId20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24" Type="http://schemas.openxmlformats.org/officeDocument/2006/relationships/comments" Target="../comments1.xml"/><Relationship Id="rId5" Type="http://schemas.openxmlformats.org/officeDocument/2006/relationships/printerSettings" Target="../printerSettings/printerSettings27.bin"/><Relationship Id="rId15" Type="http://schemas.openxmlformats.org/officeDocument/2006/relationships/printerSettings" Target="../printerSettings/printerSettings37.bin"/><Relationship Id="rId23" Type="http://schemas.openxmlformats.org/officeDocument/2006/relationships/vmlDrawing" Target="../drawings/vmlDrawing1.vml"/><Relationship Id="rId10" Type="http://schemas.openxmlformats.org/officeDocument/2006/relationships/printerSettings" Target="../printerSettings/printerSettings32.bin"/><Relationship Id="rId19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Relationship Id="rId14" Type="http://schemas.openxmlformats.org/officeDocument/2006/relationships/printerSettings" Target="../printerSettings/printerSettings36.bin"/><Relationship Id="rId22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showRuler="0" view="pageBreakPreview" zoomScale="75" zoomScaleSheetLayoutView="75" workbookViewId="0">
      <selection activeCell="B1" sqref="B1:F1"/>
    </sheetView>
  </sheetViews>
  <sheetFormatPr defaultRowHeight="12.75" x14ac:dyDescent="0.2"/>
  <cols>
    <col min="1" max="1" width="69.42578125" customWidth="1"/>
    <col min="2" max="2" width="8.140625" customWidth="1"/>
    <col min="3" max="3" width="9.28515625" customWidth="1"/>
    <col min="4" max="5" width="17.5703125" customWidth="1"/>
    <col min="6" max="6" width="18.28515625" customWidth="1"/>
    <col min="7" max="7" width="17.7109375" customWidth="1"/>
  </cols>
  <sheetData>
    <row r="1" spans="1:7" ht="6.75" customHeight="1" x14ac:dyDescent="0.2"/>
    <row r="2" spans="1:7" ht="5.25" customHeight="1" x14ac:dyDescent="0.2"/>
    <row r="3" spans="1:7" ht="34.5" customHeight="1" x14ac:dyDescent="0.2">
      <c r="C3" s="30"/>
      <c r="D3" s="30"/>
      <c r="E3" s="30"/>
      <c r="F3" s="30" t="s">
        <v>279</v>
      </c>
    </row>
    <row r="4" spans="1:7" ht="33" customHeight="1" x14ac:dyDescent="0.2">
      <c r="C4" s="31"/>
      <c r="D4" s="181" t="s">
        <v>280</v>
      </c>
      <c r="E4" s="181"/>
      <c r="F4" s="182"/>
    </row>
    <row r="5" spans="1:7" x14ac:dyDescent="0.2">
      <c r="A5" s="32"/>
      <c r="B5" s="33"/>
      <c r="C5" s="33"/>
      <c r="D5" s="33"/>
      <c r="E5" s="33"/>
      <c r="F5" s="33"/>
    </row>
    <row r="6" spans="1:7" x14ac:dyDescent="0.2">
      <c r="A6" s="32"/>
      <c r="B6" s="34"/>
      <c r="C6" s="34"/>
      <c r="D6" s="34"/>
      <c r="E6" s="34"/>
    </row>
    <row r="7" spans="1:7" ht="54.75" customHeight="1" x14ac:dyDescent="0.2">
      <c r="A7" s="179" t="s">
        <v>281</v>
      </c>
      <c r="B7" s="180"/>
      <c r="C7" s="180"/>
      <c r="D7" s="180"/>
      <c r="E7" s="180"/>
      <c r="F7" s="180"/>
    </row>
    <row r="8" spans="1:7" ht="15.75" x14ac:dyDescent="0.2">
      <c r="A8" s="35"/>
      <c r="B8" s="36"/>
      <c r="C8" s="37"/>
      <c r="D8" s="37"/>
      <c r="E8" s="37"/>
      <c r="F8" t="s">
        <v>282</v>
      </c>
    </row>
    <row r="9" spans="1:7" ht="22.5" customHeight="1" x14ac:dyDescent="0.2">
      <c r="A9" s="38" t="s">
        <v>0</v>
      </c>
      <c r="B9" s="39" t="s">
        <v>283</v>
      </c>
      <c r="C9" s="38" t="s">
        <v>284</v>
      </c>
      <c r="D9" s="40" t="s">
        <v>285</v>
      </c>
      <c r="E9" s="40" t="s">
        <v>264</v>
      </c>
      <c r="F9" s="40" t="s">
        <v>285</v>
      </c>
    </row>
    <row r="10" spans="1:7" ht="15.75" x14ac:dyDescent="0.2">
      <c r="A10" s="41" t="s">
        <v>286</v>
      </c>
      <c r="B10" s="42"/>
      <c r="C10" s="42"/>
      <c r="D10" s="43" t="e">
        <f>SUM(D12,D20,D23,D29,D36,D40,D43,D49,D53,D58,D63,D67,D70)</f>
        <v>#REF!</v>
      </c>
      <c r="E10" s="43" t="e">
        <f>SUM(E12,E20,E23,E29,E36,E40,E43,E49,E53,E58,E63,E67,E70)</f>
        <v>#REF!</v>
      </c>
      <c r="F10" s="43" t="e">
        <f>SUM(F12,F20,F23,F29,F36,F40,F43,F49,F53,F58,F63,F67,F70)</f>
        <v>#REF!</v>
      </c>
      <c r="G10" s="23">
        <f>'2013 год'!G16</f>
        <v>2760449.6</v>
      </c>
    </row>
    <row r="11" spans="1:7" ht="15.75" x14ac:dyDescent="0.2">
      <c r="A11" s="44"/>
      <c r="B11" s="45"/>
      <c r="C11" s="45"/>
      <c r="D11" s="46"/>
      <c r="E11" s="46"/>
      <c r="F11" s="46"/>
      <c r="G11" s="70" t="e">
        <f>F10-G10</f>
        <v>#REF!</v>
      </c>
    </row>
    <row r="12" spans="1:7" ht="15.75" x14ac:dyDescent="0.2">
      <c r="A12" s="47" t="s">
        <v>287</v>
      </c>
      <c r="B12" s="48">
        <v>1</v>
      </c>
      <c r="C12" s="48"/>
      <c r="D12" s="49" t="e">
        <f>SUM(D13:D18)</f>
        <v>#REF!</v>
      </c>
      <c r="E12" s="49" t="e">
        <f>SUM(E13:E18)</f>
        <v>#REF!</v>
      </c>
      <c r="F12" s="49" t="e">
        <f>SUM(F13:F18)</f>
        <v>#REF!</v>
      </c>
    </row>
    <row r="13" spans="1:7" ht="47.25" x14ac:dyDescent="0.2">
      <c r="A13" s="50" t="s">
        <v>41</v>
      </c>
      <c r="B13" s="51">
        <v>1</v>
      </c>
      <c r="C13" s="51">
        <v>3</v>
      </c>
      <c r="D13" s="52" t="e">
        <f>'2013 год'!#REF!</f>
        <v>#REF!</v>
      </c>
      <c r="E13" s="52" t="e">
        <f>'2013 год'!#REF!</f>
        <v>#REF!</v>
      </c>
      <c r="F13" s="52">
        <f>'2013 год'!G19</f>
        <v>604.29999999999995</v>
      </c>
    </row>
    <row r="14" spans="1:7" ht="47.25" x14ac:dyDescent="0.2">
      <c r="A14" s="50" t="s">
        <v>43</v>
      </c>
      <c r="B14" s="51">
        <v>1</v>
      </c>
      <c r="C14" s="51">
        <v>4</v>
      </c>
      <c r="D14" s="52" t="e">
        <f>'2013 год'!#REF!</f>
        <v>#REF!</v>
      </c>
      <c r="E14" s="52" t="e">
        <f>'2013 год'!#REF!</f>
        <v>#REF!</v>
      </c>
      <c r="F14" s="52">
        <f>'2013 год'!G37</f>
        <v>84963.199999999997</v>
      </c>
    </row>
    <row r="15" spans="1:7" ht="15.75" x14ac:dyDescent="0.2">
      <c r="A15" s="53" t="s">
        <v>210</v>
      </c>
      <c r="B15" s="51">
        <v>1</v>
      </c>
      <c r="C15" s="51">
        <v>5</v>
      </c>
      <c r="D15" s="52" t="e">
        <f>'2013 год'!#REF!</f>
        <v>#REF!</v>
      </c>
      <c r="E15" s="52" t="e">
        <f>'2013 год'!#REF!</f>
        <v>#REF!</v>
      </c>
      <c r="F15" s="52" t="e">
        <f>'2013 год'!#REF!</f>
        <v>#REF!</v>
      </c>
    </row>
    <row r="16" spans="1:7" ht="31.5" x14ac:dyDescent="0.2">
      <c r="A16" s="54" t="s">
        <v>130</v>
      </c>
      <c r="B16" s="51">
        <v>1</v>
      </c>
      <c r="C16" s="51">
        <v>6</v>
      </c>
      <c r="D16" s="52" t="e">
        <f>'2013 год'!#REF!+'2013 год'!#REF!</f>
        <v>#REF!</v>
      </c>
      <c r="E16" s="52" t="e">
        <f>'2013 год'!#REF!+'2013 год'!#REF!</f>
        <v>#REF!</v>
      </c>
      <c r="F16" s="52">
        <f>'2013 год'!G24+'2013 год'!G677</f>
        <v>20793.400000000001</v>
      </c>
    </row>
    <row r="17" spans="1:6" ht="15.75" x14ac:dyDescent="0.2">
      <c r="A17" s="55" t="s">
        <v>243</v>
      </c>
      <c r="B17" s="51">
        <v>1</v>
      </c>
      <c r="C17" s="51">
        <v>11</v>
      </c>
      <c r="D17" s="52" t="e">
        <f>'2013 год'!#REF!</f>
        <v>#REF!</v>
      </c>
      <c r="E17" s="52" t="e">
        <f>'2013 год'!#REF!</f>
        <v>#REF!</v>
      </c>
      <c r="F17" s="52">
        <f>'2013 год'!G55</f>
        <v>1017</v>
      </c>
    </row>
    <row r="18" spans="1:6" ht="15.75" x14ac:dyDescent="0.2">
      <c r="A18" s="50" t="s">
        <v>13</v>
      </c>
      <c r="B18" s="51">
        <v>1</v>
      </c>
      <c r="C18" s="51">
        <v>13</v>
      </c>
      <c r="D18" s="56" t="e">
        <f>'2013 год'!#REF!+'2013 год'!#REF!+'2013 год'!#REF!</f>
        <v>#REF!</v>
      </c>
      <c r="E18" s="56" t="e">
        <f>'2013 год'!#REF!+'2013 год'!#REF!+'2013 год'!#REF!</f>
        <v>#REF!</v>
      </c>
      <c r="F18" s="56">
        <f>'2013 год'!G475+'2013 год'!G60+'2013 год'!G689</f>
        <v>137701.5</v>
      </c>
    </row>
    <row r="19" spans="1:6" ht="15.75" x14ac:dyDescent="0.2">
      <c r="A19" s="50"/>
      <c r="B19" s="51"/>
      <c r="C19" s="51"/>
      <c r="D19" s="52"/>
      <c r="E19" s="52"/>
      <c r="F19" s="52"/>
    </row>
    <row r="20" spans="1:6" ht="15.75" x14ac:dyDescent="0.2">
      <c r="A20" s="47" t="s">
        <v>288</v>
      </c>
      <c r="B20" s="48">
        <v>2</v>
      </c>
      <c r="C20" s="48"/>
      <c r="D20" s="57" t="e">
        <f>D21</f>
        <v>#REF!</v>
      </c>
      <c r="E20" s="57" t="e">
        <f>E21</f>
        <v>#REF!</v>
      </c>
      <c r="F20" s="57">
        <f>F21</f>
        <v>1456.5</v>
      </c>
    </row>
    <row r="21" spans="1:6" ht="15.75" x14ac:dyDescent="0.2">
      <c r="A21" s="50" t="s">
        <v>174</v>
      </c>
      <c r="B21" s="51">
        <v>2</v>
      </c>
      <c r="C21" s="51">
        <v>3</v>
      </c>
      <c r="D21" s="52" t="e">
        <f>'2013 год'!#REF!</f>
        <v>#REF!</v>
      </c>
      <c r="E21" s="52" t="e">
        <f>'2013 год'!#REF!</f>
        <v>#REF!</v>
      </c>
      <c r="F21" s="52">
        <f>'2013 год'!G700</f>
        <v>1456.5</v>
      </c>
    </row>
    <row r="22" spans="1:6" ht="15.75" x14ac:dyDescent="0.2">
      <c r="A22" s="50"/>
      <c r="B22" s="51"/>
      <c r="C22" s="51"/>
      <c r="D22" s="52"/>
      <c r="E22" s="52"/>
      <c r="F22" s="52"/>
    </row>
    <row r="23" spans="1:6" ht="31.5" x14ac:dyDescent="0.2">
      <c r="A23" s="47" t="s">
        <v>289</v>
      </c>
      <c r="B23" s="48">
        <v>3</v>
      </c>
      <c r="C23" s="48"/>
      <c r="D23" s="57" t="e">
        <f>SUM(D24:D27)</f>
        <v>#REF!</v>
      </c>
      <c r="E23" s="57" t="e">
        <f>SUM(E24:E27)</f>
        <v>#REF!</v>
      </c>
      <c r="F23" s="57" t="e">
        <f>SUM(F24:F27)</f>
        <v>#REF!</v>
      </c>
    </row>
    <row r="24" spans="1:6" ht="15.75" x14ac:dyDescent="0.2">
      <c r="A24" s="50" t="s">
        <v>29</v>
      </c>
      <c r="B24" s="51">
        <v>3</v>
      </c>
      <c r="C24" s="51">
        <v>2</v>
      </c>
      <c r="D24" s="52" t="e">
        <f>'2013 год'!#REF!</f>
        <v>#REF!</v>
      </c>
      <c r="E24" s="52" t="e">
        <f>'2013 год'!#REF!</f>
        <v>#REF!</v>
      </c>
      <c r="F24" s="52" t="e">
        <f>'2013 год'!#REF!</f>
        <v>#REF!</v>
      </c>
    </row>
    <row r="25" spans="1:6" ht="15.75" x14ac:dyDescent="0.2">
      <c r="A25" s="53" t="s">
        <v>221</v>
      </c>
      <c r="B25" s="51">
        <v>3</v>
      </c>
      <c r="C25" s="51">
        <v>4</v>
      </c>
      <c r="D25" s="52" t="e">
        <f>'2013 год'!#REF!</f>
        <v>#REF!</v>
      </c>
      <c r="E25" s="52" t="e">
        <f>'2013 год'!#REF!</f>
        <v>#REF!</v>
      </c>
      <c r="F25" s="52" t="e">
        <f>'2013 год'!#REF!</f>
        <v>#REF!</v>
      </c>
    </row>
    <row r="26" spans="1:6" ht="31.5" x14ac:dyDescent="0.2">
      <c r="A26" s="58" t="s">
        <v>290</v>
      </c>
      <c r="B26" s="51">
        <v>3</v>
      </c>
      <c r="C26" s="51">
        <v>9</v>
      </c>
      <c r="D26" s="52" t="e">
        <f>'2013 год'!#REF!</f>
        <v>#REF!</v>
      </c>
      <c r="E26" s="52" t="e">
        <f>'2013 год'!#REF!+'2013 год'!#REF!</f>
        <v>#REF!</v>
      </c>
      <c r="F26" s="52" t="e">
        <f>'2013 год'!G663+'2013 год'!#REF!</f>
        <v>#REF!</v>
      </c>
    </row>
    <row r="27" spans="1:6" ht="15.75" x14ac:dyDescent="0.2">
      <c r="A27" s="59" t="s">
        <v>271</v>
      </c>
      <c r="B27" s="51">
        <v>3</v>
      </c>
      <c r="C27" s="51">
        <v>10</v>
      </c>
      <c r="D27" s="52" t="e">
        <f>'2013 год'!#REF!</f>
        <v>#REF!</v>
      </c>
      <c r="E27" s="52" t="e">
        <f>'2013 год'!#REF!</f>
        <v>#REF!</v>
      </c>
      <c r="F27" s="52" t="e">
        <f>'2013 год'!#REF!</f>
        <v>#REF!</v>
      </c>
    </row>
    <row r="28" spans="1:6" ht="15.75" x14ac:dyDescent="0.2">
      <c r="A28" s="50"/>
      <c r="B28" s="51"/>
      <c r="C28" s="51"/>
      <c r="D28" s="52"/>
      <c r="E28" s="52"/>
      <c r="F28" s="52"/>
    </row>
    <row r="29" spans="1:6" ht="15.75" x14ac:dyDescent="0.2">
      <c r="A29" s="47" t="s">
        <v>291</v>
      </c>
      <c r="B29" s="48">
        <v>4</v>
      </c>
      <c r="C29" s="48"/>
      <c r="D29" s="57" t="e">
        <f>SUM(D30:D34)</f>
        <v>#REF!</v>
      </c>
      <c r="E29" s="57" t="e">
        <f>SUM(E30:E34)</f>
        <v>#REF!</v>
      </c>
      <c r="F29" s="57" t="e">
        <f>SUM(F30:F34)</f>
        <v>#REF!</v>
      </c>
    </row>
    <row r="30" spans="1:6" ht="15.75" x14ac:dyDescent="0.2">
      <c r="A30" s="60" t="s">
        <v>131</v>
      </c>
      <c r="B30" s="51">
        <v>4</v>
      </c>
      <c r="C30" s="51">
        <v>5</v>
      </c>
      <c r="D30" s="52" t="e">
        <f>'2013 год'!#REF!</f>
        <v>#REF!</v>
      </c>
      <c r="E30" s="52" t="e">
        <f>'2013 год'!#REF!</f>
        <v>#REF!</v>
      </c>
      <c r="F30" s="52">
        <f>'2013 год'!G101</f>
        <v>30</v>
      </c>
    </row>
    <row r="31" spans="1:6" ht="15.75" x14ac:dyDescent="0.2">
      <c r="A31" s="61" t="s">
        <v>292</v>
      </c>
      <c r="B31" s="51">
        <v>4</v>
      </c>
      <c r="C31" s="51">
        <v>6</v>
      </c>
      <c r="D31" s="52" t="e">
        <f>'2013 год'!#REF!</f>
        <v>#REF!</v>
      </c>
      <c r="E31" s="52" t="e">
        <f>'2013 год'!#REF!</f>
        <v>#REF!</v>
      </c>
      <c r="F31" s="52" t="e">
        <f>'2013 год'!#REF!</f>
        <v>#REF!</v>
      </c>
    </row>
    <row r="32" spans="1:6" ht="15.75" x14ac:dyDescent="0.2">
      <c r="A32" s="50" t="s">
        <v>37</v>
      </c>
      <c r="B32" s="51" t="s">
        <v>11</v>
      </c>
      <c r="C32" s="51" t="s">
        <v>27</v>
      </c>
      <c r="D32" s="52" t="e">
        <f>'2013 год'!#REF!</f>
        <v>#REF!</v>
      </c>
      <c r="E32" s="52" t="e">
        <f>'2013 год'!#REF!</f>
        <v>#REF!</v>
      </c>
      <c r="F32" s="52">
        <f>'2013 год'!G106</f>
        <v>2456</v>
      </c>
    </row>
    <row r="33" spans="1:6" ht="15.75" x14ac:dyDescent="0.2">
      <c r="A33" s="50" t="s">
        <v>60</v>
      </c>
      <c r="B33" s="51">
        <v>4</v>
      </c>
      <c r="C33" s="51">
        <v>9</v>
      </c>
      <c r="D33" s="52" t="e">
        <f>'2013 год'!#REF!</f>
        <v>#REF!</v>
      </c>
      <c r="E33" s="52" t="e">
        <f>'2013 год'!#REF!</f>
        <v>#REF!</v>
      </c>
      <c r="F33" s="52">
        <f>'2013 год'!G116</f>
        <v>86202.900000000009</v>
      </c>
    </row>
    <row r="34" spans="1:6" ht="15.75" x14ac:dyDescent="0.2">
      <c r="A34" s="50" t="s">
        <v>35</v>
      </c>
      <c r="B34" s="51">
        <v>4</v>
      </c>
      <c r="C34" s="51">
        <v>12</v>
      </c>
      <c r="D34" s="52" t="e">
        <f>'2013 год'!#REF!+'2013 год'!#REF!+'2013 год'!#REF!</f>
        <v>#REF!</v>
      </c>
      <c r="E34" s="52" t="e">
        <f>'2013 год'!#REF!+'2013 год'!#REF!+'2013 год'!#REF!</f>
        <v>#REF!</v>
      </c>
      <c r="F34" s="52">
        <f>'2013 год'!G142+'2013 год'!G347+'2013 год'!G500</f>
        <v>29772.5</v>
      </c>
    </row>
    <row r="35" spans="1:6" ht="15.75" x14ac:dyDescent="0.2">
      <c r="A35" s="50"/>
      <c r="B35" s="51"/>
      <c r="C35" s="51"/>
      <c r="D35" s="52"/>
      <c r="E35" s="52"/>
      <c r="F35" s="52"/>
    </row>
    <row r="36" spans="1:6" ht="15.75" x14ac:dyDescent="0.2">
      <c r="A36" s="47" t="s">
        <v>293</v>
      </c>
      <c r="B36" s="48">
        <v>5</v>
      </c>
      <c r="C36" s="48"/>
      <c r="D36" s="57" t="e">
        <f>SUM(D37:D39)</f>
        <v>#REF!</v>
      </c>
      <c r="E36" s="57" t="e">
        <f>SUM(E37:E39)</f>
        <v>#REF!</v>
      </c>
      <c r="F36" s="57" t="e">
        <f>SUM(F37:F39)</f>
        <v>#REF!</v>
      </c>
    </row>
    <row r="37" spans="1:6" ht="15.75" x14ac:dyDescent="0.2">
      <c r="A37" s="50" t="s">
        <v>18</v>
      </c>
      <c r="B37" s="51">
        <v>5</v>
      </c>
      <c r="C37" s="51">
        <v>1</v>
      </c>
      <c r="D37" s="52" t="e">
        <f>'2013 год'!#REF!+'2013 год'!#REF!</f>
        <v>#REF!</v>
      </c>
      <c r="E37" s="52" t="e">
        <f>'2013 год'!#REF!+'2013 год'!#REF!</f>
        <v>#REF!</v>
      </c>
      <c r="F37" s="52">
        <f>'2013 год'!G164+'2013 год'!G505</f>
        <v>661261.29999999993</v>
      </c>
    </row>
    <row r="38" spans="1:6" ht="15.75" x14ac:dyDescent="0.2">
      <c r="A38" s="50" t="s">
        <v>186</v>
      </c>
      <c r="B38" s="51">
        <v>5</v>
      </c>
      <c r="C38" s="51">
        <v>2</v>
      </c>
      <c r="D38" s="52" t="e">
        <f>'2013 год'!#REF!+'2013 год'!#REF!</f>
        <v>#REF!</v>
      </c>
      <c r="E38" s="52" t="e">
        <f>'2013 год'!#REF!+'2013 год'!#REF!</f>
        <v>#REF!</v>
      </c>
      <c r="F38" s="52" t="e">
        <f>'2013 год'!#REF!+'2013 год'!G203</f>
        <v>#REF!</v>
      </c>
    </row>
    <row r="39" spans="1:6" ht="15.75" x14ac:dyDescent="0.2">
      <c r="A39" s="71"/>
      <c r="B39" s="51"/>
      <c r="C39" s="51"/>
      <c r="D39" s="52"/>
      <c r="E39" s="52"/>
      <c r="F39" s="52"/>
    </row>
    <row r="40" spans="1:6" ht="15.75" x14ac:dyDescent="0.2">
      <c r="A40" s="62" t="s">
        <v>204</v>
      </c>
      <c r="B40" s="63">
        <v>6</v>
      </c>
      <c r="C40" s="63"/>
      <c r="D40" s="64" t="e">
        <f>D41</f>
        <v>#REF!</v>
      </c>
      <c r="E40" s="64" t="e">
        <f>E41</f>
        <v>#REF!</v>
      </c>
      <c r="F40" s="64" t="e">
        <f>F41</f>
        <v>#REF!</v>
      </c>
    </row>
    <row r="41" spans="1:6" ht="15.75" x14ac:dyDescent="0.2">
      <c r="A41" s="65" t="s">
        <v>206</v>
      </c>
      <c r="B41" s="51">
        <v>6</v>
      </c>
      <c r="C41" s="51">
        <v>5</v>
      </c>
      <c r="D41" s="52" t="e">
        <f>'2013 год'!#REF!</f>
        <v>#REF!</v>
      </c>
      <c r="E41" s="52" t="e">
        <f>'2013 год'!#REF!</f>
        <v>#REF!</v>
      </c>
      <c r="F41" s="52" t="e">
        <f>'2013 год'!#REF!</f>
        <v>#REF!</v>
      </c>
    </row>
    <row r="42" spans="1:6" ht="15.75" x14ac:dyDescent="0.2">
      <c r="A42" s="50"/>
      <c r="B42" s="51"/>
      <c r="C42" s="51"/>
      <c r="D42" s="52"/>
      <c r="E42" s="52"/>
      <c r="F42" s="52"/>
    </row>
    <row r="43" spans="1:6" ht="15.75" x14ac:dyDescent="0.2">
      <c r="A43" s="47" t="s">
        <v>294</v>
      </c>
      <c r="B43" s="48">
        <v>7</v>
      </c>
      <c r="C43" s="48"/>
      <c r="D43" s="57" t="e">
        <f>SUM(D44:D47)</f>
        <v>#REF!</v>
      </c>
      <c r="E43" s="57" t="e">
        <f>SUM(E44:E47)</f>
        <v>#REF!</v>
      </c>
      <c r="F43" s="57" t="e">
        <f>SUM(F44:F47)</f>
        <v>#REF!</v>
      </c>
    </row>
    <row r="44" spans="1:6" ht="15.75" x14ac:dyDescent="0.2">
      <c r="A44" s="50" t="s">
        <v>21</v>
      </c>
      <c r="B44" s="51">
        <v>7</v>
      </c>
      <c r="C44" s="51">
        <v>1</v>
      </c>
      <c r="D44" s="52" t="e">
        <f>'2013 год'!#REF!</f>
        <v>#REF!</v>
      </c>
      <c r="E44" s="52" t="e">
        <f>'2013 год'!#REF!</f>
        <v>#REF!</v>
      </c>
      <c r="F44" s="52">
        <f>'2013 год'!G542</f>
        <v>321744.89999999997</v>
      </c>
    </row>
    <row r="45" spans="1:6" ht="15.75" x14ac:dyDescent="0.2">
      <c r="A45" s="50" t="s">
        <v>295</v>
      </c>
      <c r="B45" s="51">
        <v>7</v>
      </c>
      <c r="C45" s="51">
        <v>2</v>
      </c>
      <c r="D45" s="52" t="e">
        <f>'2013 год'!#REF!+'2013 год'!#REF!</f>
        <v>#REF!</v>
      </c>
      <c r="E45" s="52" t="e">
        <f>'2013 год'!#REF!+'2013 год'!#REF!</f>
        <v>#REF!</v>
      </c>
      <c r="F45" s="52">
        <f>'2013 год'!G566+'2013 год'!G358</f>
        <v>643803.6</v>
      </c>
    </row>
    <row r="46" spans="1:6" ht="15.75" x14ac:dyDescent="0.2">
      <c r="A46" s="50" t="s">
        <v>30</v>
      </c>
      <c r="B46" s="51">
        <v>7</v>
      </c>
      <c r="C46" s="51">
        <v>7</v>
      </c>
      <c r="D46" s="52" t="e">
        <f>'2013 год'!#REF!+'2013 год'!#REF!</f>
        <v>#REF!</v>
      </c>
      <c r="E46" s="52" t="e">
        <f>'2013 год'!#REF!+'2013 год'!#REF!</f>
        <v>#REF!</v>
      </c>
      <c r="F46" s="52">
        <f>'2013 год'!G245+'2013 год'!G609</f>
        <v>8163.2</v>
      </c>
    </row>
    <row r="47" spans="1:6" ht="15.75" x14ac:dyDescent="0.2">
      <c r="A47" s="50" t="s">
        <v>25</v>
      </c>
      <c r="B47" s="51">
        <v>7</v>
      </c>
      <c r="C47" s="51">
        <v>9</v>
      </c>
      <c r="D47" s="52" t="e">
        <f>'2013 год'!#REF!+'2013 год'!#REF!</f>
        <v>#REF!</v>
      </c>
      <c r="E47" s="52" t="e">
        <f>'2013 год'!#REF!+'2013 год'!#REF!</f>
        <v>#REF!</v>
      </c>
      <c r="F47" s="52" t="e">
        <f>'2013 год'!G623+'2013 год'!#REF!</f>
        <v>#REF!</v>
      </c>
    </row>
    <row r="48" spans="1:6" ht="15.75" x14ac:dyDescent="0.2">
      <c r="A48" s="50"/>
      <c r="B48" s="51"/>
      <c r="C48" s="51"/>
      <c r="D48" s="52"/>
      <c r="E48" s="52"/>
      <c r="F48" s="52"/>
    </row>
    <row r="49" spans="1:6" ht="15.75" x14ac:dyDescent="0.2">
      <c r="A49" s="47" t="s">
        <v>296</v>
      </c>
      <c r="B49" s="48">
        <v>8</v>
      </c>
      <c r="C49" s="48"/>
      <c r="D49" s="57" t="e">
        <f>SUM(D50:D51)</f>
        <v>#REF!</v>
      </c>
      <c r="E49" s="57" t="e">
        <f>SUM(E50:E51)</f>
        <v>#REF!</v>
      </c>
      <c r="F49" s="57">
        <f>SUM(F50:F51)</f>
        <v>117485.5</v>
      </c>
    </row>
    <row r="50" spans="1:6" ht="15.75" x14ac:dyDescent="0.2">
      <c r="A50" s="50" t="s">
        <v>39</v>
      </c>
      <c r="B50" s="51">
        <v>8</v>
      </c>
      <c r="C50" s="51">
        <v>1</v>
      </c>
      <c r="D50" s="52" t="e">
        <f>'2013 год'!#REF!</f>
        <v>#REF!</v>
      </c>
      <c r="E50" s="52" t="e">
        <f>'2013 год'!#REF!</f>
        <v>#REF!</v>
      </c>
      <c r="F50" s="52">
        <f>'2013 год'!G385</f>
        <v>99585.4</v>
      </c>
    </row>
    <row r="51" spans="1:6" ht="15.75" x14ac:dyDescent="0.2">
      <c r="A51" s="50" t="s">
        <v>159</v>
      </c>
      <c r="B51" s="51">
        <v>8</v>
      </c>
      <c r="C51" s="51">
        <v>4</v>
      </c>
      <c r="D51" s="52" t="e">
        <f>'2013 год'!#REF!</f>
        <v>#REF!</v>
      </c>
      <c r="E51" s="52" t="e">
        <f>'2013 год'!#REF!</f>
        <v>#REF!</v>
      </c>
      <c r="F51" s="52">
        <f>'2013 год'!G427</f>
        <v>17900.100000000002</v>
      </c>
    </row>
    <row r="52" spans="1:6" ht="15.75" x14ac:dyDescent="0.2">
      <c r="A52" s="50"/>
      <c r="B52" s="51"/>
      <c r="C52" s="51"/>
      <c r="D52" s="52"/>
      <c r="E52" s="52"/>
      <c r="F52" s="52"/>
    </row>
    <row r="53" spans="1:6" ht="15.75" x14ac:dyDescent="0.2">
      <c r="A53" s="47" t="s">
        <v>297</v>
      </c>
      <c r="B53" s="48">
        <v>9</v>
      </c>
      <c r="C53" s="48"/>
      <c r="D53" s="57" t="e">
        <f>SUM(D54:D56)</f>
        <v>#REF!</v>
      </c>
      <c r="E53" s="57" t="e">
        <f>SUM(E54:E56)</f>
        <v>#REF!</v>
      </c>
      <c r="F53" s="57" t="e">
        <f>SUM(F54:F56)</f>
        <v>#REF!</v>
      </c>
    </row>
    <row r="54" spans="1:6" ht="15.75" x14ac:dyDescent="0.2">
      <c r="A54" s="50" t="s">
        <v>45</v>
      </c>
      <c r="B54" s="51">
        <v>9</v>
      </c>
      <c r="C54" s="51">
        <v>1</v>
      </c>
      <c r="D54" s="52" t="e">
        <f>'2013 год'!#REF!</f>
        <v>#REF!</v>
      </c>
      <c r="E54" s="52" t="e">
        <f>'2013 год'!#REF!</f>
        <v>#REF!</v>
      </c>
      <c r="F54" s="52" t="e">
        <f>'2013 год'!#REF!</f>
        <v>#REF!</v>
      </c>
    </row>
    <row r="55" spans="1:6" ht="15.75" x14ac:dyDescent="0.2">
      <c r="A55" s="50" t="s">
        <v>48</v>
      </c>
      <c r="B55" s="51">
        <v>9</v>
      </c>
      <c r="C55" s="51">
        <v>2</v>
      </c>
      <c r="D55" s="52" t="e">
        <f>'2013 год'!#REF!</f>
        <v>#REF!</v>
      </c>
      <c r="E55" s="52" t="e">
        <f>'2013 год'!#REF!</f>
        <v>#REF!</v>
      </c>
      <c r="F55" s="52" t="e">
        <f>'2013 год'!#REF!</f>
        <v>#REF!</v>
      </c>
    </row>
    <row r="56" spans="1:6" ht="15.75" x14ac:dyDescent="0.2">
      <c r="A56" s="50" t="s">
        <v>158</v>
      </c>
      <c r="B56" s="51">
        <v>9</v>
      </c>
      <c r="C56" s="51">
        <v>9</v>
      </c>
      <c r="D56" s="52" t="e">
        <f>'2013 год'!#REF!</f>
        <v>#REF!</v>
      </c>
      <c r="E56" s="52" t="e">
        <f>'2013 год'!#REF!</f>
        <v>#REF!</v>
      </c>
      <c r="F56" s="52" t="e">
        <f>'2013 год'!#REF!</f>
        <v>#REF!</v>
      </c>
    </row>
    <row r="57" spans="1:6" ht="15.75" x14ac:dyDescent="0.2">
      <c r="A57" s="50"/>
      <c r="B57" s="51"/>
      <c r="C57" s="51"/>
      <c r="D57" s="52"/>
      <c r="E57" s="52"/>
      <c r="F57" s="52"/>
    </row>
    <row r="58" spans="1:6" ht="15.75" x14ac:dyDescent="0.2">
      <c r="A58" s="47" t="s">
        <v>298</v>
      </c>
      <c r="B58" s="48">
        <v>10</v>
      </c>
      <c r="C58" s="48"/>
      <c r="D58" s="57" t="e">
        <f>SUM(D59:D61)</f>
        <v>#REF!</v>
      </c>
      <c r="E58" s="57" t="e">
        <f>SUM(E59:E61)</f>
        <v>#REF!</v>
      </c>
      <c r="F58" s="57">
        <f>SUM(F59:F61)</f>
        <v>33663.5</v>
      </c>
    </row>
    <row r="59" spans="1:6" ht="15.75" x14ac:dyDescent="0.2">
      <c r="A59" s="50" t="s">
        <v>31</v>
      </c>
      <c r="B59" s="51">
        <v>10</v>
      </c>
      <c r="C59" s="51">
        <v>1</v>
      </c>
      <c r="D59" s="52" t="e">
        <f>'2013 год'!#REF!</f>
        <v>#REF!</v>
      </c>
      <c r="E59" s="52" t="e">
        <f>'2013 год'!#REF!</f>
        <v>#REF!</v>
      </c>
      <c r="F59" s="52">
        <f>'2013 год'!G255</f>
        <v>4914</v>
      </c>
    </row>
    <row r="60" spans="1:6" ht="15.75" x14ac:dyDescent="0.2">
      <c r="A60" s="66" t="s">
        <v>36</v>
      </c>
      <c r="B60" s="51">
        <v>10</v>
      </c>
      <c r="C60" s="51">
        <v>3</v>
      </c>
      <c r="D60" s="52" t="e">
        <f>'2013 год'!#REF!+'2013 год'!#REF!+'2013 год'!#REF!</f>
        <v>#REF!</v>
      </c>
      <c r="E60" s="52" t="e">
        <f>'2013 год'!#REF!+'2013 год'!#REF!+'2013 год'!#REF!</f>
        <v>#REF!</v>
      </c>
      <c r="F60" s="52">
        <f>'2013 год'!G260+'2013 год'!G449+'2013 год'!G643</f>
        <v>6272.7</v>
      </c>
    </row>
    <row r="61" spans="1:6" ht="15.75" x14ac:dyDescent="0.2">
      <c r="A61" s="66" t="s">
        <v>139</v>
      </c>
      <c r="B61" s="51">
        <v>10</v>
      </c>
      <c r="C61" s="51">
        <v>4</v>
      </c>
      <c r="D61" s="52" t="e">
        <f>'2013 год'!#REF!+'2013 год'!#REF!+'2013 год'!#REF!</f>
        <v>#REF!</v>
      </c>
      <c r="E61" s="52" t="e">
        <f>'2013 год'!#REF!+'2013 год'!#REF!+'2013 год'!#REF!</f>
        <v>#REF!</v>
      </c>
      <c r="F61" s="52">
        <f>'2013 год'!G456+'2013 год'!G524+'2013 год'!G648</f>
        <v>22476.799999999999</v>
      </c>
    </row>
    <row r="62" spans="1:6" ht="15.75" x14ac:dyDescent="0.2">
      <c r="A62" s="50"/>
      <c r="B62" s="51"/>
      <c r="C62" s="51"/>
      <c r="D62" s="52"/>
      <c r="E62" s="52"/>
      <c r="F62" s="52"/>
    </row>
    <row r="63" spans="1:6" ht="15.75" x14ac:dyDescent="0.2">
      <c r="A63" s="47" t="s">
        <v>299</v>
      </c>
      <c r="B63" s="63">
        <v>11</v>
      </c>
      <c r="C63" s="51"/>
      <c r="D63" s="64" t="e">
        <f>D65+D64</f>
        <v>#REF!</v>
      </c>
      <c r="E63" s="64" t="e">
        <f>E65+E64</f>
        <v>#REF!</v>
      </c>
      <c r="F63" s="64" t="e">
        <f>F65+F64</f>
        <v>#REF!</v>
      </c>
    </row>
    <row r="64" spans="1:6" ht="15.75" x14ac:dyDescent="0.2">
      <c r="A64" s="50" t="s">
        <v>165</v>
      </c>
      <c r="B64" s="67">
        <v>11</v>
      </c>
      <c r="C64" s="67">
        <v>1</v>
      </c>
      <c r="D64" s="68" t="e">
        <f>'2013 год'!#REF!+'2013 год'!#REF!</f>
        <v>#REF!</v>
      </c>
      <c r="E64" s="68" t="e">
        <f>'2013 год'!#REF!+'2013 год'!#REF!</f>
        <v>#REF!</v>
      </c>
      <c r="F64" s="68" t="e">
        <f>'2013 год'!#REF!+'2013 год'!G463</f>
        <v>#REF!</v>
      </c>
    </row>
    <row r="65" spans="1:6" ht="15.75" x14ac:dyDescent="0.2">
      <c r="A65" s="50" t="s">
        <v>160</v>
      </c>
      <c r="B65" s="51">
        <v>11</v>
      </c>
      <c r="C65" s="51">
        <v>2</v>
      </c>
      <c r="D65" s="52" t="e">
        <f>'2013 год'!#REF!</f>
        <v>#REF!</v>
      </c>
      <c r="E65" s="52" t="e">
        <f>'2013 год'!#REF!</f>
        <v>#REF!</v>
      </c>
      <c r="F65" s="52">
        <f>'2013 год'!G468</f>
        <v>677.7</v>
      </c>
    </row>
    <row r="66" spans="1:6" ht="15.75" x14ac:dyDescent="0.2">
      <c r="A66" s="50"/>
      <c r="B66" s="51"/>
      <c r="C66" s="51"/>
      <c r="D66" s="52"/>
      <c r="E66" s="52"/>
      <c r="F66" s="52"/>
    </row>
    <row r="67" spans="1:6" ht="15.75" x14ac:dyDescent="0.2">
      <c r="A67" s="47" t="s">
        <v>300</v>
      </c>
      <c r="B67" s="63">
        <v>13</v>
      </c>
      <c r="C67" s="51"/>
      <c r="D67" s="64" t="e">
        <f>D68</f>
        <v>#REF!</v>
      </c>
      <c r="E67" s="64" t="e">
        <f>E68</f>
        <v>#REF!</v>
      </c>
      <c r="F67" s="64">
        <f>F68</f>
        <v>200</v>
      </c>
    </row>
    <row r="68" spans="1:6" ht="31.5" x14ac:dyDescent="0.2">
      <c r="A68" s="50" t="s">
        <v>154</v>
      </c>
      <c r="B68" s="51">
        <v>13</v>
      </c>
      <c r="C68" s="51">
        <v>1</v>
      </c>
      <c r="D68" s="52" t="e">
        <f>'2013 год'!#REF!</f>
        <v>#REF!</v>
      </c>
      <c r="E68" s="52" t="e">
        <f>'2013 год'!#REF!</f>
        <v>#REF!</v>
      </c>
      <c r="F68" s="52">
        <f>'2013 год'!G706</f>
        <v>200</v>
      </c>
    </row>
    <row r="69" spans="1:6" ht="15.75" x14ac:dyDescent="0.2">
      <c r="A69" s="50"/>
      <c r="B69" s="51"/>
      <c r="C69" s="51"/>
      <c r="D69" s="52"/>
      <c r="E69" s="52"/>
      <c r="F69" s="52"/>
    </row>
    <row r="70" spans="1:6" ht="31.5" x14ac:dyDescent="0.2">
      <c r="A70" s="47" t="s">
        <v>301</v>
      </c>
      <c r="B70" s="63">
        <v>14</v>
      </c>
      <c r="C70" s="51"/>
      <c r="D70" s="64" t="e">
        <f>SUM(D71:D72)</f>
        <v>#REF!</v>
      </c>
      <c r="E70" s="64" t="e">
        <f>SUM(E71:E72)</f>
        <v>#REF!</v>
      </c>
      <c r="F70" s="64">
        <f>SUM(F71:F72)</f>
        <v>30589</v>
      </c>
    </row>
    <row r="71" spans="1:6" ht="31.5" x14ac:dyDescent="0.2">
      <c r="A71" s="69" t="s">
        <v>162</v>
      </c>
      <c r="B71" s="67">
        <v>14</v>
      </c>
      <c r="C71" s="51">
        <v>1</v>
      </c>
      <c r="D71" s="68" t="e">
        <f>'2013 год'!#REF!</f>
        <v>#REF!</v>
      </c>
      <c r="E71" s="68" t="e">
        <f>'2013 год'!#REF!</f>
        <v>#REF!</v>
      </c>
      <c r="F71" s="68">
        <f>'2013 год'!G711</f>
        <v>5679</v>
      </c>
    </row>
    <row r="72" spans="1:6" ht="15.75" x14ac:dyDescent="0.2">
      <c r="A72" s="50" t="s">
        <v>163</v>
      </c>
      <c r="B72" s="51">
        <v>14</v>
      </c>
      <c r="C72" s="51">
        <v>2</v>
      </c>
      <c r="D72" s="52" t="e">
        <f>'2013 год'!#REF!</f>
        <v>#REF!</v>
      </c>
      <c r="E72" s="52" t="e">
        <f>'2013 год'!#REF!</f>
        <v>#REF!</v>
      </c>
      <c r="F72" s="52">
        <f>'2013 год'!G718</f>
        <v>24910</v>
      </c>
    </row>
  </sheetData>
  <customSheetViews>
    <customSheetView guid="{1C060685-541B-49B8-81E5-C9855E92EF71}" scale="75" showPageBreaks="1" view="pageBreakPreview" showRuler="0">
      <selection activeCell="B1" sqref="B1:F1"/>
      <pageMargins left="1.26" right="0.14000000000000001" top="0.2" bottom="0.25" header="0.25" footer="0.25"/>
      <pageSetup paperSize="9" scale="58" orientation="portrait" r:id="rId1"/>
      <headerFooter alignWithMargins="0"/>
    </customSheetView>
    <customSheetView guid="{167491D8-6D6D-447D-A119-5E65D8431081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2"/>
      <headerFooter alignWithMargins="0"/>
    </customSheetView>
    <customSheetView guid="{DA15D12B-B687-4104-AF35-4470F046E021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3"/>
      <headerFooter alignWithMargins="0"/>
    </customSheetView>
    <customSheetView guid="{C7A8D4BF-496F-467C-ACF1-D36EC033A9AF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4"/>
      <headerFooter alignWithMargins="0"/>
    </customSheetView>
    <customSheetView guid="{163B8715-85B8-471E-B260-0B77DCF30478}" showRuler="0">
      <selection activeCell="G11" sqref="G10:G11"/>
      <pageMargins left="0" right="0" top="0" bottom="0" header="0" footer="0"/>
      <pageSetup paperSize="9" scale="70" orientation="portrait" r:id="rId5"/>
      <headerFooter alignWithMargins="0"/>
    </customSheetView>
    <customSheetView guid="{8E7178FB-3B43-47C3-A920-04CF161DC57D}" showRuler="0">
      <selection activeCell="G11" sqref="G10:G11"/>
      <pageMargins left="0" right="0" top="0" bottom="0" header="0" footer="0"/>
      <pageSetup paperSize="9" scale="70" orientation="portrait" r:id="rId6"/>
      <headerFooter alignWithMargins="0"/>
    </customSheetView>
    <customSheetView guid="{E38A66F1-94EF-4E0B-9ADE-351A2CFBBB90}" showPageBreaks="1" view="pageBreakPreview" showRuler="0" topLeftCell="A31">
      <selection activeCell="E51" sqref="E51"/>
      <pageMargins left="1.43" right="0.14000000000000001" top="0.25" bottom="0.25" header="0.25" footer="0.25"/>
      <pageSetup paperSize="9" scale="75" orientation="portrait" r:id="rId7"/>
      <headerFooter alignWithMargins="0"/>
    </customSheetView>
    <customSheetView guid="{27388E48-9C14-43B8-B4A6-C752CD83E153}" showPageBreaks="1" view="pageBreakPreview" showRuler="0" topLeftCell="A53">
      <selection activeCell="D38" sqref="D38"/>
      <pageMargins left="1.43" right="0.14000000000000001" top="0.25" bottom="0.25" header="0.25" footer="0.25"/>
      <pageSetup paperSize="9" scale="75" orientation="portrait" r:id="rId8"/>
      <headerFooter alignWithMargins="0"/>
    </customSheetView>
    <customSheetView guid="{7C6E0ECD-7C82-43DA-9D75-77D350D6208C}" showPageBreaks="1" view="pageBreakPreview" showRuler="0">
      <selection activeCell="E10" sqref="E9:E10"/>
      <pageMargins left="1.43" right="0.14000000000000001" top="0.25" bottom="0.25" header="0.25" footer="0.25"/>
      <pageSetup paperSize="9" scale="75" orientation="portrait" r:id="rId9"/>
      <headerFooter alignWithMargins="0"/>
    </customSheetView>
    <customSheetView guid="{16C135C9-94AB-472D-93D8-5C1DA8432321}" showPageBreaks="1" printArea="1" view="pageBreakPreview" showRuler="0" topLeftCell="A37">
      <selection activeCell="F56" sqref="F56"/>
      <pageMargins left="1.4173228346456694" right="0" top="0" bottom="0" header="0" footer="0"/>
      <pageSetup paperSize="9" scale="66" orientation="portrait" r:id="rId10"/>
      <headerFooter alignWithMargins="0"/>
    </customSheetView>
    <customSheetView guid="{2B8A2E2F-34CD-4A73-80B0-2A7FC8A9C4FD}" scale="75" showPageBreaks="1" view="pageBreakPreview" showRuler="0" topLeftCell="A16">
      <selection activeCell="F39" sqref="F39"/>
      <pageMargins left="0.65" right="0.14000000000000001" top="0.26" bottom="0.25" header="0.25" footer="0.25"/>
      <pageSetup paperSize="9" scale="61" orientation="portrait" r:id="rId11"/>
      <headerFooter alignWithMargins="0"/>
    </customSheetView>
    <customSheetView guid="{18DA4211-C1A8-4AEA-A88D-04CC8F36FDA3}" showPageBreaks="1" view="pageBreakPreview" showRuler="0" topLeftCell="B1">
      <selection activeCell="F10" sqref="F10"/>
      <pageMargins left="1.43" right="0.14000000000000001" top="0.25" bottom="0.25" header="0.25" footer="0.25"/>
      <pageSetup paperSize="9" scale="75" orientation="portrait" r:id="rId12"/>
      <headerFooter alignWithMargins="0"/>
    </customSheetView>
    <customSheetView guid="{B2B8434C-6C78-4DCB-AFBB-90B24BBBCB58}" scale="75" showPageBreaks="1" printArea="1" view="pageBreakPreview" showRuler="0">
      <selection activeCell="E8" sqref="E8"/>
      <pageMargins left="1.26" right="0.14000000000000001" top="0.2" bottom="0.25" header="0.25" footer="0.25"/>
      <pageSetup paperSize="9" scale="58" orientation="portrait" r:id="rId13"/>
      <headerFooter alignWithMargins="0"/>
    </customSheetView>
    <customSheetView guid="{1179E7FE-2B08-4258-BF19-A1CE2E7D2FC6}" showRuler="0" topLeftCell="A28">
      <selection activeCell="F34" sqref="F34"/>
      <pageMargins left="0" right="0" top="0" bottom="0" header="0" footer="0"/>
      <pageSetup paperSize="9" scale="70" orientation="portrait" r:id="rId14"/>
      <headerFooter alignWithMargins="0"/>
    </customSheetView>
    <customSheetView guid="{C7735A17-DAAB-4B96-AAB1-BE76DE09472F}" scale="75" showPageBreaks="1" printArea="1" view="pageBreakPreview" showRuler="0">
      <selection activeCell="D4" sqref="D4:F4"/>
      <pageMargins left="1.26" right="0.14000000000000001" top="0.2" bottom="0.25" header="0.25" footer="0.25"/>
      <pageSetup paperSize="9" scale="58" orientation="portrait" r:id="rId15"/>
      <headerFooter alignWithMargins="0"/>
    </customSheetView>
    <customSheetView guid="{DCE8C298-05F2-4894-ADD9-0C8B1A668AE1}" scale="75" showPageBreaks="1" printArea="1" view="pageBreakPreview" showRuler="0" topLeftCell="A34">
      <selection activeCell="D39" sqref="D39:F39"/>
      <pageMargins left="1.26" right="0.14000000000000001" top="0.2" bottom="0.25" header="0.25" footer="0.25"/>
      <pageSetup paperSize="9" scale="58" orientation="portrait" r:id="rId16"/>
      <headerFooter alignWithMargins="0"/>
    </customSheetView>
    <customSheetView guid="{433D1ED1-4EF4-4D23-B691-1925F16A6300}" scale="75" showPageBreaks="1" view="pageBreakPreview" showRuler="0" topLeftCell="A31">
      <selection activeCell="J75" sqref="J75"/>
      <pageMargins left="1.26" right="0.14000000000000001" top="0.2" bottom="0.25" header="0.25" footer="0.25"/>
      <pageSetup paperSize="9" scale="58" orientation="portrait" r:id="rId17"/>
      <headerFooter alignWithMargins="0"/>
    </customSheetView>
    <customSheetView guid="{A8106264-3295-4312-BA82-A79BBB1DDAF3}" scale="75" showPageBreaks="1" view="pageBreakPreview" showRuler="0" topLeftCell="A16">
      <selection activeCell="D39" sqref="D39:F39"/>
      <pageMargins left="1.26" right="0.14000000000000001" top="0.2" bottom="0.25" header="0.25" footer="0.25"/>
      <pageSetup paperSize="9" scale="58" orientation="portrait" r:id="rId18"/>
      <headerFooter alignWithMargins="0"/>
    </customSheetView>
    <customSheetView guid="{5B0ECC04-287D-41FE-BA8D-5B249E27F599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19"/>
      <headerFooter alignWithMargins="0"/>
    </customSheetView>
    <customSheetView guid="{EA1929C7-85F7-40DE-826A-94377FC9966E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20"/>
      <headerFooter alignWithMargins="0"/>
    </customSheetView>
    <customSheetView guid="{34CA7316-21D3-43B0-B4D3-6E9FC18023BF}" scale="75" showPageBreaks="1" printArea="1" view="pageBreakPreview" showRuler="0">
      <selection activeCell="D47" sqref="D47:F47"/>
      <pageMargins left="1.26" right="0.14000000000000001" top="0.2" bottom="0.25" header="0.25" footer="0.25"/>
      <pageSetup paperSize="9" scale="58" orientation="portrait" r:id="rId21"/>
      <headerFooter alignWithMargins="0"/>
    </customSheetView>
  </customSheetViews>
  <mergeCells count="2">
    <mergeCell ref="A7:F7"/>
    <mergeCell ref="D4:F4"/>
  </mergeCells>
  <phoneticPr fontId="2" type="noConversion"/>
  <pageMargins left="1.26" right="0.14000000000000001" top="0.2" bottom="0.25" header="0.25" footer="0.25"/>
  <pageSetup paperSize="9" scale="58" orientation="portrait" r:id="rId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L854"/>
  <sheetViews>
    <sheetView showGridLines="0" tabSelected="1" showRuler="0" view="pageBreakPreview" zoomScaleNormal="100" zoomScaleSheetLayoutView="100" workbookViewId="0">
      <pane ySplit="9" topLeftCell="A10" activePane="bottomLeft" state="frozenSplit"/>
      <selection pane="bottomLeft" activeCell="J3" sqref="J3"/>
    </sheetView>
  </sheetViews>
  <sheetFormatPr defaultRowHeight="12.75" x14ac:dyDescent="0.2"/>
  <cols>
    <col min="1" max="1" width="65.28515625" style="2" customWidth="1"/>
    <col min="2" max="2" width="8.5703125" customWidth="1"/>
    <col min="3" max="3" width="8.140625" customWidth="1"/>
    <col min="4" max="4" width="7.5703125" customWidth="1"/>
    <col min="5" max="5" width="10.42578125" customWidth="1"/>
    <col min="6" max="6" width="8.5703125" customWidth="1"/>
    <col min="7" max="7" width="12.85546875" customWidth="1"/>
    <col min="8" max="8" width="11.85546875" bestFit="1" customWidth="1"/>
    <col min="9" max="9" width="11.7109375" bestFit="1" customWidth="1"/>
    <col min="10" max="10" width="15" customWidth="1"/>
    <col min="11" max="11" width="11.7109375" bestFit="1" customWidth="1"/>
  </cols>
  <sheetData>
    <row r="1" spans="1:11" ht="15" x14ac:dyDescent="0.2">
      <c r="B1" s="183" t="s">
        <v>479</v>
      </c>
      <c r="C1" s="183"/>
      <c r="D1" s="183"/>
      <c r="E1" s="183"/>
      <c r="F1" s="183"/>
      <c r="G1" s="183"/>
    </row>
    <row r="2" spans="1:11" ht="15" x14ac:dyDescent="0.25">
      <c r="B2" s="184" t="s">
        <v>276</v>
      </c>
      <c r="C2" s="184"/>
      <c r="D2" s="184"/>
      <c r="E2" s="184"/>
      <c r="F2" s="184"/>
      <c r="G2" s="184"/>
    </row>
    <row r="3" spans="1:11" ht="14.25" customHeight="1" x14ac:dyDescent="0.2">
      <c r="B3" s="185" t="s">
        <v>525</v>
      </c>
      <c r="C3" s="185"/>
      <c r="D3" s="185"/>
      <c r="E3" s="185"/>
      <c r="F3" s="185"/>
      <c r="G3" s="185"/>
    </row>
    <row r="4" spans="1:11" ht="2.25" customHeight="1" x14ac:dyDescent="0.2">
      <c r="B4" s="81"/>
      <c r="C4" s="81"/>
      <c r="D4" s="81"/>
      <c r="E4" s="81"/>
      <c r="F4" s="81"/>
      <c r="G4" s="81"/>
    </row>
    <row r="5" spans="1:11" ht="0.75" customHeight="1" x14ac:dyDescent="0.2"/>
    <row r="6" spans="1:11" ht="15.75" customHeight="1" x14ac:dyDescent="0.2">
      <c r="E6" s="12"/>
      <c r="F6" s="183" t="s">
        <v>346</v>
      </c>
      <c r="G6" s="183"/>
      <c r="H6" s="25"/>
      <c r="I6" s="25"/>
      <c r="J6" s="25"/>
      <c r="K6" s="25"/>
    </row>
    <row r="7" spans="1:11" ht="13.5" customHeight="1" x14ac:dyDescent="0.25">
      <c r="B7" s="184" t="s">
        <v>276</v>
      </c>
      <c r="C7" s="184"/>
      <c r="D7" s="184"/>
      <c r="E7" s="184"/>
      <c r="F7" s="184"/>
      <c r="G7" s="184"/>
      <c r="H7" s="26"/>
      <c r="I7" s="26"/>
      <c r="J7" s="26"/>
      <c r="K7" s="26"/>
    </row>
    <row r="8" spans="1:11" ht="15.75" customHeight="1" x14ac:dyDescent="0.25">
      <c r="C8" s="4"/>
      <c r="D8" s="184" t="s">
        <v>524</v>
      </c>
      <c r="E8" s="184"/>
      <c r="F8" s="184"/>
      <c r="G8" s="184"/>
      <c r="H8" s="172"/>
      <c r="I8" s="27"/>
      <c r="J8" s="27"/>
      <c r="K8" s="27"/>
    </row>
    <row r="9" spans="1:11" ht="12" customHeight="1" x14ac:dyDescent="0.2">
      <c r="C9" s="4"/>
      <c r="D9" s="4"/>
      <c r="E9" s="12"/>
      <c r="F9" s="12"/>
      <c r="G9" s="27"/>
      <c r="H9" s="27"/>
      <c r="I9" s="27"/>
      <c r="J9" s="27"/>
      <c r="K9" s="27"/>
    </row>
    <row r="10" spans="1:11" ht="6" customHeight="1" x14ac:dyDescent="0.2">
      <c r="C10" s="189"/>
      <c r="D10" s="189"/>
      <c r="E10" s="189"/>
      <c r="F10" s="189"/>
      <c r="G10" s="29"/>
      <c r="H10" s="27"/>
      <c r="I10" s="27"/>
      <c r="J10" s="27"/>
      <c r="K10" s="27"/>
    </row>
    <row r="11" spans="1:11" ht="15.75" x14ac:dyDescent="0.2">
      <c r="G11" s="28"/>
      <c r="H11" s="170"/>
      <c r="I11" s="170"/>
      <c r="J11" s="170"/>
      <c r="K11" s="170"/>
    </row>
    <row r="12" spans="1:11" ht="36.75" customHeight="1" x14ac:dyDescent="0.2">
      <c r="A12" s="190" t="s">
        <v>318</v>
      </c>
      <c r="B12" s="190"/>
      <c r="C12" s="190"/>
      <c r="D12" s="190"/>
      <c r="E12" s="190"/>
      <c r="F12" s="190"/>
      <c r="G12" s="190"/>
      <c r="H12" s="24"/>
      <c r="I12" s="171"/>
      <c r="J12" s="171"/>
      <c r="K12" s="24"/>
    </row>
    <row r="13" spans="1:11" ht="17.25" customHeight="1" x14ac:dyDescent="0.2">
      <c r="H13" s="24"/>
      <c r="I13" s="171"/>
      <c r="J13" s="171"/>
      <c r="K13" s="24"/>
    </row>
    <row r="14" spans="1:11" ht="18.75" customHeight="1" x14ac:dyDescent="0.2">
      <c r="A14" s="191" t="s">
        <v>0</v>
      </c>
      <c r="B14" s="188" t="s">
        <v>1</v>
      </c>
      <c r="C14" s="188" t="s">
        <v>2</v>
      </c>
      <c r="D14" s="188"/>
      <c r="E14" s="188" t="s">
        <v>5</v>
      </c>
      <c r="F14" s="188" t="s">
        <v>6</v>
      </c>
      <c r="G14" s="186" t="s">
        <v>319</v>
      </c>
      <c r="I14" s="23"/>
    </row>
    <row r="15" spans="1:11" ht="14.25" customHeight="1" x14ac:dyDescent="0.2">
      <c r="A15" s="191"/>
      <c r="B15" s="188"/>
      <c r="C15" s="103" t="s">
        <v>3</v>
      </c>
      <c r="D15" s="103" t="s">
        <v>4</v>
      </c>
      <c r="E15" s="188"/>
      <c r="F15" s="188"/>
      <c r="G15" s="187"/>
      <c r="H15" s="23"/>
      <c r="I15" s="23"/>
    </row>
    <row r="16" spans="1:11" ht="31.5" customHeight="1" x14ac:dyDescent="0.2">
      <c r="A16" s="104" t="s">
        <v>32</v>
      </c>
      <c r="B16" s="105"/>
      <c r="C16" s="105"/>
      <c r="D16" s="105"/>
      <c r="E16" s="105"/>
      <c r="F16" s="105"/>
      <c r="G16" s="169">
        <f>G675+G661+G534+G473+G340+G35+G17</f>
        <v>2760449.6</v>
      </c>
      <c r="H16" s="23"/>
      <c r="I16" s="23"/>
      <c r="J16" s="3"/>
      <c r="K16" s="23"/>
    </row>
    <row r="17" spans="1:12" s="1" customFormat="1" ht="25.5" customHeight="1" x14ac:dyDescent="0.2">
      <c r="A17" s="106" t="s">
        <v>76</v>
      </c>
      <c r="B17" s="107" t="s">
        <v>71</v>
      </c>
      <c r="C17" s="108" t="s">
        <v>7</v>
      </c>
      <c r="D17" s="108" t="s">
        <v>7</v>
      </c>
      <c r="E17" s="107" t="s">
        <v>7</v>
      </c>
      <c r="F17" s="107" t="s">
        <v>7</v>
      </c>
      <c r="G17" s="82">
        <f>G18</f>
        <v>4344.4000000000005</v>
      </c>
      <c r="H17" s="23"/>
      <c r="I17" s="23"/>
      <c r="J17" s="23"/>
    </row>
    <row r="18" spans="1:12" x14ac:dyDescent="0.2">
      <c r="A18" s="109" t="s">
        <v>90</v>
      </c>
      <c r="B18" s="110" t="s">
        <v>71</v>
      </c>
      <c r="C18" s="111">
        <v>1</v>
      </c>
      <c r="D18" s="111">
        <v>0</v>
      </c>
      <c r="E18" s="75" t="s">
        <v>7</v>
      </c>
      <c r="F18" s="110" t="s">
        <v>7</v>
      </c>
      <c r="G18" s="83">
        <f>G19+G24</f>
        <v>4344.4000000000005</v>
      </c>
      <c r="H18" s="23"/>
    </row>
    <row r="19" spans="1:12" ht="24" x14ac:dyDescent="0.2">
      <c r="A19" s="5" t="s">
        <v>41</v>
      </c>
      <c r="B19" s="112" t="s">
        <v>71</v>
      </c>
      <c r="C19" s="14">
        <v>1</v>
      </c>
      <c r="D19" s="14">
        <v>3</v>
      </c>
      <c r="E19" s="15" t="s">
        <v>7</v>
      </c>
      <c r="F19" s="112" t="s">
        <v>7</v>
      </c>
      <c r="G19" s="84">
        <f t="shared" ref="G19:G20" si="0">G20</f>
        <v>604.29999999999995</v>
      </c>
      <c r="H19" s="23"/>
      <c r="I19" s="23"/>
      <c r="J19" s="23"/>
      <c r="K19" s="3"/>
    </row>
    <row r="20" spans="1:12" ht="28.5" customHeight="1" x14ac:dyDescent="0.2">
      <c r="A20" s="5" t="s">
        <v>42</v>
      </c>
      <c r="B20" s="112" t="s">
        <v>71</v>
      </c>
      <c r="C20" s="14">
        <v>1</v>
      </c>
      <c r="D20" s="14">
        <v>3</v>
      </c>
      <c r="E20" s="15" t="s">
        <v>91</v>
      </c>
      <c r="F20" s="112" t="s">
        <v>7</v>
      </c>
      <c r="G20" s="84">
        <f t="shared" si="0"/>
        <v>604.29999999999995</v>
      </c>
      <c r="H20" s="23"/>
      <c r="I20" s="23"/>
    </row>
    <row r="21" spans="1:12" x14ac:dyDescent="0.2">
      <c r="A21" s="5" t="s">
        <v>10</v>
      </c>
      <c r="B21" s="112" t="s">
        <v>71</v>
      </c>
      <c r="C21" s="14">
        <v>1</v>
      </c>
      <c r="D21" s="14">
        <v>3</v>
      </c>
      <c r="E21" s="15" t="s">
        <v>92</v>
      </c>
      <c r="F21" s="112" t="s">
        <v>7</v>
      </c>
      <c r="G21" s="84">
        <f>G22+G23</f>
        <v>604.29999999999995</v>
      </c>
      <c r="H21" s="23"/>
    </row>
    <row r="22" spans="1:12" x14ac:dyDescent="0.2">
      <c r="A22" s="113" t="s">
        <v>193</v>
      </c>
      <c r="B22" s="16" t="s">
        <v>71</v>
      </c>
      <c r="C22" s="17" t="s">
        <v>8</v>
      </c>
      <c r="D22" s="17" t="s">
        <v>9</v>
      </c>
      <c r="E22" s="16" t="s">
        <v>92</v>
      </c>
      <c r="F22" s="16" t="s">
        <v>192</v>
      </c>
      <c r="G22" s="77">
        <v>601.29999999999995</v>
      </c>
      <c r="H22" s="23"/>
      <c r="I22" s="23"/>
      <c r="J22" s="23"/>
    </row>
    <row r="23" spans="1:12" x14ac:dyDescent="0.2">
      <c r="A23" s="114" t="s">
        <v>211</v>
      </c>
      <c r="B23" s="16" t="s">
        <v>71</v>
      </c>
      <c r="C23" s="17" t="s">
        <v>8</v>
      </c>
      <c r="D23" s="17" t="s">
        <v>9</v>
      </c>
      <c r="E23" s="16" t="s">
        <v>92</v>
      </c>
      <c r="F23" s="16" t="s">
        <v>212</v>
      </c>
      <c r="G23" s="77">
        <v>3</v>
      </c>
      <c r="H23" s="23"/>
    </row>
    <row r="24" spans="1:12" ht="24" x14ac:dyDescent="0.2">
      <c r="A24" s="115" t="s">
        <v>130</v>
      </c>
      <c r="B24" s="112" t="s">
        <v>71</v>
      </c>
      <c r="C24" s="14">
        <v>1</v>
      </c>
      <c r="D24" s="14">
        <v>6</v>
      </c>
      <c r="E24" s="116"/>
      <c r="F24" s="117"/>
      <c r="G24" s="79">
        <f>G25</f>
        <v>3740.1000000000004</v>
      </c>
      <c r="H24" s="23"/>
      <c r="J24" s="3"/>
      <c r="K24" s="3"/>
      <c r="L24" s="3"/>
    </row>
    <row r="25" spans="1:12" ht="23.25" customHeight="1" x14ac:dyDescent="0.2">
      <c r="A25" s="115" t="s">
        <v>42</v>
      </c>
      <c r="B25" s="112" t="s">
        <v>71</v>
      </c>
      <c r="C25" s="14">
        <v>1</v>
      </c>
      <c r="D25" s="14">
        <v>6</v>
      </c>
      <c r="E25" s="118">
        <v>20000</v>
      </c>
      <c r="F25" s="117"/>
      <c r="G25" s="79">
        <f>G26+G32</f>
        <v>3740.1000000000004</v>
      </c>
      <c r="H25" s="23"/>
    </row>
    <row r="26" spans="1:12" x14ac:dyDescent="0.2">
      <c r="A26" s="115" t="s">
        <v>10</v>
      </c>
      <c r="B26" s="112" t="s">
        <v>71</v>
      </c>
      <c r="C26" s="119">
        <v>1</v>
      </c>
      <c r="D26" s="119">
        <v>6</v>
      </c>
      <c r="E26" s="116">
        <v>20400</v>
      </c>
      <c r="F26" s="15" t="s">
        <v>7</v>
      </c>
      <c r="G26" s="79">
        <f>G27+G28+G29+G30+G31</f>
        <v>2744.3</v>
      </c>
      <c r="H26" s="23"/>
      <c r="J26" s="3"/>
      <c r="K26" s="3"/>
      <c r="L26" s="3"/>
    </row>
    <row r="27" spans="1:12" x14ac:dyDescent="0.2">
      <c r="A27" s="113" t="s">
        <v>194</v>
      </c>
      <c r="B27" s="120">
        <v>921</v>
      </c>
      <c r="C27" s="121">
        <v>1</v>
      </c>
      <c r="D27" s="121">
        <v>6</v>
      </c>
      <c r="E27" s="122">
        <v>20400</v>
      </c>
      <c r="F27" s="123" t="s">
        <v>196</v>
      </c>
      <c r="G27" s="77">
        <v>1779.8</v>
      </c>
      <c r="H27" s="23"/>
      <c r="J27" s="3"/>
    </row>
    <row r="28" spans="1:12" x14ac:dyDescent="0.2">
      <c r="A28" s="113" t="s">
        <v>195</v>
      </c>
      <c r="B28" s="120">
        <v>921</v>
      </c>
      <c r="C28" s="121">
        <v>1</v>
      </c>
      <c r="D28" s="121">
        <v>6</v>
      </c>
      <c r="E28" s="122">
        <v>20400</v>
      </c>
      <c r="F28" s="123" t="s">
        <v>197</v>
      </c>
      <c r="G28" s="77">
        <v>50</v>
      </c>
      <c r="H28" s="23"/>
      <c r="J28" s="3"/>
    </row>
    <row r="29" spans="1:12" ht="18" customHeight="1" x14ac:dyDescent="0.2">
      <c r="A29" s="10" t="s">
        <v>265</v>
      </c>
      <c r="B29" s="124">
        <v>921</v>
      </c>
      <c r="C29" s="13">
        <v>1</v>
      </c>
      <c r="D29" s="13">
        <v>6</v>
      </c>
      <c r="E29" s="125">
        <v>20400</v>
      </c>
      <c r="F29" s="123" t="s">
        <v>266</v>
      </c>
      <c r="G29" s="77">
        <v>208.3</v>
      </c>
      <c r="H29" s="23"/>
    </row>
    <row r="30" spans="1:12" x14ac:dyDescent="0.2">
      <c r="A30" s="113" t="s">
        <v>193</v>
      </c>
      <c r="B30" s="124">
        <v>921</v>
      </c>
      <c r="C30" s="13">
        <v>1</v>
      </c>
      <c r="D30" s="13">
        <v>6</v>
      </c>
      <c r="E30" s="125">
        <v>20400</v>
      </c>
      <c r="F30" s="123" t="s">
        <v>192</v>
      </c>
      <c r="G30" s="77">
        <v>704.2</v>
      </c>
      <c r="H30" s="23"/>
    </row>
    <row r="31" spans="1:12" x14ac:dyDescent="0.2">
      <c r="A31" s="114" t="s">
        <v>211</v>
      </c>
      <c r="B31" s="124">
        <v>921</v>
      </c>
      <c r="C31" s="13">
        <v>1</v>
      </c>
      <c r="D31" s="13">
        <v>6</v>
      </c>
      <c r="E31" s="125">
        <v>20400</v>
      </c>
      <c r="F31" s="123" t="s">
        <v>212</v>
      </c>
      <c r="G31" s="77">
        <v>2</v>
      </c>
      <c r="H31" s="23"/>
    </row>
    <row r="32" spans="1:12" ht="24" x14ac:dyDescent="0.2">
      <c r="A32" s="126" t="s">
        <v>315</v>
      </c>
      <c r="B32" s="127">
        <v>921</v>
      </c>
      <c r="C32" s="14">
        <v>1</v>
      </c>
      <c r="D32" s="14">
        <v>6</v>
      </c>
      <c r="E32" s="118" t="s">
        <v>314</v>
      </c>
      <c r="F32" s="128"/>
      <c r="G32" s="79">
        <f>G33+G34</f>
        <v>995.8</v>
      </c>
      <c r="H32" s="23"/>
    </row>
    <row r="33" spans="1:10" x14ac:dyDescent="0.2">
      <c r="A33" s="113" t="s">
        <v>194</v>
      </c>
      <c r="B33" s="124">
        <v>921</v>
      </c>
      <c r="C33" s="13">
        <v>1</v>
      </c>
      <c r="D33" s="13">
        <v>6</v>
      </c>
      <c r="E33" s="125" t="s">
        <v>314</v>
      </c>
      <c r="F33" s="123" t="s">
        <v>196</v>
      </c>
      <c r="G33" s="77">
        <v>980.8</v>
      </c>
      <c r="H33" s="23"/>
    </row>
    <row r="34" spans="1:10" x14ac:dyDescent="0.2">
      <c r="A34" s="113" t="s">
        <v>195</v>
      </c>
      <c r="B34" s="124">
        <v>921</v>
      </c>
      <c r="C34" s="13">
        <v>1</v>
      </c>
      <c r="D34" s="13">
        <v>6</v>
      </c>
      <c r="E34" s="125" t="s">
        <v>314</v>
      </c>
      <c r="F34" s="123" t="s">
        <v>197</v>
      </c>
      <c r="G34" s="77">
        <v>15</v>
      </c>
      <c r="H34" s="23"/>
    </row>
    <row r="35" spans="1:10" s="1" customFormat="1" ht="26.25" customHeight="1" x14ac:dyDescent="0.2">
      <c r="A35" s="106" t="s">
        <v>78</v>
      </c>
      <c r="B35" s="107" t="s">
        <v>62</v>
      </c>
      <c r="C35" s="108" t="s">
        <v>7</v>
      </c>
      <c r="D35" s="108" t="s">
        <v>7</v>
      </c>
      <c r="E35" s="107" t="s">
        <v>7</v>
      </c>
      <c r="F35" s="107" t="s">
        <v>7</v>
      </c>
      <c r="G35" s="82">
        <f>G36+G76+G94+G163+G244+G254+G295</f>
        <v>1456454.5</v>
      </c>
      <c r="H35" s="23"/>
      <c r="I35"/>
      <c r="J35"/>
    </row>
    <row r="36" spans="1:10" x14ac:dyDescent="0.2">
      <c r="A36" s="109" t="s">
        <v>90</v>
      </c>
      <c r="B36" s="75" t="s">
        <v>62</v>
      </c>
      <c r="C36" s="76" t="s">
        <v>8</v>
      </c>
      <c r="D36" s="76" t="s">
        <v>89</v>
      </c>
      <c r="E36" s="75" t="s">
        <v>7</v>
      </c>
      <c r="F36" s="75" t="s">
        <v>7</v>
      </c>
      <c r="G36" s="85">
        <f>G37+G55+G60+G51</f>
        <v>177877.2</v>
      </c>
      <c r="H36" s="23"/>
    </row>
    <row r="37" spans="1:10" ht="36" x14ac:dyDescent="0.2">
      <c r="A37" s="5" t="s">
        <v>43</v>
      </c>
      <c r="B37" s="15" t="s">
        <v>62</v>
      </c>
      <c r="C37" s="18" t="s">
        <v>8</v>
      </c>
      <c r="D37" s="18" t="s">
        <v>11</v>
      </c>
      <c r="E37" s="15" t="s">
        <v>7</v>
      </c>
      <c r="F37" s="15" t="s">
        <v>7</v>
      </c>
      <c r="G37" s="86">
        <f>G38+G47</f>
        <v>84963.199999999997</v>
      </c>
      <c r="H37" s="23"/>
    </row>
    <row r="38" spans="1:10" ht="28.5" customHeight="1" x14ac:dyDescent="0.2">
      <c r="A38" s="5" t="s">
        <v>42</v>
      </c>
      <c r="B38" s="15" t="s">
        <v>62</v>
      </c>
      <c r="C38" s="18" t="s">
        <v>8</v>
      </c>
      <c r="D38" s="18" t="s">
        <v>11</v>
      </c>
      <c r="E38" s="15" t="s">
        <v>91</v>
      </c>
      <c r="F38" s="15" t="s">
        <v>7</v>
      </c>
      <c r="G38" s="86">
        <f t="shared" ref="G38" si="1">G39</f>
        <v>84443.199999999997</v>
      </c>
      <c r="H38" s="23"/>
    </row>
    <row r="39" spans="1:10" x14ac:dyDescent="0.2">
      <c r="A39" s="5" t="s">
        <v>10</v>
      </c>
      <c r="B39" s="15" t="s">
        <v>62</v>
      </c>
      <c r="C39" s="18" t="s">
        <v>8</v>
      </c>
      <c r="D39" s="18" t="s">
        <v>11</v>
      </c>
      <c r="E39" s="15" t="s">
        <v>92</v>
      </c>
      <c r="F39" s="15" t="s">
        <v>7</v>
      </c>
      <c r="G39" s="86">
        <f>G40+G41+G42+G43+G44+G46+G45</f>
        <v>84443.199999999997</v>
      </c>
      <c r="H39" s="23"/>
    </row>
    <row r="40" spans="1:10" x14ac:dyDescent="0.2">
      <c r="A40" s="113" t="s">
        <v>194</v>
      </c>
      <c r="B40" s="16" t="s">
        <v>62</v>
      </c>
      <c r="C40" s="17" t="s">
        <v>8</v>
      </c>
      <c r="D40" s="17" t="s">
        <v>11</v>
      </c>
      <c r="E40" s="16" t="s">
        <v>92</v>
      </c>
      <c r="F40" s="16" t="s">
        <v>196</v>
      </c>
      <c r="G40" s="77">
        <v>65425.9</v>
      </c>
      <c r="H40" s="23"/>
    </row>
    <row r="41" spans="1:10" x14ac:dyDescent="0.2">
      <c r="A41" s="113" t="s">
        <v>195</v>
      </c>
      <c r="B41" s="16" t="s">
        <v>62</v>
      </c>
      <c r="C41" s="17" t="s">
        <v>8</v>
      </c>
      <c r="D41" s="17" t="s">
        <v>11</v>
      </c>
      <c r="E41" s="16" t="s">
        <v>92</v>
      </c>
      <c r="F41" s="16" t="s">
        <v>197</v>
      </c>
      <c r="G41" s="77">
        <v>1268</v>
      </c>
      <c r="H41" s="23"/>
    </row>
    <row r="42" spans="1:10" ht="24" x14ac:dyDescent="0.2">
      <c r="A42" s="10" t="s">
        <v>265</v>
      </c>
      <c r="B42" s="16" t="s">
        <v>62</v>
      </c>
      <c r="C42" s="17" t="s">
        <v>8</v>
      </c>
      <c r="D42" s="17" t="s">
        <v>11</v>
      </c>
      <c r="E42" s="16" t="s">
        <v>92</v>
      </c>
      <c r="F42" s="16" t="s">
        <v>266</v>
      </c>
      <c r="G42" s="77">
        <v>1708.9</v>
      </c>
      <c r="H42" s="23"/>
    </row>
    <row r="43" spans="1:10" ht="24" x14ac:dyDescent="0.2">
      <c r="A43" s="10" t="s">
        <v>207</v>
      </c>
      <c r="B43" s="16" t="s">
        <v>62</v>
      </c>
      <c r="C43" s="17" t="s">
        <v>8</v>
      </c>
      <c r="D43" s="17" t="s">
        <v>11</v>
      </c>
      <c r="E43" s="16" t="s">
        <v>92</v>
      </c>
      <c r="F43" s="16" t="s">
        <v>203</v>
      </c>
      <c r="G43" s="77">
        <v>980.8</v>
      </c>
      <c r="H43" s="23"/>
    </row>
    <row r="44" spans="1:10" x14ac:dyDescent="0.2">
      <c r="A44" s="113" t="s">
        <v>193</v>
      </c>
      <c r="B44" s="16" t="s">
        <v>62</v>
      </c>
      <c r="C44" s="17" t="s">
        <v>8</v>
      </c>
      <c r="D44" s="17" t="s">
        <v>11</v>
      </c>
      <c r="E44" s="16" t="s">
        <v>92</v>
      </c>
      <c r="F44" s="16" t="s">
        <v>192</v>
      </c>
      <c r="G44" s="77">
        <v>13444.6</v>
      </c>
      <c r="H44" s="23"/>
    </row>
    <row r="45" spans="1:10" ht="24" x14ac:dyDescent="0.2">
      <c r="A45" s="113" t="s">
        <v>333</v>
      </c>
      <c r="B45" s="16" t="s">
        <v>62</v>
      </c>
      <c r="C45" s="17" t="s">
        <v>8</v>
      </c>
      <c r="D45" s="17" t="s">
        <v>11</v>
      </c>
      <c r="E45" s="16" t="s">
        <v>92</v>
      </c>
      <c r="F45" s="16" t="s">
        <v>273</v>
      </c>
      <c r="G45" s="77">
        <v>1600</v>
      </c>
      <c r="H45" s="23"/>
    </row>
    <row r="46" spans="1:10" x14ac:dyDescent="0.2">
      <c r="A46" s="114" t="s">
        <v>211</v>
      </c>
      <c r="B46" s="16" t="s">
        <v>62</v>
      </c>
      <c r="C46" s="17" t="s">
        <v>8</v>
      </c>
      <c r="D46" s="17" t="s">
        <v>11</v>
      </c>
      <c r="E46" s="16" t="s">
        <v>92</v>
      </c>
      <c r="F46" s="16" t="s">
        <v>212</v>
      </c>
      <c r="G46" s="77">
        <v>15</v>
      </c>
      <c r="H46" s="23"/>
    </row>
    <row r="47" spans="1:10" x14ac:dyDescent="0.2">
      <c r="A47" s="6" t="s">
        <v>40</v>
      </c>
      <c r="B47" s="15" t="s">
        <v>62</v>
      </c>
      <c r="C47" s="19" t="s">
        <v>8</v>
      </c>
      <c r="D47" s="19" t="s">
        <v>11</v>
      </c>
      <c r="E47" s="15" t="s">
        <v>97</v>
      </c>
      <c r="F47" s="15"/>
      <c r="G47" s="79">
        <f>G49</f>
        <v>520</v>
      </c>
      <c r="H47" s="23"/>
    </row>
    <row r="48" spans="1:10" ht="48" x14ac:dyDescent="0.2">
      <c r="A48" s="5" t="s">
        <v>361</v>
      </c>
      <c r="B48" s="15" t="s">
        <v>62</v>
      </c>
      <c r="C48" s="19" t="s">
        <v>8</v>
      </c>
      <c r="D48" s="19" t="s">
        <v>11</v>
      </c>
      <c r="E48" s="15" t="s">
        <v>360</v>
      </c>
      <c r="F48" s="15"/>
      <c r="G48" s="79">
        <f>G50</f>
        <v>520</v>
      </c>
      <c r="H48" s="23"/>
    </row>
    <row r="49" spans="1:8" ht="26.25" customHeight="1" x14ac:dyDescent="0.2">
      <c r="A49" s="6" t="s">
        <v>164</v>
      </c>
      <c r="B49" s="15" t="s">
        <v>62</v>
      </c>
      <c r="C49" s="19" t="s">
        <v>8</v>
      </c>
      <c r="D49" s="19" t="s">
        <v>11</v>
      </c>
      <c r="E49" s="15" t="s">
        <v>369</v>
      </c>
      <c r="F49" s="15"/>
      <c r="G49" s="79">
        <f t="shared" ref="G49" si="2">G50</f>
        <v>520</v>
      </c>
      <c r="H49" s="23"/>
    </row>
    <row r="50" spans="1:8" x14ac:dyDescent="0.2">
      <c r="A50" s="10" t="s">
        <v>193</v>
      </c>
      <c r="B50" s="16" t="s">
        <v>62</v>
      </c>
      <c r="C50" s="17" t="s">
        <v>8</v>
      </c>
      <c r="D50" s="17" t="s">
        <v>11</v>
      </c>
      <c r="E50" s="16" t="s">
        <v>369</v>
      </c>
      <c r="F50" s="16" t="s">
        <v>192</v>
      </c>
      <c r="G50" s="77">
        <v>520</v>
      </c>
      <c r="H50" s="23"/>
    </row>
    <row r="51" spans="1:8" x14ac:dyDescent="0.2">
      <c r="A51" s="9" t="s">
        <v>210</v>
      </c>
      <c r="B51" s="15" t="s">
        <v>62</v>
      </c>
      <c r="C51" s="20" t="s">
        <v>8</v>
      </c>
      <c r="D51" s="20" t="s">
        <v>17</v>
      </c>
      <c r="E51" s="20" t="s">
        <v>7</v>
      </c>
      <c r="F51" s="15"/>
      <c r="G51" s="175">
        <f t="shared" ref="G51:G53" si="3">G52</f>
        <v>15.1</v>
      </c>
    </row>
    <row r="52" spans="1:8" x14ac:dyDescent="0.2">
      <c r="A52" s="9" t="s">
        <v>51</v>
      </c>
      <c r="B52" s="15" t="s">
        <v>62</v>
      </c>
      <c r="C52" s="20" t="s">
        <v>8</v>
      </c>
      <c r="D52" s="20" t="s">
        <v>17</v>
      </c>
      <c r="E52" s="20" t="s">
        <v>94</v>
      </c>
      <c r="F52" s="15"/>
      <c r="G52" s="175">
        <f t="shared" si="3"/>
        <v>15.1</v>
      </c>
    </row>
    <row r="53" spans="1:8" ht="24" x14ac:dyDescent="0.2">
      <c r="A53" s="9" t="s">
        <v>513</v>
      </c>
      <c r="B53" s="15" t="s">
        <v>62</v>
      </c>
      <c r="C53" s="20" t="s">
        <v>8</v>
      </c>
      <c r="D53" s="20" t="s">
        <v>17</v>
      </c>
      <c r="E53" s="20" t="s">
        <v>514</v>
      </c>
      <c r="F53" s="15"/>
      <c r="G53" s="175">
        <f t="shared" si="3"/>
        <v>15.1</v>
      </c>
    </row>
    <row r="54" spans="1:8" x14ac:dyDescent="0.2">
      <c r="A54" s="10" t="s">
        <v>193</v>
      </c>
      <c r="B54" s="16" t="s">
        <v>62</v>
      </c>
      <c r="C54" s="123" t="s">
        <v>8</v>
      </c>
      <c r="D54" s="123" t="s">
        <v>17</v>
      </c>
      <c r="E54" s="123" t="s">
        <v>514</v>
      </c>
      <c r="F54" s="16" t="s">
        <v>192</v>
      </c>
      <c r="G54" s="174">
        <v>15.1</v>
      </c>
    </row>
    <row r="55" spans="1:8" x14ac:dyDescent="0.2">
      <c r="A55" s="9" t="s">
        <v>243</v>
      </c>
      <c r="B55" s="15" t="s">
        <v>62</v>
      </c>
      <c r="C55" s="20" t="s">
        <v>8</v>
      </c>
      <c r="D55" s="20" t="s">
        <v>16</v>
      </c>
      <c r="E55" s="20" t="s">
        <v>7</v>
      </c>
      <c r="F55" s="20" t="s">
        <v>7</v>
      </c>
      <c r="G55" s="87">
        <f t="shared" ref="G55:G56" si="4">G56</f>
        <v>1017</v>
      </c>
      <c r="H55" s="23"/>
    </row>
    <row r="56" spans="1:8" x14ac:dyDescent="0.2">
      <c r="A56" s="9" t="s">
        <v>243</v>
      </c>
      <c r="B56" s="15" t="s">
        <v>62</v>
      </c>
      <c r="C56" s="20" t="s">
        <v>8</v>
      </c>
      <c r="D56" s="20" t="s">
        <v>16</v>
      </c>
      <c r="E56" s="20" t="s">
        <v>244</v>
      </c>
      <c r="F56" s="20" t="s">
        <v>7</v>
      </c>
      <c r="G56" s="87">
        <f t="shared" si="4"/>
        <v>1017</v>
      </c>
      <c r="H56" s="23"/>
    </row>
    <row r="57" spans="1:8" ht="24" x14ac:dyDescent="0.2">
      <c r="A57" s="9" t="s">
        <v>249</v>
      </c>
      <c r="B57" s="15" t="s">
        <v>62</v>
      </c>
      <c r="C57" s="20" t="s">
        <v>8</v>
      </c>
      <c r="D57" s="20" t="s">
        <v>16</v>
      </c>
      <c r="E57" s="20" t="s">
        <v>247</v>
      </c>
      <c r="F57" s="20" t="s">
        <v>7</v>
      </c>
      <c r="G57" s="87">
        <f>+G58</f>
        <v>1017</v>
      </c>
      <c r="H57" s="23"/>
    </row>
    <row r="58" spans="1:8" ht="36" x14ac:dyDescent="0.2">
      <c r="A58" s="9" t="s">
        <v>250</v>
      </c>
      <c r="B58" s="15" t="s">
        <v>62</v>
      </c>
      <c r="C58" s="20" t="s">
        <v>8</v>
      </c>
      <c r="D58" s="20" t="s">
        <v>16</v>
      </c>
      <c r="E58" s="20" t="s">
        <v>248</v>
      </c>
      <c r="F58" s="20" t="s">
        <v>7</v>
      </c>
      <c r="G58" s="87">
        <f>G59</f>
        <v>1017</v>
      </c>
      <c r="H58" s="23"/>
    </row>
    <row r="59" spans="1:8" x14ac:dyDescent="0.2">
      <c r="A59" s="113" t="s">
        <v>245</v>
      </c>
      <c r="B59" s="16" t="s">
        <v>62</v>
      </c>
      <c r="C59" s="123" t="s">
        <v>8</v>
      </c>
      <c r="D59" s="123" t="s">
        <v>16</v>
      </c>
      <c r="E59" s="123" t="s">
        <v>248</v>
      </c>
      <c r="F59" s="123" t="s">
        <v>246</v>
      </c>
      <c r="G59" s="77">
        <v>1017</v>
      </c>
      <c r="H59" s="23"/>
    </row>
    <row r="60" spans="1:8" x14ac:dyDescent="0.2">
      <c r="A60" s="5" t="s">
        <v>13</v>
      </c>
      <c r="B60" s="15" t="s">
        <v>62</v>
      </c>
      <c r="C60" s="18" t="s">
        <v>8</v>
      </c>
      <c r="D60" s="18" t="s">
        <v>153</v>
      </c>
      <c r="E60" s="15" t="s">
        <v>7</v>
      </c>
      <c r="F60" s="15" t="s">
        <v>7</v>
      </c>
      <c r="G60" s="86">
        <f>G61+G63+G72+G69</f>
        <v>91881.900000000009</v>
      </c>
      <c r="H60" s="23"/>
    </row>
    <row r="61" spans="1:8" ht="41.25" customHeight="1" x14ac:dyDescent="0.2">
      <c r="A61" s="5" t="s">
        <v>42</v>
      </c>
      <c r="B61" s="15" t="s">
        <v>62</v>
      </c>
      <c r="C61" s="19" t="s">
        <v>8</v>
      </c>
      <c r="D61" s="19" t="s">
        <v>153</v>
      </c>
      <c r="E61" s="15" t="s">
        <v>91</v>
      </c>
      <c r="F61" s="15"/>
      <c r="G61" s="79">
        <f>G62</f>
        <v>2500</v>
      </c>
      <c r="H61" s="23"/>
    </row>
    <row r="62" spans="1:8" ht="24" x14ac:dyDescent="0.2">
      <c r="A62" s="10" t="s">
        <v>236</v>
      </c>
      <c r="B62" s="16" t="s">
        <v>62</v>
      </c>
      <c r="C62" s="13">
        <v>1</v>
      </c>
      <c r="D62" s="13">
        <v>13</v>
      </c>
      <c r="E62" s="16" t="s">
        <v>91</v>
      </c>
      <c r="F62" s="16" t="s">
        <v>214</v>
      </c>
      <c r="G62" s="77">
        <v>2500</v>
      </c>
      <c r="H62" s="23"/>
    </row>
    <row r="63" spans="1:8" ht="24" x14ac:dyDescent="0.2">
      <c r="A63" s="129" t="s">
        <v>79</v>
      </c>
      <c r="B63" s="15" t="s">
        <v>62</v>
      </c>
      <c r="C63" s="18" t="s">
        <v>8</v>
      </c>
      <c r="D63" s="18" t="s">
        <v>153</v>
      </c>
      <c r="E63" s="15" t="s">
        <v>95</v>
      </c>
      <c r="F63" s="15" t="s">
        <v>7</v>
      </c>
      <c r="G63" s="86">
        <f>G64</f>
        <v>86221.400000000009</v>
      </c>
      <c r="H63" s="23"/>
    </row>
    <row r="64" spans="1:8" x14ac:dyDescent="0.2">
      <c r="A64" s="5" t="s">
        <v>59</v>
      </c>
      <c r="B64" s="15" t="s">
        <v>62</v>
      </c>
      <c r="C64" s="18" t="s">
        <v>8</v>
      </c>
      <c r="D64" s="18" t="s">
        <v>153</v>
      </c>
      <c r="E64" s="15" t="s">
        <v>96</v>
      </c>
      <c r="F64" s="15" t="s">
        <v>7</v>
      </c>
      <c r="G64" s="86">
        <f>G65+G66+G67+G68</f>
        <v>86221.400000000009</v>
      </c>
      <c r="H64" s="23"/>
    </row>
    <row r="65" spans="1:8" ht="24" x14ac:dyDescent="0.2">
      <c r="A65" s="10" t="s">
        <v>265</v>
      </c>
      <c r="B65" s="16" t="s">
        <v>62</v>
      </c>
      <c r="C65" s="17" t="s">
        <v>8</v>
      </c>
      <c r="D65" s="17" t="s">
        <v>153</v>
      </c>
      <c r="E65" s="16" t="s">
        <v>96</v>
      </c>
      <c r="F65" s="16" t="s">
        <v>266</v>
      </c>
      <c r="G65" s="77">
        <v>20</v>
      </c>
      <c r="H65" s="23"/>
    </row>
    <row r="66" spans="1:8" x14ac:dyDescent="0.2">
      <c r="A66" s="10" t="s">
        <v>193</v>
      </c>
      <c r="B66" s="16" t="s">
        <v>62</v>
      </c>
      <c r="C66" s="17" t="s">
        <v>8</v>
      </c>
      <c r="D66" s="17" t="s">
        <v>153</v>
      </c>
      <c r="E66" s="16" t="s">
        <v>96</v>
      </c>
      <c r="F66" s="16" t="s">
        <v>192</v>
      </c>
      <c r="G66" s="77">
        <v>2660.6</v>
      </c>
      <c r="H66" s="23"/>
    </row>
    <row r="67" spans="1:8" ht="48" x14ac:dyDescent="0.2">
      <c r="A67" s="130" t="s">
        <v>268</v>
      </c>
      <c r="B67" s="16" t="s">
        <v>62</v>
      </c>
      <c r="C67" s="17" t="s">
        <v>8</v>
      </c>
      <c r="D67" s="17" t="s">
        <v>153</v>
      </c>
      <c r="E67" s="16" t="s">
        <v>96</v>
      </c>
      <c r="F67" s="16" t="s">
        <v>267</v>
      </c>
      <c r="G67" s="77">
        <v>83373.8</v>
      </c>
      <c r="H67" s="23"/>
    </row>
    <row r="68" spans="1:8" x14ac:dyDescent="0.2">
      <c r="A68" s="114" t="s">
        <v>211</v>
      </c>
      <c r="B68" s="16" t="s">
        <v>62</v>
      </c>
      <c r="C68" s="17" t="s">
        <v>8</v>
      </c>
      <c r="D68" s="17" t="s">
        <v>153</v>
      </c>
      <c r="E68" s="16" t="s">
        <v>96</v>
      </c>
      <c r="F68" s="16" t="s">
        <v>212</v>
      </c>
      <c r="G68" s="77">
        <v>167</v>
      </c>
      <c r="H68" s="23"/>
    </row>
    <row r="69" spans="1:8" x14ac:dyDescent="0.2">
      <c r="A69" s="173" t="s">
        <v>138</v>
      </c>
      <c r="B69" s="15" t="s">
        <v>62</v>
      </c>
      <c r="C69" s="19" t="s">
        <v>8</v>
      </c>
      <c r="D69" s="19" t="s">
        <v>153</v>
      </c>
      <c r="E69" s="15" t="s">
        <v>137</v>
      </c>
      <c r="F69" s="15"/>
      <c r="G69" s="79">
        <f>G70</f>
        <v>3000</v>
      </c>
      <c r="H69" s="23"/>
    </row>
    <row r="70" spans="1:8" ht="25.5" x14ac:dyDescent="0.2">
      <c r="A70" s="173" t="s">
        <v>501</v>
      </c>
      <c r="B70" s="15" t="s">
        <v>62</v>
      </c>
      <c r="C70" s="19" t="s">
        <v>8</v>
      </c>
      <c r="D70" s="19" t="s">
        <v>153</v>
      </c>
      <c r="E70" s="15" t="s">
        <v>500</v>
      </c>
      <c r="F70" s="15"/>
      <c r="G70" s="79">
        <f>G71</f>
        <v>3000</v>
      </c>
      <c r="H70" s="23"/>
    </row>
    <row r="71" spans="1:8" x14ac:dyDescent="0.2">
      <c r="A71" s="10" t="s">
        <v>193</v>
      </c>
      <c r="B71" s="16" t="s">
        <v>62</v>
      </c>
      <c r="C71" s="17" t="s">
        <v>8</v>
      </c>
      <c r="D71" s="17" t="s">
        <v>153</v>
      </c>
      <c r="E71" s="16" t="s">
        <v>500</v>
      </c>
      <c r="F71" s="16" t="s">
        <v>192</v>
      </c>
      <c r="G71" s="77">
        <v>3000</v>
      </c>
      <c r="H71" s="23"/>
    </row>
    <row r="72" spans="1:8" x14ac:dyDescent="0.2">
      <c r="A72" s="6" t="s">
        <v>40</v>
      </c>
      <c r="B72" s="15" t="s">
        <v>62</v>
      </c>
      <c r="C72" s="19" t="s">
        <v>8</v>
      </c>
      <c r="D72" s="19" t="s">
        <v>153</v>
      </c>
      <c r="E72" s="15" t="s">
        <v>97</v>
      </c>
      <c r="F72" s="15"/>
      <c r="G72" s="79">
        <f>G74</f>
        <v>160.5</v>
      </c>
      <c r="H72" s="23"/>
    </row>
    <row r="73" spans="1:8" ht="24" x14ac:dyDescent="0.2">
      <c r="A73" s="6" t="s">
        <v>376</v>
      </c>
      <c r="B73" s="15" t="s">
        <v>62</v>
      </c>
      <c r="C73" s="19" t="s">
        <v>8</v>
      </c>
      <c r="D73" s="19" t="s">
        <v>153</v>
      </c>
      <c r="E73" s="15" t="s">
        <v>377</v>
      </c>
      <c r="F73" s="15"/>
      <c r="G73" s="79">
        <f t="shared" ref="G73" si="5">G74</f>
        <v>160.5</v>
      </c>
      <c r="H73" s="23"/>
    </row>
    <row r="74" spans="1:8" ht="24" x14ac:dyDescent="0.2">
      <c r="A74" s="6" t="s">
        <v>263</v>
      </c>
      <c r="B74" s="15" t="s">
        <v>62</v>
      </c>
      <c r="C74" s="19" t="s">
        <v>8</v>
      </c>
      <c r="D74" s="19" t="s">
        <v>153</v>
      </c>
      <c r="E74" s="15" t="s">
        <v>399</v>
      </c>
      <c r="F74" s="15"/>
      <c r="G74" s="79">
        <f>G75</f>
        <v>160.5</v>
      </c>
      <c r="H74" s="23"/>
    </row>
    <row r="75" spans="1:8" ht="24" x14ac:dyDescent="0.2">
      <c r="A75" s="10" t="s">
        <v>252</v>
      </c>
      <c r="B75" s="16" t="s">
        <v>62</v>
      </c>
      <c r="C75" s="17" t="s">
        <v>8</v>
      </c>
      <c r="D75" s="17" t="s">
        <v>153</v>
      </c>
      <c r="E75" s="16" t="s">
        <v>399</v>
      </c>
      <c r="F75" s="16" t="s">
        <v>200</v>
      </c>
      <c r="G75" s="77">
        <v>160.5</v>
      </c>
      <c r="H75" s="23"/>
    </row>
    <row r="76" spans="1:8" ht="24" x14ac:dyDescent="0.2">
      <c r="A76" s="109" t="s">
        <v>80</v>
      </c>
      <c r="B76" s="75" t="s">
        <v>62</v>
      </c>
      <c r="C76" s="76" t="s">
        <v>9</v>
      </c>
      <c r="D76" s="76" t="s">
        <v>89</v>
      </c>
      <c r="E76" s="75"/>
      <c r="F76" s="75" t="s">
        <v>7</v>
      </c>
      <c r="G76" s="85">
        <f>G77+G86+G83</f>
        <v>2190</v>
      </c>
      <c r="H76" s="23"/>
    </row>
    <row r="77" spans="1:8" x14ac:dyDescent="0.2">
      <c r="A77" s="5" t="s">
        <v>29</v>
      </c>
      <c r="B77" s="15" t="s">
        <v>62</v>
      </c>
      <c r="C77" s="14">
        <v>3</v>
      </c>
      <c r="D77" s="14">
        <v>2</v>
      </c>
      <c r="E77" s="15" t="s">
        <v>7</v>
      </c>
      <c r="F77" s="15" t="s">
        <v>7</v>
      </c>
      <c r="G77" s="86">
        <f>G78</f>
        <v>1600</v>
      </c>
      <c r="H77" s="23"/>
    </row>
    <row r="78" spans="1:8" x14ac:dyDescent="0.2">
      <c r="A78" s="5" t="s">
        <v>40</v>
      </c>
      <c r="B78" s="15" t="s">
        <v>62</v>
      </c>
      <c r="C78" s="19" t="s">
        <v>9</v>
      </c>
      <c r="D78" s="19" t="s">
        <v>19</v>
      </c>
      <c r="E78" s="15" t="s">
        <v>97</v>
      </c>
      <c r="F78" s="15" t="s">
        <v>7</v>
      </c>
      <c r="G78" s="86">
        <f>G80</f>
        <v>1600</v>
      </c>
      <c r="H78" s="23"/>
    </row>
    <row r="79" spans="1:8" ht="24" x14ac:dyDescent="0.2">
      <c r="A79" s="5" t="s">
        <v>370</v>
      </c>
      <c r="B79" s="15" t="s">
        <v>62</v>
      </c>
      <c r="C79" s="19" t="s">
        <v>9</v>
      </c>
      <c r="D79" s="19" t="s">
        <v>19</v>
      </c>
      <c r="E79" s="15" t="s">
        <v>371</v>
      </c>
      <c r="F79" s="15" t="s">
        <v>7</v>
      </c>
      <c r="G79" s="86">
        <f>G80</f>
        <v>1600</v>
      </c>
      <c r="H79" s="23"/>
    </row>
    <row r="80" spans="1:8" ht="36" x14ac:dyDescent="0.2">
      <c r="A80" s="5" t="s">
        <v>343</v>
      </c>
      <c r="B80" s="15" t="s">
        <v>62</v>
      </c>
      <c r="C80" s="19" t="s">
        <v>9</v>
      </c>
      <c r="D80" s="19" t="s">
        <v>19</v>
      </c>
      <c r="E80" s="15" t="s">
        <v>372</v>
      </c>
      <c r="F80" s="15"/>
      <c r="G80" s="86">
        <f t="shared" ref="G80" si="6">G81+G82</f>
        <v>1600</v>
      </c>
      <c r="H80" s="23"/>
    </row>
    <row r="81" spans="1:8" ht="17.25" customHeight="1" x14ac:dyDescent="0.2">
      <c r="A81" s="10" t="s">
        <v>265</v>
      </c>
      <c r="B81" s="16" t="s">
        <v>62</v>
      </c>
      <c r="C81" s="17" t="s">
        <v>9</v>
      </c>
      <c r="D81" s="17" t="s">
        <v>19</v>
      </c>
      <c r="E81" s="16" t="s">
        <v>372</v>
      </c>
      <c r="F81" s="16" t="s">
        <v>266</v>
      </c>
      <c r="G81" s="77">
        <v>54.7</v>
      </c>
      <c r="H81" s="23"/>
    </row>
    <row r="82" spans="1:8" x14ac:dyDescent="0.2">
      <c r="A82" s="10" t="s">
        <v>193</v>
      </c>
      <c r="B82" s="16" t="s">
        <v>62</v>
      </c>
      <c r="C82" s="17" t="s">
        <v>9</v>
      </c>
      <c r="D82" s="17" t="s">
        <v>19</v>
      </c>
      <c r="E82" s="16" t="s">
        <v>372</v>
      </c>
      <c r="F82" s="16" t="s">
        <v>192</v>
      </c>
      <c r="G82" s="77">
        <v>1545.3</v>
      </c>
      <c r="H82" s="23"/>
    </row>
    <row r="83" spans="1:8" ht="24" x14ac:dyDescent="0.2">
      <c r="A83" s="5" t="s">
        <v>503</v>
      </c>
      <c r="B83" s="15" t="s">
        <v>62</v>
      </c>
      <c r="C83" s="19" t="s">
        <v>9</v>
      </c>
      <c r="D83" s="19" t="s">
        <v>14</v>
      </c>
      <c r="E83" s="15" t="s">
        <v>504</v>
      </c>
      <c r="F83" s="15"/>
      <c r="G83" s="79">
        <f>G84</f>
        <v>98</v>
      </c>
      <c r="H83" s="23"/>
    </row>
    <row r="84" spans="1:8" ht="24" x14ac:dyDescent="0.2">
      <c r="A84" s="5" t="s">
        <v>505</v>
      </c>
      <c r="B84" s="15" t="s">
        <v>62</v>
      </c>
      <c r="C84" s="19" t="s">
        <v>9</v>
      </c>
      <c r="D84" s="19" t="s">
        <v>14</v>
      </c>
      <c r="E84" s="15" t="s">
        <v>502</v>
      </c>
      <c r="F84" s="15"/>
      <c r="G84" s="79">
        <f>G85</f>
        <v>98</v>
      </c>
      <c r="H84" s="23"/>
    </row>
    <row r="85" spans="1:8" x14ac:dyDescent="0.2">
      <c r="A85" s="10" t="s">
        <v>193</v>
      </c>
      <c r="B85" s="16" t="s">
        <v>62</v>
      </c>
      <c r="C85" s="17" t="s">
        <v>9</v>
      </c>
      <c r="D85" s="17" t="s">
        <v>14</v>
      </c>
      <c r="E85" s="16" t="s">
        <v>502</v>
      </c>
      <c r="F85" s="16" t="s">
        <v>192</v>
      </c>
      <c r="G85" s="77">
        <v>98</v>
      </c>
      <c r="H85" s="23"/>
    </row>
    <row r="86" spans="1:8" ht="24" x14ac:dyDescent="0.2">
      <c r="A86" s="72" t="s">
        <v>344</v>
      </c>
      <c r="B86" s="73" t="s">
        <v>62</v>
      </c>
      <c r="C86" s="74" t="s">
        <v>9</v>
      </c>
      <c r="D86" s="74" t="s">
        <v>44</v>
      </c>
      <c r="E86" s="73"/>
      <c r="F86" s="73"/>
      <c r="G86" s="79">
        <f t="shared" ref="G86:G92" si="7">G87</f>
        <v>492</v>
      </c>
      <c r="H86" s="23"/>
    </row>
    <row r="87" spans="1:8" x14ac:dyDescent="0.2">
      <c r="A87" s="5" t="s">
        <v>40</v>
      </c>
      <c r="B87" s="73" t="s">
        <v>62</v>
      </c>
      <c r="C87" s="74" t="s">
        <v>9</v>
      </c>
      <c r="D87" s="74" t="s">
        <v>44</v>
      </c>
      <c r="E87" s="73" t="s">
        <v>97</v>
      </c>
      <c r="F87" s="73"/>
      <c r="G87" s="88">
        <f>G91+G88</f>
        <v>492</v>
      </c>
      <c r="H87" s="23"/>
    </row>
    <row r="88" spans="1:8" ht="24" x14ac:dyDescent="0.2">
      <c r="A88" s="5" t="s">
        <v>370</v>
      </c>
      <c r="B88" s="73" t="s">
        <v>62</v>
      </c>
      <c r="C88" s="74" t="s">
        <v>9</v>
      </c>
      <c r="D88" s="74" t="s">
        <v>44</v>
      </c>
      <c r="E88" s="73" t="s">
        <v>371</v>
      </c>
      <c r="F88" s="73"/>
      <c r="G88" s="79">
        <f t="shared" ref="G88:G89" si="8">G89</f>
        <v>285</v>
      </c>
      <c r="H88" s="23"/>
    </row>
    <row r="89" spans="1:8" ht="24" x14ac:dyDescent="0.2">
      <c r="A89" s="5" t="s">
        <v>486</v>
      </c>
      <c r="B89" s="73" t="s">
        <v>62</v>
      </c>
      <c r="C89" s="74" t="s">
        <v>9</v>
      </c>
      <c r="D89" s="74" t="s">
        <v>44</v>
      </c>
      <c r="E89" s="73" t="s">
        <v>487</v>
      </c>
      <c r="F89" s="73"/>
      <c r="G89" s="79">
        <f t="shared" si="8"/>
        <v>285</v>
      </c>
      <c r="H89" s="23"/>
    </row>
    <row r="90" spans="1:8" x14ac:dyDescent="0.2">
      <c r="A90" s="10" t="s">
        <v>193</v>
      </c>
      <c r="B90" s="16" t="s">
        <v>62</v>
      </c>
      <c r="C90" s="17" t="s">
        <v>9</v>
      </c>
      <c r="D90" s="17" t="s">
        <v>44</v>
      </c>
      <c r="E90" s="16" t="s">
        <v>487</v>
      </c>
      <c r="F90" s="16" t="s">
        <v>192</v>
      </c>
      <c r="G90" s="77">
        <v>285</v>
      </c>
      <c r="H90" s="23"/>
    </row>
    <row r="91" spans="1:8" x14ac:dyDescent="0.2">
      <c r="A91" s="5" t="s">
        <v>373</v>
      </c>
      <c r="B91" s="73" t="s">
        <v>62</v>
      </c>
      <c r="C91" s="74" t="s">
        <v>9</v>
      </c>
      <c r="D91" s="74" t="s">
        <v>44</v>
      </c>
      <c r="E91" s="73" t="s">
        <v>374</v>
      </c>
      <c r="F91" s="73"/>
      <c r="G91" s="79">
        <f>G93</f>
        <v>207</v>
      </c>
      <c r="H91" s="23"/>
    </row>
    <row r="92" spans="1:8" ht="24" x14ac:dyDescent="0.2">
      <c r="A92" s="72" t="s">
        <v>345</v>
      </c>
      <c r="B92" s="73" t="s">
        <v>62</v>
      </c>
      <c r="C92" s="74" t="s">
        <v>9</v>
      </c>
      <c r="D92" s="74" t="s">
        <v>44</v>
      </c>
      <c r="E92" s="73" t="s">
        <v>375</v>
      </c>
      <c r="F92" s="73"/>
      <c r="G92" s="88">
        <f t="shared" si="7"/>
        <v>207</v>
      </c>
      <c r="H92" s="23"/>
    </row>
    <row r="93" spans="1:8" x14ac:dyDescent="0.2">
      <c r="A93" s="10" t="s">
        <v>193</v>
      </c>
      <c r="B93" s="16" t="s">
        <v>62</v>
      </c>
      <c r="C93" s="17" t="s">
        <v>9</v>
      </c>
      <c r="D93" s="17" t="s">
        <v>44</v>
      </c>
      <c r="E93" s="16" t="s">
        <v>375</v>
      </c>
      <c r="F93" s="16" t="s">
        <v>192</v>
      </c>
      <c r="G93" s="77">
        <v>207</v>
      </c>
      <c r="H93" s="23"/>
    </row>
    <row r="94" spans="1:8" x14ac:dyDescent="0.2">
      <c r="A94" s="7" t="s">
        <v>81</v>
      </c>
      <c r="B94" s="75" t="s">
        <v>62</v>
      </c>
      <c r="C94" s="76" t="s">
        <v>11</v>
      </c>
      <c r="D94" s="76" t="s">
        <v>89</v>
      </c>
      <c r="E94" s="75" t="s">
        <v>7</v>
      </c>
      <c r="F94" s="75" t="s">
        <v>7</v>
      </c>
      <c r="G94" s="89">
        <f>G95+G101+G106+G116+G142</f>
        <v>94950.800000000017</v>
      </c>
      <c r="H94" s="23"/>
    </row>
    <row r="95" spans="1:8" x14ac:dyDescent="0.2">
      <c r="A95" s="6" t="s">
        <v>325</v>
      </c>
      <c r="B95" s="15" t="s">
        <v>62</v>
      </c>
      <c r="C95" s="18" t="s">
        <v>11</v>
      </c>
      <c r="D95" s="18" t="s">
        <v>8</v>
      </c>
      <c r="E95" s="75"/>
      <c r="F95" s="75"/>
      <c r="G95" s="86">
        <f>G96</f>
        <v>370.8</v>
      </c>
      <c r="H95" s="23"/>
    </row>
    <row r="96" spans="1:8" x14ac:dyDescent="0.2">
      <c r="A96" s="6" t="s">
        <v>40</v>
      </c>
      <c r="B96" s="15" t="s">
        <v>62</v>
      </c>
      <c r="C96" s="18" t="s">
        <v>11</v>
      </c>
      <c r="D96" s="18" t="s">
        <v>8</v>
      </c>
      <c r="E96" s="15" t="s">
        <v>97</v>
      </c>
      <c r="F96" s="75"/>
      <c r="G96" s="86">
        <f>G98</f>
        <v>370.8</v>
      </c>
      <c r="H96" s="23"/>
    </row>
    <row r="97" spans="1:8" ht="24" x14ac:dyDescent="0.2">
      <c r="A97" s="6" t="s">
        <v>376</v>
      </c>
      <c r="B97" s="15" t="s">
        <v>62</v>
      </c>
      <c r="C97" s="18" t="s">
        <v>11</v>
      </c>
      <c r="D97" s="18" t="s">
        <v>8</v>
      </c>
      <c r="E97" s="15" t="s">
        <v>377</v>
      </c>
      <c r="F97" s="75"/>
      <c r="G97" s="86">
        <f>G98</f>
        <v>370.8</v>
      </c>
      <c r="H97" s="23"/>
    </row>
    <row r="98" spans="1:8" ht="24" x14ac:dyDescent="0.2">
      <c r="A98" s="131" t="s">
        <v>324</v>
      </c>
      <c r="B98" s="15" t="s">
        <v>62</v>
      </c>
      <c r="C98" s="19" t="s">
        <v>11</v>
      </c>
      <c r="D98" s="19" t="s">
        <v>8</v>
      </c>
      <c r="E98" s="15" t="s">
        <v>381</v>
      </c>
      <c r="F98" s="75"/>
      <c r="G98" s="86">
        <f>G100+G99</f>
        <v>370.8</v>
      </c>
      <c r="H98" s="23"/>
    </row>
    <row r="99" spans="1:8" x14ac:dyDescent="0.2">
      <c r="A99" s="113" t="s">
        <v>194</v>
      </c>
      <c r="B99" s="16" t="s">
        <v>62</v>
      </c>
      <c r="C99" s="17" t="s">
        <v>11</v>
      </c>
      <c r="D99" s="17" t="s">
        <v>8</v>
      </c>
      <c r="E99" s="16" t="s">
        <v>381</v>
      </c>
      <c r="F99" s="16" t="s">
        <v>196</v>
      </c>
      <c r="G99" s="77">
        <v>46.8</v>
      </c>
      <c r="H99" s="23"/>
    </row>
    <row r="100" spans="1:8" x14ac:dyDescent="0.2">
      <c r="A100" s="132" t="s">
        <v>193</v>
      </c>
      <c r="B100" s="16" t="s">
        <v>62</v>
      </c>
      <c r="C100" s="17" t="s">
        <v>11</v>
      </c>
      <c r="D100" s="17" t="s">
        <v>8</v>
      </c>
      <c r="E100" s="16" t="s">
        <v>381</v>
      </c>
      <c r="F100" s="16" t="s">
        <v>192</v>
      </c>
      <c r="G100" s="77">
        <v>324</v>
      </c>
      <c r="H100" s="23"/>
    </row>
    <row r="101" spans="1:8" x14ac:dyDescent="0.2">
      <c r="A101" s="6" t="s">
        <v>131</v>
      </c>
      <c r="B101" s="15" t="s">
        <v>62</v>
      </c>
      <c r="C101" s="18" t="s">
        <v>11</v>
      </c>
      <c r="D101" s="18" t="s">
        <v>17</v>
      </c>
      <c r="E101" s="15"/>
      <c r="F101" s="15"/>
      <c r="G101" s="86">
        <f>G102</f>
        <v>30</v>
      </c>
      <c r="H101" s="23"/>
    </row>
    <row r="102" spans="1:8" x14ac:dyDescent="0.2">
      <c r="A102" s="6" t="s">
        <v>40</v>
      </c>
      <c r="B102" s="15" t="s">
        <v>62</v>
      </c>
      <c r="C102" s="18" t="s">
        <v>11</v>
      </c>
      <c r="D102" s="18" t="s">
        <v>17</v>
      </c>
      <c r="E102" s="15" t="s">
        <v>97</v>
      </c>
      <c r="F102" s="15"/>
      <c r="G102" s="86">
        <f>G104</f>
        <v>30</v>
      </c>
      <c r="H102" s="23"/>
    </row>
    <row r="103" spans="1:8" x14ac:dyDescent="0.2">
      <c r="A103" s="6" t="s">
        <v>366</v>
      </c>
      <c r="B103" s="15" t="s">
        <v>62</v>
      </c>
      <c r="C103" s="18" t="s">
        <v>11</v>
      </c>
      <c r="D103" s="18" t="s">
        <v>17</v>
      </c>
      <c r="E103" s="15" t="s">
        <v>367</v>
      </c>
      <c r="F103" s="15"/>
      <c r="G103" s="86">
        <f>G105</f>
        <v>30</v>
      </c>
      <c r="H103" s="23"/>
    </row>
    <row r="104" spans="1:8" ht="24" x14ac:dyDescent="0.2">
      <c r="A104" s="6" t="s">
        <v>320</v>
      </c>
      <c r="B104" s="15" t="s">
        <v>62</v>
      </c>
      <c r="C104" s="18" t="s">
        <v>11</v>
      </c>
      <c r="D104" s="18" t="s">
        <v>17</v>
      </c>
      <c r="E104" s="15" t="s">
        <v>368</v>
      </c>
      <c r="F104" s="15"/>
      <c r="G104" s="86">
        <f>G105</f>
        <v>30</v>
      </c>
      <c r="H104" s="23"/>
    </row>
    <row r="105" spans="1:8" x14ac:dyDescent="0.2">
      <c r="A105" s="132" t="s">
        <v>193</v>
      </c>
      <c r="B105" s="16" t="s">
        <v>62</v>
      </c>
      <c r="C105" s="17" t="s">
        <v>11</v>
      </c>
      <c r="D105" s="17" t="s">
        <v>17</v>
      </c>
      <c r="E105" s="16" t="s">
        <v>368</v>
      </c>
      <c r="F105" s="16" t="s">
        <v>192</v>
      </c>
      <c r="G105" s="77">
        <v>30</v>
      </c>
      <c r="H105" s="23"/>
    </row>
    <row r="106" spans="1:8" x14ac:dyDescent="0.2">
      <c r="A106" s="5" t="s">
        <v>37</v>
      </c>
      <c r="B106" s="15" t="s">
        <v>62</v>
      </c>
      <c r="C106" s="18" t="s">
        <v>11</v>
      </c>
      <c r="D106" s="18" t="s">
        <v>27</v>
      </c>
      <c r="E106" s="15" t="s">
        <v>7</v>
      </c>
      <c r="F106" s="15" t="s">
        <v>7</v>
      </c>
      <c r="G106" s="86">
        <f>G107+G113</f>
        <v>2456</v>
      </c>
      <c r="H106" s="23"/>
    </row>
    <row r="107" spans="1:8" x14ac:dyDescent="0.2">
      <c r="A107" s="5" t="s">
        <v>68</v>
      </c>
      <c r="B107" s="15" t="s">
        <v>62</v>
      </c>
      <c r="C107" s="18" t="s">
        <v>11</v>
      </c>
      <c r="D107" s="18" t="s">
        <v>27</v>
      </c>
      <c r="E107" s="15" t="s">
        <v>98</v>
      </c>
      <c r="F107" s="15" t="s">
        <v>7</v>
      </c>
      <c r="G107" s="86">
        <f>G108</f>
        <v>2196</v>
      </c>
      <c r="H107" s="23"/>
    </row>
    <row r="108" spans="1:8" x14ac:dyDescent="0.2">
      <c r="A108" s="5" t="s">
        <v>69</v>
      </c>
      <c r="B108" s="15" t="s">
        <v>62</v>
      </c>
      <c r="C108" s="19" t="s">
        <v>11</v>
      </c>
      <c r="D108" s="19" t="s">
        <v>27</v>
      </c>
      <c r="E108" s="15" t="s">
        <v>99</v>
      </c>
      <c r="F108" s="15" t="s">
        <v>7</v>
      </c>
      <c r="G108" s="79">
        <f>G110</f>
        <v>2196</v>
      </c>
      <c r="H108" s="23"/>
    </row>
    <row r="109" spans="1:8" ht="36" x14ac:dyDescent="0.2">
      <c r="A109" s="131" t="s">
        <v>316</v>
      </c>
      <c r="B109" s="15" t="s">
        <v>62</v>
      </c>
      <c r="C109" s="19" t="s">
        <v>11</v>
      </c>
      <c r="D109" s="19" t="s">
        <v>27</v>
      </c>
      <c r="E109" s="15" t="s">
        <v>133</v>
      </c>
      <c r="F109" s="15"/>
      <c r="G109" s="79">
        <f>G110</f>
        <v>2196</v>
      </c>
      <c r="H109" s="23"/>
    </row>
    <row r="110" spans="1:8" ht="24" x14ac:dyDescent="0.2">
      <c r="A110" s="5" t="s">
        <v>201</v>
      </c>
      <c r="B110" s="15" t="s">
        <v>62</v>
      </c>
      <c r="C110" s="19" t="s">
        <v>11</v>
      </c>
      <c r="D110" s="19" t="s">
        <v>27</v>
      </c>
      <c r="E110" s="15" t="s">
        <v>133</v>
      </c>
      <c r="F110" s="15" t="s">
        <v>200</v>
      </c>
      <c r="G110" s="79">
        <f>G111+G112</f>
        <v>2196</v>
      </c>
      <c r="H110" s="23"/>
    </row>
    <row r="111" spans="1:8" x14ac:dyDescent="0.2">
      <c r="A111" s="10" t="s">
        <v>149</v>
      </c>
      <c r="B111" s="16" t="s">
        <v>62</v>
      </c>
      <c r="C111" s="17" t="s">
        <v>11</v>
      </c>
      <c r="D111" s="17" t="s">
        <v>27</v>
      </c>
      <c r="E111" s="16" t="s">
        <v>133</v>
      </c>
      <c r="F111" s="16" t="s">
        <v>200</v>
      </c>
      <c r="G111" s="77">
        <v>2086.1999999999998</v>
      </c>
      <c r="H111" s="23"/>
    </row>
    <row r="112" spans="1:8" x14ac:dyDescent="0.2">
      <c r="A112" s="10" t="s">
        <v>148</v>
      </c>
      <c r="B112" s="16" t="s">
        <v>62</v>
      </c>
      <c r="C112" s="17" t="s">
        <v>11</v>
      </c>
      <c r="D112" s="17" t="s">
        <v>27</v>
      </c>
      <c r="E112" s="16" t="s">
        <v>133</v>
      </c>
      <c r="F112" s="16" t="s">
        <v>200</v>
      </c>
      <c r="G112" s="77">
        <v>109.8</v>
      </c>
      <c r="H112" s="23"/>
    </row>
    <row r="113" spans="1:8" x14ac:dyDescent="0.2">
      <c r="A113" s="5" t="s">
        <v>58</v>
      </c>
      <c r="B113" s="15" t="s">
        <v>62</v>
      </c>
      <c r="C113" s="19" t="s">
        <v>11</v>
      </c>
      <c r="D113" s="19" t="s">
        <v>27</v>
      </c>
      <c r="E113" s="15" t="s">
        <v>100</v>
      </c>
      <c r="F113" s="15" t="s">
        <v>7</v>
      </c>
      <c r="G113" s="79">
        <f t="shared" ref="G113:G114" si="9">G114</f>
        <v>260</v>
      </c>
      <c r="H113" s="23"/>
    </row>
    <row r="114" spans="1:8" x14ac:dyDescent="0.2">
      <c r="A114" s="5" t="s">
        <v>82</v>
      </c>
      <c r="B114" s="15" t="s">
        <v>62</v>
      </c>
      <c r="C114" s="19" t="s">
        <v>11</v>
      </c>
      <c r="D114" s="19" t="s">
        <v>27</v>
      </c>
      <c r="E114" s="15" t="s">
        <v>101</v>
      </c>
      <c r="F114" s="15" t="s">
        <v>7</v>
      </c>
      <c r="G114" s="79">
        <f t="shared" si="9"/>
        <v>260</v>
      </c>
      <c r="H114" s="23"/>
    </row>
    <row r="115" spans="1:8" ht="24" x14ac:dyDescent="0.2">
      <c r="A115" s="10" t="s">
        <v>201</v>
      </c>
      <c r="B115" s="16" t="s">
        <v>62</v>
      </c>
      <c r="C115" s="17" t="s">
        <v>11</v>
      </c>
      <c r="D115" s="17" t="s">
        <v>27</v>
      </c>
      <c r="E115" s="16" t="s">
        <v>101</v>
      </c>
      <c r="F115" s="16" t="s">
        <v>200</v>
      </c>
      <c r="G115" s="77">
        <v>260</v>
      </c>
      <c r="H115" s="23"/>
    </row>
    <row r="116" spans="1:8" x14ac:dyDescent="0.2">
      <c r="A116" s="5" t="s">
        <v>155</v>
      </c>
      <c r="B116" s="15" t="s">
        <v>62</v>
      </c>
      <c r="C116" s="19" t="s">
        <v>11</v>
      </c>
      <c r="D116" s="19" t="s">
        <v>14</v>
      </c>
      <c r="E116" s="15" t="s">
        <v>7</v>
      </c>
      <c r="F116" s="15" t="s">
        <v>7</v>
      </c>
      <c r="G116" s="79">
        <f>G117+G139</f>
        <v>86202.900000000009</v>
      </c>
      <c r="H116" s="23"/>
    </row>
    <row r="117" spans="1:8" x14ac:dyDescent="0.2">
      <c r="A117" s="5" t="s">
        <v>60</v>
      </c>
      <c r="B117" s="15" t="s">
        <v>62</v>
      </c>
      <c r="C117" s="19" t="s">
        <v>11</v>
      </c>
      <c r="D117" s="19" t="s">
        <v>14</v>
      </c>
      <c r="E117" s="15" t="s">
        <v>102</v>
      </c>
      <c r="F117" s="15" t="s">
        <v>7</v>
      </c>
      <c r="G117" s="79">
        <f t="shared" ref="G117" si="10">G118</f>
        <v>86192.3</v>
      </c>
      <c r="H117" s="23"/>
    </row>
    <row r="118" spans="1:8" x14ac:dyDescent="0.2">
      <c r="A118" s="5" t="s">
        <v>143</v>
      </c>
      <c r="B118" s="15" t="s">
        <v>62</v>
      </c>
      <c r="C118" s="19" t="s">
        <v>11</v>
      </c>
      <c r="D118" s="19" t="s">
        <v>14</v>
      </c>
      <c r="E118" s="15" t="s">
        <v>134</v>
      </c>
      <c r="F118" s="15"/>
      <c r="G118" s="79">
        <f>G119+G123+G136+G130</f>
        <v>86192.3</v>
      </c>
      <c r="H118" s="23"/>
    </row>
    <row r="119" spans="1:8" ht="24" x14ac:dyDescent="0.2">
      <c r="A119" s="5" t="s">
        <v>73</v>
      </c>
      <c r="B119" s="15" t="s">
        <v>62</v>
      </c>
      <c r="C119" s="19" t="s">
        <v>11</v>
      </c>
      <c r="D119" s="19" t="s">
        <v>14</v>
      </c>
      <c r="E119" s="15" t="s">
        <v>135</v>
      </c>
      <c r="F119" s="15"/>
      <c r="G119" s="79">
        <f>G120</f>
        <v>4718.2</v>
      </c>
      <c r="H119" s="23"/>
    </row>
    <row r="120" spans="1:8" x14ac:dyDescent="0.2">
      <c r="A120" s="5" t="s">
        <v>193</v>
      </c>
      <c r="B120" s="15" t="s">
        <v>62</v>
      </c>
      <c r="C120" s="19" t="s">
        <v>11</v>
      </c>
      <c r="D120" s="19" t="s">
        <v>14</v>
      </c>
      <c r="E120" s="15" t="s">
        <v>135</v>
      </c>
      <c r="F120" s="15" t="s">
        <v>192</v>
      </c>
      <c r="G120" s="79">
        <f>G121+G122</f>
        <v>4718.2</v>
      </c>
      <c r="H120" s="23"/>
    </row>
    <row r="121" spans="1:8" x14ac:dyDescent="0.2">
      <c r="A121" s="10" t="s">
        <v>149</v>
      </c>
      <c r="B121" s="16" t="s">
        <v>62</v>
      </c>
      <c r="C121" s="17" t="s">
        <v>11</v>
      </c>
      <c r="D121" s="17" t="s">
        <v>14</v>
      </c>
      <c r="E121" s="16" t="s">
        <v>135</v>
      </c>
      <c r="F121" s="16" t="s">
        <v>192</v>
      </c>
      <c r="G121" s="77">
        <v>2096.1999999999998</v>
      </c>
      <c r="H121" s="23"/>
    </row>
    <row r="122" spans="1:8" x14ac:dyDescent="0.2">
      <c r="A122" s="10" t="s">
        <v>148</v>
      </c>
      <c r="B122" s="16" t="s">
        <v>62</v>
      </c>
      <c r="C122" s="17" t="s">
        <v>11</v>
      </c>
      <c r="D122" s="17" t="s">
        <v>14</v>
      </c>
      <c r="E122" s="16" t="s">
        <v>135</v>
      </c>
      <c r="F122" s="16" t="s">
        <v>192</v>
      </c>
      <c r="G122" s="77">
        <v>2622</v>
      </c>
      <c r="H122" s="23"/>
    </row>
    <row r="123" spans="1:8" x14ac:dyDescent="0.2">
      <c r="A123" s="5" t="s">
        <v>170</v>
      </c>
      <c r="B123" s="15" t="s">
        <v>62</v>
      </c>
      <c r="C123" s="19" t="s">
        <v>11</v>
      </c>
      <c r="D123" s="19" t="s">
        <v>14</v>
      </c>
      <c r="E123" s="15" t="s">
        <v>169</v>
      </c>
      <c r="F123" s="15"/>
      <c r="G123" s="79">
        <f>G124+G128</f>
        <v>14006.2</v>
      </c>
      <c r="H123" s="23"/>
    </row>
    <row r="124" spans="1:8" x14ac:dyDescent="0.2">
      <c r="A124" s="5" t="s">
        <v>193</v>
      </c>
      <c r="B124" s="15" t="s">
        <v>62</v>
      </c>
      <c r="C124" s="19" t="s">
        <v>11</v>
      </c>
      <c r="D124" s="19" t="s">
        <v>14</v>
      </c>
      <c r="E124" s="15" t="s">
        <v>169</v>
      </c>
      <c r="F124" s="15" t="s">
        <v>192</v>
      </c>
      <c r="G124" s="79">
        <f>G125+G126+G127</f>
        <v>12424.2</v>
      </c>
      <c r="H124" s="23"/>
    </row>
    <row r="125" spans="1:8" x14ac:dyDescent="0.2">
      <c r="A125" s="10" t="s">
        <v>149</v>
      </c>
      <c r="B125" s="16" t="s">
        <v>62</v>
      </c>
      <c r="C125" s="17" t="s">
        <v>11</v>
      </c>
      <c r="D125" s="17" t="s">
        <v>14</v>
      </c>
      <c r="E125" s="16" t="s">
        <v>169</v>
      </c>
      <c r="F125" s="16" t="s">
        <v>192</v>
      </c>
      <c r="G125" s="77">
        <v>11922</v>
      </c>
      <c r="H125" s="23"/>
    </row>
    <row r="126" spans="1:8" x14ac:dyDescent="0.2">
      <c r="A126" s="10" t="s">
        <v>148</v>
      </c>
      <c r="B126" s="16" t="s">
        <v>62</v>
      </c>
      <c r="C126" s="17" t="s">
        <v>11</v>
      </c>
      <c r="D126" s="17" t="s">
        <v>14</v>
      </c>
      <c r="E126" s="16" t="s">
        <v>169</v>
      </c>
      <c r="F126" s="16" t="s">
        <v>192</v>
      </c>
      <c r="G126" s="77">
        <v>486</v>
      </c>
      <c r="H126" s="23"/>
    </row>
    <row r="127" spans="1:8" x14ac:dyDescent="0.2">
      <c r="A127" s="10" t="s">
        <v>401</v>
      </c>
      <c r="B127" s="16" t="s">
        <v>62</v>
      </c>
      <c r="C127" s="17" t="s">
        <v>11</v>
      </c>
      <c r="D127" s="17" t="s">
        <v>14</v>
      </c>
      <c r="E127" s="16" t="s">
        <v>169</v>
      </c>
      <c r="F127" s="16" t="s">
        <v>192</v>
      </c>
      <c r="G127" s="77">
        <v>16.2</v>
      </c>
      <c r="H127" s="23"/>
    </row>
    <row r="128" spans="1:8" ht="24" x14ac:dyDescent="0.2">
      <c r="A128" s="72" t="s">
        <v>312</v>
      </c>
      <c r="B128" s="73" t="s">
        <v>62</v>
      </c>
      <c r="C128" s="74" t="s">
        <v>11</v>
      </c>
      <c r="D128" s="74" t="s">
        <v>14</v>
      </c>
      <c r="E128" s="73" t="s">
        <v>169</v>
      </c>
      <c r="F128" s="73" t="s">
        <v>311</v>
      </c>
      <c r="G128" s="88">
        <f>G129</f>
        <v>1582</v>
      </c>
      <c r="H128" s="23"/>
    </row>
    <row r="129" spans="1:8" x14ac:dyDescent="0.2">
      <c r="A129" s="10" t="s">
        <v>149</v>
      </c>
      <c r="B129" s="16" t="s">
        <v>62</v>
      </c>
      <c r="C129" s="17" t="s">
        <v>11</v>
      </c>
      <c r="D129" s="17" t="s">
        <v>14</v>
      </c>
      <c r="E129" s="16" t="s">
        <v>169</v>
      </c>
      <c r="F129" s="16" t="s">
        <v>311</v>
      </c>
      <c r="G129" s="77">
        <v>1582</v>
      </c>
      <c r="H129" s="23"/>
    </row>
    <row r="130" spans="1:8" ht="24" x14ac:dyDescent="0.2">
      <c r="A130" s="72" t="s">
        <v>428</v>
      </c>
      <c r="B130" s="73" t="s">
        <v>62</v>
      </c>
      <c r="C130" s="74" t="s">
        <v>11</v>
      </c>
      <c r="D130" s="74" t="s">
        <v>14</v>
      </c>
      <c r="E130" s="73" t="s">
        <v>427</v>
      </c>
      <c r="F130" s="73"/>
      <c r="G130" s="88">
        <f>G131+G134</f>
        <v>58596.7</v>
      </c>
      <c r="H130" s="23"/>
    </row>
    <row r="131" spans="1:8" x14ac:dyDescent="0.2">
      <c r="A131" s="5" t="s">
        <v>193</v>
      </c>
      <c r="B131" s="73" t="s">
        <v>62</v>
      </c>
      <c r="C131" s="74" t="s">
        <v>11</v>
      </c>
      <c r="D131" s="74" t="s">
        <v>14</v>
      </c>
      <c r="E131" s="73" t="s">
        <v>427</v>
      </c>
      <c r="F131" s="73" t="s">
        <v>192</v>
      </c>
      <c r="G131" s="88">
        <f>G132+G133</f>
        <v>20657.7</v>
      </c>
      <c r="H131" s="23"/>
    </row>
    <row r="132" spans="1:8" x14ac:dyDescent="0.2">
      <c r="A132" s="10" t="s">
        <v>149</v>
      </c>
      <c r="B132" s="16" t="s">
        <v>62</v>
      </c>
      <c r="C132" s="17" t="s">
        <v>11</v>
      </c>
      <c r="D132" s="17" t="s">
        <v>14</v>
      </c>
      <c r="E132" s="16" t="s">
        <v>427</v>
      </c>
      <c r="F132" s="16" t="s">
        <v>192</v>
      </c>
      <c r="G132" s="77">
        <v>19757.7</v>
      </c>
      <c r="H132" s="23"/>
    </row>
    <row r="133" spans="1:8" x14ac:dyDescent="0.2">
      <c r="A133" s="10" t="s">
        <v>148</v>
      </c>
      <c r="B133" s="16" t="s">
        <v>62</v>
      </c>
      <c r="C133" s="17" t="s">
        <v>11</v>
      </c>
      <c r="D133" s="17" t="s">
        <v>14</v>
      </c>
      <c r="E133" s="16" t="s">
        <v>427</v>
      </c>
      <c r="F133" s="16" t="s">
        <v>192</v>
      </c>
      <c r="G133" s="77">
        <v>900</v>
      </c>
      <c r="H133" s="23"/>
    </row>
    <row r="134" spans="1:8" ht="24" x14ac:dyDescent="0.2">
      <c r="A134" s="72" t="s">
        <v>312</v>
      </c>
      <c r="B134" s="73" t="s">
        <v>62</v>
      </c>
      <c r="C134" s="74" t="s">
        <v>11</v>
      </c>
      <c r="D134" s="74" t="s">
        <v>14</v>
      </c>
      <c r="E134" s="73" t="s">
        <v>427</v>
      </c>
      <c r="F134" s="73" t="s">
        <v>311</v>
      </c>
      <c r="G134" s="88">
        <f>G135</f>
        <v>37939</v>
      </c>
      <c r="H134" s="23"/>
    </row>
    <row r="135" spans="1:8" x14ac:dyDescent="0.2">
      <c r="A135" s="10" t="s">
        <v>149</v>
      </c>
      <c r="B135" s="16" t="s">
        <v>62</v>
      </c>
      <c r="C135" s="17" t="s">
        <v>11</v>
      </c>
      <c r="D135" s="17" t="s">
        <v>14</v>
      </c>
      <c r="E135" s="16" t="s">
        <v>427</v>
      </c>
      <c r="F135" s="16" t="s">
        <v>311</v>
      </c>
      <c r="G135" s="77">
        <v>37939</v>
      </c>
      <c r="H135" s="23"/>
    </row>
    <row r="136" spans="1:8" ht="24" x14ac:dyDescent="0.2">
      <c r="A136" s="72" t="s">
        <v>313</v>
      </c>
      <c r="B136" s="73" t="s">
        <v>62</v>
      </c>
      <c r="C136" s="74" t="s">
        <v>11</v>
      </c>
      <c r="D136" s="74" t="s">
        <v>14</v>
      </c>
      <c r="E136" s="73" t="s">
        <v>310</v>
      </c>
      <c r="F136" s="73"/>
      <c r="G136" s="88">
        <f t="shared" ref="G136:G137" si="11">G137</f>
        <v>8871.2000000000007</v>
      </c>
      <c r="H136" s="23"/>
    </row>
    <row r="137" spans="1:8" ht="24" x14ac:dyDescent="0.2">
      <c r="A137" s="72" t="s">
        <v>312</v>
      </c>
      <c r="B137" s="73" t="s">
        <v>62</v>
      </c>
      <c r="C137" s="74" t="s">
        <v>11</v>
      </c>
      <c r="D137" s="74" t="s">
        <v>14</v>
      </c>
      <c r="E137" s="73" t="s">
        <v>310</v>
      </c>
      <c r="F137" s="73" t="s">
        <v>311</v>
      </c>
      <c r="G137" s="88">
        <f t="shared" si="11"/>
        <v>8871.2000000000007</v>
      </c>
      <c r="H137" s="23"/>
    </row>
    <row r="138" spans="1:8" x14ac:dyDescent="0.2">
      <c r="A138" s="10" t="s">
        <v>149</v>
      </c>
      <c r="B138" s="16" t="s">
        <v>62</v>
      </c>
      <c r="C138" s="17" t="s">
        <v>11</v>
      </c>
      <c r="D138" s="17" t="s">
        <v>14</v>
      </c>
      <c r="E138" s="16" t="s">
        <v>310</v>
      </c>
      <c r="F138" s="16" t="s">
        <v>311</v>
      </c>
      <c r="G138" s="77">
        <v>8871.2000000000007</v>
      </c>
      <c r="H138" s="23"/>
    </row>
    <row r="139" spans="1:8" ht="25.5" customHeight="1" x14ac:dyDescent="0.2">
      <c r="A139" s="72" t="s">
        <v>437</v>
      </c>
      <c r="B139" s="73" t="s">
        <v>62</v>
      </c>
      <c r="C139" s="74" t="s">
        <v>11</v>
      </c>
      <c r="D139" s="74" t="s">
        <v>14</v>
      </c>
      <c r="E139" s="73" t="s">
        <v>436</v>
      </c>
      <c r="F139" s="73"/>
      <c r="G139" s="88">
        <f t="shared" ref="G139:G140" si="12">G140</f>
        <v>10.6</v>
      </c>
      <c r="H139" s="23"/>
    </row>
    <row r="140" spans="1:8" x14ac:dyDescent="0.2">
      <c r="A140" s="5" t="s">
        <v>193</v>
      </c>
      <c r="B140" s="73" t="s">
        <v>62</v>
      </c>
      <c r="C140" s="74" t="s">
        <v>11</v>
      </c>
      <c r="D140" s="74" t="s">
        <v>14</v>
      </c>
      <c r="E140" s="73" t="s">
        <v>436</v>
      </c>
      <c r="F140" s="73" t="s">
        <v>192</v>
      </c>
      <c r="G140" s="88">
        <f t="shared" si="12"/>
        <v>10.6</v>
      </c>
      <c r="H140" s="23"/>
    </row>
    <row r="141" spans="1:8" x14ac:dyDescent="0.2">
      <c r="A141" s="10" t="s">
        <v>401</v>
      </c>
      <c r="B141" s="16" t="s">
        <v>62</v>
      </c>
      <c r="C141" s="17" t="s">
        <v>11</v>
      </c>
      <c r="D141" s="17" t="s">
        <v>14</v>
      </c>
      <c r="E141" s="16" t="s">
        <v>436</v>
      </c>
      <c r="F141" s="16" t="s">
        <v>192</v>
      </c>
      <c r="G141" s="77">
        <v>10.6</v>
      </c>
      <c r="H141" s="23"/>
    </row>
    <row r="142" spans="1:8" x14ac:dyDescent="0.2">
      <c r="A142" s="5" t="s">
        <v>35</v>
      </c>
      <c r="B142" s="15" t="s">
        <v>62</v>
      </c>
      <c r="C142" s="18" t="s">
        <v>11</v>
      </c>
      <c r="D142" s="18" t="s">
        <v>33</v>
      </c>
      <c r="E142" s="15" t="s">
        <v>7</v>
      </c>
      <c r="F142" s="15" t="s">
        <v>7</v>
      </c>
      <c r="G142" s="79">
        <f>G143+G145+G147+G152+G155+G158</f>
        <v>5891.1</v>
      </c>
      <c r="H142" s="23"/>
    </row>
    <row r="143" spans="1:8" ht="36" x14ac:dyDescent="0.2">
      <c r="A143" s="133" t="s">
        <v>242</v>
      </c>
      <c r="B143" s="15" t="s">
        <v>62</v>
      </c>
      <c r="C143" s="18" t="s">
        <v>11</v>
      </c>
      <c r="D143" s="18" t="s">
        <v>33</v>
      </c>
      <c r="E143" s="15" t="s">
        <v>241</v>
      </c>
      <c r="F143" s="15"/>
      <c r="G143" s="86">
        <f>G144</f>
        <v>72.400000000000006</v>
      </c>
      <c r="H143" s="23"/>
    </row>
    <row r="144" spans="1:8" x14ac:dyDescent="0.2">
      <c r="A144" s="113" t="s">
        <v>194</v>
      </c>
      <c r="B144" s="16" t="s">
        <v>62</v>
      </c>
      <c r="C144" s="17" t="s">
        <v>11</v>
      </c>
      <c r="D144" s="17" t="s">
        <v>33</v>
      </c>
      <c r="E144" s="16" t="s">
        <v>241</v>
      </c>
      <c r="F144" s="16" t="s">
        <v>196</v>
      </c>
      <c r="G144" s="77">
        <v>72.400000000000006</v>
      </c>
      <c r="H144" s="23"/>
    </row>
    <row r="145" spans="1:8" x14ac:dyDescent="0.2">
      <c r="A145" s="126" t="s">
        <v>508</v>
      </c>
      <c r="B145" s="15" t="s">
        <v>62</v>
      </c>
      <c r="C145" s="19" t="s">
        <v>11</v>
      </c>
      <c r="D145" s="19" t="s">
        <v>33</v>
      </c>
      <c r="E145" s="15" t="s">
        <v>507</v>
      </c>
      <c r="F145" s="15"/>
      <c r="G145" s="79">
        <f>G146</f>
        <v>979</v>
      </c>
      <c r="H145" s="23"/>
    </row>
    <row r="146" spans="1:8" x14ac:dyDescent="0.2">
      <c r="A146" s="10" t="s">
        <v>193</v>
      </c>
      <c r="B146" s="16" t="s">
        <v>62</v>
      </c>
      <c r="C146" s="17" t="s">
        <v>11</v>
      </c>
      <c r="D146" s="17" t="s">
        <v>33</v>
      </c>
      <c r="E146" s="16" t="s">
        <v>506</v>
      </c>
      <c r="F146" s="16" t="s">
        <v>192</v>
      </c>
      <c r="G146" s="77">
        <v>979</v>
      </c>
      <c r="H146" s="23"/>
    </row>
    <row r="147" spans="1:8" x14ac:dyDescent="0.2">
      <c r="A147" s="6" t="s">
        <v>38</v>
      </c>
      <c r="B147" s="15" t="s">
        <v>62</v>
      </c>
      <c r="C147" s="19" t="s">
        <v>11</v>
      </c>
      <c r="D147" s="19" t="s">
        <v>33</v>
      </c>
      <c r="E147" s="15" t="s">
        <v>103</v>
      </c>
      <c r="F147" s="15" t="s">
        <v>7</v>
      </c>
      <c r="G147" s="79">
        <f>+G148</f>
        <v>3479.3</v>
      </c>
      <c r="H147" s="23"/>
    </row>
    <row r="148" spans="1:8" ht="24" x14ac:dyDescent="0.2">
      <c r="A148" s="6" t="s">
        <v>61</v>
      </c>
      <c r="B148" s="15" t="s">
        <v>62</v>
      </c>
      <c r="C148" s="19" t="s">
        <v>11</v>
      </c>
      <c r="D148" s="19" t="s">
        <v>33</v>
      </c>
      <c r="E148" s="15" t="s">
        <v>104</v>
      </c>
      <c r="F148" s="15" t="s">
        <v>7</v>
      </c>
      <c r="G148" s="79">
        <f t="shared" ref="G148:G150" si="13">G149</f>
        <v>3479.3</v>
      </c>
      <c r="H148" s="23"/>
    </row>
    <row r="149" spans="1:8" ht="36" x14ac:dyDescent="0.2">
      <c r="A149" s="6" t="s">
        <v>255</v>
      </c>
      <c r="B149" s="15" t="s">
        <v>62</v>
      </c>
      <c r="C149" s="18" t="s">
        <v>11</v>
      </c>
      <c r="D149" s="18" t="s">
        <v>33</v>
      </c>
      <c r="E149" s="15" t="s">
        <v>129</v>
      </c>
      <c r="F149" s="15" t="s">
        <v>7</v>
      </c>
      <c r="G149" s="86">
        <f t="shared" si="13"/>
        <v>3479.3</v>
      </c>
      <c r="H149" s="23"/>
    </row>
    <row r="150" spans="1:8" ht="24" x14ac:dyDescent="0.2">
      <c r="A150" s="5" t="s">
        <v>201</v>
      </c>
      <c r="B150" s="15" t="s">
        <v>62</v>
      </c>
      <c r="C150" s="19" t="s">
        <v>11</v>
      </c>
      <c r="D150" s="19" t="s">
        <v>33</v>
      </c>
      <c r="E150" s="15" t="s">
        <v>129</v>
      </c>
      <c r="F150" s="15" t="s">
        <v>200</v>
      </c>
      <c r="G150" s="79">
        <f t="shared" si="13"/>
        <v>3479.3</v>
      </c>
      <c r="H150" s="23"/>
    </row>
    <row r="151" spans="1:8" x14ac:dyDescent="0.2">
      <c r="A151" s="10" t="s">
        <v>152</v>
      </c>
      <c r="B151" s="16" t="s">
        <v>62</v>
      </c>
      <c r="C151" s="17" t="s">
        <v>11</v>
      </c>
      <c r="D151" s="17" t="s">
        <v>33</v>
      </c>
      <c r="E151" s="16" t="s">
        <v>129</v>
      </c>
      <c r="F151" s="16" t="s">
        <v>200</v>
      </c>
      <c r="G151" s="77">
        <v>3479.3</v>
      </c>
      <c r="H151" s="23"/>
    </row>
    <row r="152" spans="1:8" ht="24" x14ac:dyDescent="0.2">
      <c r="A152" s="5" t="s">
        <v>512</v>
      </c>
      <c r="B152" s="15" t="s">
        <v>62</v>
      </c>
      <c r="C152" s="19" t="s">
        <v>11</v>
      </c>
      <c r="D152" s="19" t="s">
        <v>33</v>
      </c>
      <c r="E152" s="15" t="s">
        <v>511</v>
      </c>
      <c r="F152" s="15"/>
      <c r="G152" s="79">
        <f>G153</f>
        <v>19.7</v>
      </c>
      <c r="H152" s="23"/>
    </row>
    <row r="153" spans="1:8" ht="24" x14ac:dyDescent="0.2">
      <c r="A153" s="5" t="s">
        <v>201</v>
      </c>
      <c r="B153" s="15" t="s">
        <v>62</v>
      </c>
      <c r="C153" s="19" t="s">
        <v>11</v>
      </c>
      <c r="D153" s="19" t="s">
        <v>33</v>
      </c>
      <c r="E153" s="15" t="s">
        <v>511</v>
      </c>
      <c r="F153" s="15" t="s">
        <v>200</v>
      </c>
      <c r="G153" s="79">
        <f>G154</f>
        <v>19.7</v>
      </c>
      <c r="H153" s="23"/>
    </row>
    <row r="154" spans="1:8" x14ac:dyDescent="0.2">
      <c r="A154" s="10" t="s">
        <v>152</v>
      </c>
      <c r="B154" s="16" t="s">
        <v>62</v>
      </c>
      <c r="C154" s="17" t="s">
        <v>11</v>
      </c>
      <c r="D154" s="17" t="s">
        <v>33</v>
      </c>
      <c r="E154" s="16" t="s">
        <v>511</v>
      </c>
      <c r="F154" s="16" t="s">
        <v>200</v>
      </c>
      <c r="G154" s="77">
        <v>19.7</v>
      </c>
      <c r="H154" s="23"/>
    </row>
    <row r="155" spans="1:8" ht="36" x14ac:dyDescent="0.2">
      <c r="A155" s="5" t="s">
        <v>510</v>
      </c>
      <c r="B155" s="15" t="s">
        <v>62</v>
      </c>
      <c r="C155" s="19" t="s">
        <v>11</v>
      </c>
      <c r="D155" s="19" t="s">
        <v>33</v>
      </c>
      <c r="E155" s="15" t="s">
        <v>509</v>
      </c>
      <c r="F155" s="15"/>
      <c r="G155" s="79">
        <f>G157</f>
        <v>120.7</v>
      </c>
      <c r="H155" s="23"/>
    </row>
    <row r="156" spans="1:8" ht="24" x14ac:dyDescent="0.2">
      <c r="A156" s="5" t="s">
        <v>201</v>
      </c>
      <c r="B156" s="15" t="s">
        <v>62</v>
      </c>
      <c r="C156" s="19" t="s">
        <v>11</v>
      </c>
      <c r="D156" s="19" t="s">
        <v>33</v>
      </c>
      <c r="E156" s="15" t="s">
        <v>509</v>
      </c>
      <c r="F156" s="15" t="s">
        <v>200</v>
      </c>
      <c r="G156" s="79">
        <f>G157</f>
        <v>120.7</v>
      </c>
      <c r="H156" s="23"/>
    </row>
    <row r="157" spans="1:8" x14ac:dyDescent="0.2">
      <c r="A157" s="10" t="s">
        <v>152</v>
      </c>
      <c r="B157" s="16" t="s">
        <v>62</v>
      </c>
      <c r="C157" s="17" t="s">
        <v>11</v>
      </c>
      <c r="D157" s="17" t="s">
        <v>33</v>
      </c>
      <c r="E157" s="16" t="s">
        <v>509</v>
      </c>
      <c r="F157" s="16" t="s">
        <v>200</v>
      </c>
      <c r="G157" s="77">
        <v>120.7</v>
      </c>
      <c r="H157" s="23"/>
    </row>
    <row r="158" spans="1:8" x14ac:dyDescent="0.2">
      <c r="A158" s="5" t="s">
        <v>40</v>
      </c>
      <c r="B158" s="15" t="s">
        <v>62</v>
      </c>
      <c r="C158" s="18" t="s">
        <v>11</v>
      </c>
      <c r="D158" s="18" t="s">
        <v>33</v>
      </c>
      <c r="E158" s="15" t="s">
        <v>97</v>
      </c>
      <c r="F158" s="15" t="s">
        <v>7</v>
      </c>
      <c r="G158" s="86">
        <f>G159</f>
        <v>1220</v>
      </c>
      <c r="H158" s="23"/>
    </row>
    <row r="159" spans="1:8" x14ac:dyDescent="0.2">
      <c r="A159" s="6" t="s">
        <v>366</v>
      </c>
      <c r="B159" s="15" t="s">
        <v>62</v>
      </c>
      <c r="C159" s="18" t="s">
        <v>11</v>
      </c>
      <c r="D159" s="18" t="s">
        <v>33</v>
      </c>
      <c r="E159" s="15" t="s">
        <v>367</v>
      </c>
      <c r="F159" s="15" t="s">
        <v>7</v>
      </c>
      <c r="G159" s="86">
        <f>G160</f>
        <v>1220</v>
      </c>
      <c r="H159" s="23"/>
    </row>
    <row r="160" spans="1:8" ht="24" x14ac:dyDescent="0.2">
      <c r="A160" s="5" t="s">
        <v>321</v>
      </c>
      <c r="B160" s="15" t="s">
        <v>62</v>
      </c>
      <c r="C160" s="18" t="s">
        <v>11</v>
      </c>
      <c r="D160" s="18" t="s">
        <v>33</v>
      </c>
      <c r="E160" s="15" t="s">
        <v>378</v>
      </c>
      <c r="F160" s="15"/>
      <c r="G160" s="86">
        <f>G161+G162</f>
        <v>1220</v>
      </c>
      <c r="H160" s="23"/>
    </row>
    <row r="161" spans="1:8" x14ac:dyDescent="0.2">
      <c r="A161" s="10" t="s">
        <v>193</v>
      </c>
      <c r="B161" s="16" t="s">
        <v>62</v>
      </c>
      <c r="C161" s="17" t="s">
        <v>11</v>
      </c>
      <c r="D161" s="17" t="s">
        <v>33</v>
      </c>
      <c r="E161" s="16" t="s">
        <v>378</v>
      </c>
      <c r="F161" s="16" t="s">
        <v>192</v>
      </c>
      <c r="G161" s="77">
        <v>61</v>
      </c>
      <c r="H161" s="23"/>
    </row>
    <row r="162" spans="1:8" ht="24" x14ac:dyDescent="0.2">
      <c r="A162" s="10" t="s">
        <v>201</v>
      </c>
      <c r="B162" s="16" t="s">
        <v>62</v>
      </c>
      <c r="C162" s="17" t="s">
        <v>11</v>
      </c>
      <c r="D162" s="17" t="s">
        <v>33</v>
      </c>
      <c r="E162" s="16" t="s">
        <v>378</v>
      </c>
      <c r="F162" s="16" t="s">
        <v>200</v>
      </c>
      <c r="G162" s="77">
        <v>1159</v>
      </c>
      <c r="H162" s="23"/>
    </row>
    <row r="163" spans="1:8" x14ac:dyDescent="0.2">
      <c r="A163" s="109" t="s">
        <v>83</v>
      </c>
      <c r="B163" s="75" t="s">
        <v>62</v>
      </c>
      <c r="C163" s="76" t="s">
        <v>17</v>
      </c>
      <c r="D163" s="76" t="s">
        <v>89</v>
      </c>
      <c r="E163" s="75" t="s">
        <v>7</v>
      </c>
      <c r="F163" s="75" t="s">
        <v>7</v>
      </c>
      <c r="G163" s="85">
        <f>G164+G203+G222+G239</f>
        <v>837992.7</v>
      </c>
      <c r="H163" s="23"/>
    </row>
    <row r="164" spans="1:8" x14ac:dyDescent="0.2">
      <c r="A164" s="5" t="s">
        <v>18</v>
      </c>
      <c r="B164" s="15" t="s">
        <v>62</v>
      </c>
      <c r="C164" s="19" t="s">
        <v>17</v>
      </c>
      <c r="D164" s="19" t="s">
        <v>8</v>
      </c>
      <c r="E164" s="15" t="s">
        <v>7</v>
      </c>
      <c r="F164" s="15" t="s">
        <v>7</v>
      </c>
      <c r="G164" s="79">
        <f>G165+G187+G192</f>
        <v>658300.19999999995</v>
      </c>
      <c r="H164" s="23"/>
    </row>
    <row r="165" spans="1:8" ht="24" x14ac:dyDescent="0.2">
      <c r="A165" s="5" t="s">
        <v>402</v>
      </c>
      <c r="B165" s="15" t="s">
        <v>62</v>
      </c>
      <c r="C165" s="19" t="s">
        <v>17</v>
      </c>
      <c r="D165" s="19" t="s">
        <v>8</v>
      </c>
      <c r="E165" s="15" t="s">
        <v>403</v>
      </c>
      <c r="F165" s="15"/>
      <c r="G165" s="79">
        <f>G166+G176</f>
        <v>624751.5</v>
      </c>
      <c r="H165" s="23"/>
    </row>
    <row r="166" spans="1:8" ht="48" x14ac:dyDescent="0.2">
      <c r="A166" s="5" t="s">
        <v>404</v>
      </c>
      <c r="B166" s="15" t="s">
        <v>62</v>
      </c>
      <c r="C166" s="19" t="s">
        <v>17</v>
      </c>
      <c r="D166" s="19" t="s">
        <v>8</v>
      </c>
      <c r="E166" s="15" t="s">
        <v>405</v>
      </c>
      <c r="F166" s="15"/>
      <c r="G166" s="79">
        <f>G167+G170</f>
        <v>168589.8</v>
      </c>
      <c r="H166" s="23"/>
    </row>
    <row r="167" spans="1:8" x14ac:dyDescent="0.2">
      <c r="A167" s="5" t="s">
        <v>494</v>
      </c>
      <c r="B167" s="15" t="s">
        <v>62</v>
      </c>
      <c r="C167" s="19" t="s">
        <v>17</v>
      </c>
      <c r="D167" s="19" t="s">
        <v>8</v>
      </c>
      <c r="E167" s="15" t="s">
        <v>493</v>
      </c>
      <c r="F167" s="15"/>
      <c r="G167" s="79">
        <f t="shared" ref="G167:G168" si="14">G168</f>
        <v>5701</v>
      </c>
      <c r="H167" s="23"/>
    </row>
    <row r="168" spans="1:8" ht="24" x14ac:dyDescent="0.2">
      <c r="A168" s="5" t="s">
        <v>201</v>
      </c>
      <c r="B168" s="15" t="s">
        <v>62</v>
      </c>
      <c r="C168" s="19" t="s">
        <v>17</v>
      </c>
      <c r="D168" s="19" t="s">
        <v>8</v>
      </c>
      <c r="E168" s="15" t="s">
        <v>493</v>
      </c>
      <c r="F168" s="15" t="s">
        <v>200</v>
      </c>
      <c r="G168" s="79">
        <f t="shared" si="14"/>
        <v>5701</v>
      </c>
      <c r="H168" s="23"/>
    </row>
    <row r="169" spans="1:8" x14ac:dyDescent="0.2">
      <c r="A169" s="10" t="s">
        <v>408</v>
      </c>
      <c r="B169" s="16" t="s">
        <v>62</v>
      </c>
      <c r="C169" s="17" t="s">
        <v>17</v>
      </c>
      <c r="D169" s="17" t="s">
        <v>8</v>
      </c>
      <c r="E169" s="16" t="s">
        <v>493</v>
      </c>
      <c r="F169" s="16" t="s">
        <v>200</v>
      </c>
      <c r="G169" s="77">
        <v>5701</v>
      </c>
      <c r="H169" s="23"/>
    </row>
    <row r="170" spans="1:8" x14ac:dyDescent="0.2">
      <c r="A170" s="5" t="s">
        <v>406</v>
      </c>
      <c r="B170" s="15" t="s">
        <v>62</v>
      </c>
      <c r="C170" s="19" t="s">
        <v>17</v>
      </c>
      <c r="D170" s="19" t="s">
        <v>8</v>
      </c>
      <c r="E170" s="15" t="s">
        <v>407</v>
      </c>
      <c r="F170" s="15"/>
      <c r="G170" s="79">
        <f>G171+G173</f>
        <v>162888.79999999999</v>
      </c>
      <c r="H170" s="23"/>
    </row>
    <row r="171" spans="1:8" ht="24" x14ac:dyDescent="0.2">
      <c r="A171" s="134" t="s">
        <v>332</v>
      </c>
      <c r="B171" s="15" t="s">
        <v>62</v>
      </c>
      <c r="C171" s="19" t="s">
        <v>17</v>
      </c>
      <c r="D171" s="19" t="s">
        <v>8</v>
      </c>
      <c r="E171" s="15" t="s">
        <v>407</v>
      </c>
      <c r="F171" s="15" t="s">
        <v>273</v>
      </c>
      <c r="G171" s="79">
        <f>G172</f>
        <v>161920.79999999999</v>
      </c>
      <c r="H171" s="23"/>
    </row>
    <row r="172" spans="1:8" x14ac:dyDescent="0.2">
      <c r="A172" s="80" t="s">
        <v>408</v>
      </c>
      <c r="B172" s="16" t="s">
        <v>62</v>
      </c>
      <c r="C172" s="17" t="s">
        <v>17</v>
      </c>
      <c r="D172" s="17" t="s">
        <v>8</v>
      </c>
      <c r="E172" s="16" t="s">
        <v>407</v>
      </c>
      <c r="F172" s="16" t="s">
        <v>273</v>
      </c>
      <c r="G172" s="77">
        <v>161920.79999999999</v>
      </c>
      <c r="H172" s="23"/>
    </row>
    <row r="173" spans="1:8" ht="24" x14ac:dyDescent="0.2">
      <c r="A173" s="5" t="s">
        <v>275</v>
      </c>
      <c r="B173" s="22" t="s">
        <v>62</v>
      </c>
      <c r="C173" s="18" t="s">
        <v>17</v>
      </c>
      <c r="D173" s="18" t="s">
        <v>8</v>
      </c>
      <c r="E173" s="22" t="s">
        <v>407</v>
      </c>
      <c r="F173" s="22" t="s">
        <v>274</v>
      </c>
      <c r="G173" s="79">
        <f t="shared" ref="G173" si="15">G174</f>
        <v>968</v>
      </c>
      <c r="H173" s="23"/>
    </row>
    <row r="174" spans="1:8" x14ac:dyDescent="0.2">
      <c r="A174" s="80" t="s">
        <v>408</v>
      </c>
      <c r="B174" s="16" t="s">
        <v>62</v>
      </c>
      <c r="C174" s="17" t="s">
        <v>17</v>
      </c>
      <c r="D174" s="17" t="s">
        <v>8</v>
      </c>
      <c r="E174" s="16" t="s">
        <v>407</v>
      </c>
      <c r="F174" s="16" t="s">
        <v>274</v>
      </c>
      <c r="G174" s="77">
        <v>968</v>
      </c>
      <c r="H174" s="23"/>
    </row>
    <row r="175" spans="1:8" x14ac:dyDescent="0.2">
      <c r="A175" s="10" t="s">
        <v>411</v>
      </c>
      <c r="B175" s="16" t="s">
        <v>62</v>
      </c>
      <c r="C175" s="17" t="s">
        <v>17</v>
      </c>
      <c r="D175" s="17" t="s">
        <v>8</v>
      </c>
      <c r="E175" s="16" t="s">
        <v>407</v>
      </c>
      <c r="F175" s="16" t="s">
        <v>274</v>
      </c>
      <c r="G175" s="77">
        <v>968</v>
      </c>
      <c r="H175" s="23"/>
    </row>
    <row r="176" spans="1:8" ht="24" x14ac:dyDescent="0.2">
      <c r="A176" s="5" t="s">
        <v>412</v>
      </c>
      <c r="B176" s="15" t="s">
        <v>62</v>
      </c>
      <c r="C176" s="19" t="s">
        <v>17</v>
      </c>
      <c r="D176" s="19" t="s">
        <v>8</v>
      </c>
      <c r="E176" s="15" t="s">
        <v>413</v>
      </c>
      <c r="F176" s="73"/>
      <c r="G176" s="88">
        <f>G177+G181</f>
        <v>456161.7</v>
      </c>
      <c r="H176" s="23"/>
    </row>
    <row r="177" spans="1:8" x14ac:dyDescent="0.2">
      <c r="A177" s="5" t="s">
        <v>445</v>
      </c>
      <c r="B177" s="15" t="s">
        <v>62</v>
      </c>
      <c r="C177" s="19" t="s">
        <v>17</v>
      </c>
      <c r="D177" s="19" t="s">
        <v>8</v>
      </c>
      <c r="E177" s="15" t="s">
        <v>446</v>
      </c>
      <c r="F177" s="15"/>
      <c r="G177" s="88">
        <f>G178</f>
        <v>17308.8</v>
      </c>
      <c r="H177" s="23"/>
    </row>
    <row r="178" spans="1:8" ht="27" customHeight="1" x14ac:dyDescent="0.2">
      <c r="A178" s="5" t="s">
        <v>201</v>
      </c>
      <c r="B178" s="15" t="s">
        <v>62</v>
      </c>
      <c r="C178" s="19" t="s">
        <v>17</v>
      </c>
      <c r="D178" s="19" t="s">
        <v>8</v>
      </c>
      <c r="E178" s="15" t="s">
        <v>446</v>
      </c>
      <c r="F178" s="73" t="s">
        <v>200</v>
      </c>
      <c r="G178" s="88">
        <f>G179+G180</f>
        <v>17308.8</v>
      </c>
      <c r="H178" s="23"/>
    </row>
    <row r="179" spans="1:8" ht="18" customHeight="1" x14ac:dyDescent="0.2">
      <c r="A179" s="10" t="s">
        <v>495</v>
      </c>
      <c r="B179" s="16" t="s">
        <v>62</v>
      </c>
      <c r="C179" s="17" t="s">
        <v>17</v>
      </c>
      <c r="D179" s="17" t="s">
        <v>8</v>
      </c>
      <c r="E179" s="16" t="s">
        <v>446</v>
      </c>
      <c r="F179" s="16" t="s">
        <v>200</v>
      </c>
      <c r="G179" s="77">
        <v>10308.799999999999</v>
      </c>
      <c r="H179" s="23"/>
    </row>
    <row r="180" spans="1:8" ht="17.25" customHeight="1" x14ac:dyDescent="0.2">
      <c r="A180" s="10" t="s">
        <v>148</v>
      </c>
      <c r="B180" s="16" t="s">
        <v>62</v>
      </c>
      <c r="C180" s="17" t="s">
        <v>17</v>
      </c>
      <c r="D180" s="17" t="s">
        <v>8</v>
      </c>
      <c r="E180" s="16" t="s">
        <v>446</v>
      </c>
      <c r="F180" s="16" t="s">
        <v>200</v>
      </c>
      <c r="G180" s="77">
        <v>7000</v>
      </c>
      <c r="H180" s="23"/>
    </row>
    <row r="181" spans="1:8" x14ac:dyDescent="0.2">
      <c r="A181" s="5" t="s">
        <v>409</v>
      </c>
      <c r="B181" s="15" t="s">
        <v>62</v>
      </c>
      <c r="C181" s="19" t="s">
        <v>17</v>
      </c>
      <c r="D181" s="19" t="s">
        <v>8</v>
      </c>
      <c r="E181" s="15" t="s">
        <v>410</v>
      </c>
      <c r="F181" s="15"/>
      <c r="G181" s="79">
        <f>G182+G185</f>
        <v>438852.9</v>
      </c>
      <c r="H181" s="23"/>
    </row>
    <row r="182" spans="1:8" ht="24" x14ac:dyDescent="0.2">
      <c r="A182" s="134" t="s">
        <v>332</v>
      </c>
      <c r="B182" s="15" t="s">
        <v>62</v>
      </c>
      <c r="C182" s="19" t="s">
        <v>17</v>
      </c>
      <c r="D182" s="19" t="s">
        <v>8</v>
      </c>
      <c r="E182" s="15" t="s">
        <v>410</v>
      </c>
      <c r="F182" s="15" t="s">
        <v>273</v>
      </c>
      <c r="G182" s="79">
        <f>G183+G184</f>
        <v>438451.4</v>
      </c>
      <c r="H182" s="23"/>
    </row>
    <row r="183" spans="1:8" x14ac:dyDescent="0.2">
      <c r="A183" s="10" t="s">
        <v>495</v>
      </c>
      <c r="B183" s="16" t="s">
        <v>62</v>
      </c>
      <c r="C183" s="17" t="s">
        <v>17</v>
      </c>
      <c r="D183" s="17" t="s">
        <v>8</v>
      </c>
      <c r="E183" s="16" t="s">
        <v>410</v>
      </c>
      <c r="F183" s="16" t="s">
        <v>273</v>
      </c>
      <c r="G183" s="77">
        <v>391493.2</v>
      </c>
      <c r="H183" s="23"/>
    </row>
    <row r="184" spans="1:8" x14ac:dyDescent="0.2">
      <c r="A184" s="10" t="s">
        <v>447</v>
      </c>
      <c r="B184" s="16" t="s">
        <v>62</v>
      </c>
      <c r="C184" s="17" t="s">
        <v>17</v>
      </c>
      <c r="D184" s="17" t="s">
        <v>8</v>
      </c>
      <c r="E184" s="16" t="s">
        <v>410</v>
      </c>
      <c r="F184" s="16" t="s">
        <v>273</v>
      </c>
      <c r="G184" s="77">
        <v>46958.2</v>
      </c>
      <c r="H184" s="23"/>
    </row>
    <row r="185" spans="1:8" ht="24" x14ac:dyDescent="0.2">
      <c r="A185" s="5" t="s">
        <v>278</v>
      </c>
      <c r="B185" s="22" t="s">
        <v>62</v>
      </c>
      <c r="C185" s="19" t="s">
        <v>17</v>
      </c>
      <c r="D185" s="19" t="s">
        <v>8</v>
      </c>
      <c r="E185" s="15" t="s">
        <v>410</v>
      </c>
      <c r="F185" s="15" t="s">
        <v>274</v>
      </c>
      <c r="G185" s="79">
        <f>G186</f>
        <v>401.5</v>
      </c>
      <c r="H185" s="23"/>
    </row>
    <row r="186" spans="1:8" x14ac:dyDescent="0.2">
      <c r="A186" s="10" t="s">
        <v>447</v>
      </c>
      <c r="B186" s="16" t="s">
        <v>62</v>
      </c>
      <c r="C186" s="17" t="s">
        <v>17</v>
      </c>
      <c r="D186" s="17" t="s">
        <v>8</v>
      </c>
      <c r="E186" s="16" t="s">
        <v>410</v>
      </c>
      <c r="F186" s="16" t="s">
        <v>274</v>
      </c>
      <c r="G186" s="77">
        <v>401.5</v>
      </c>
      <c r="H186" s="23"/>
    </row>
    <row r="187" spans="1:8" x14ac:dyDescent="0.2">
      <c r="A187" s="5" t="s">
        <v>60</v>
      </c>
      <c r="B187" s="15" t="s">
        <v>62</v>
      </c>
      <c r="C187" s="19" t="s">
        <v>17</v>
      </c>
      <c r="D187" s="19" t="s">
        <v>8</v>
      </c>
      <c r="E187" s="15" t="s">
        <v>102</v>
      </c>
      <c r="F187" s="15" t="s">
        <v>7</v>
      </c>
      <c r="G187" s="79">
        <f t="shared" ref="G187:G188" si="16">G188</f>
        <v>18076</v>
      </c>
      <c r="H187" s="23"/>
    </row>
    <row r="188" spans="1:8" x14ac:dyDescent="0.2">
      <c r="A188" s="5" t="s">
        <v>143</v>
      </c>
      <c r="B188" s="15" t="s">
        <v>62</v>
      </c>
      <c r="C188" s="19" t="s">
        <v>17</v>
      </c>
      <c r="D188" s="19" t="s">
        <v>8</v>
      </c>
      <c r="E188" s="15" t="s">
        <v>134</v>
      </c>
      <c r="F188" s="15"/>
      <c r="G188" s="79">
        <f t="shared" si="16"/>
        <v>18076</v>
      </c>
      <c r="H188" s="23"/>
    </row>
    <row r="189" spans="1:8" ht="36" x14ac:dyDescent="0.2">
      <c r="A189" s="72" t="s">
        <v>477</v>
      </c>
      <c r="B189" s="73" t="s">
        <v>62</v>
      </c>
      <c r="C189" s="74" t="s">
        <v>17</v>
      </c>
      <c r="D189" s="74" t="s">
        <v>8</v>
      </c>
      <c r="E189" s="73" t="s">
        <v>476</v>
      </c>
      <c r="F189" s="73"/>
      <c r="G189" s="88">
        <f>G190</f>
        <v>18076</v>
      </c>
      <c r="H189" s="23"/>
    </row>
    <row r="190" spans="1:8" ht="24" x14ac:dyDescent="0.2">
      <c r="A190" s="72" t="s">
        <v>312</v>
      </c>
      <c r="B190" s="73" t="s">
        <v>62</v>
      </c>
      <c r="C190" s="74" t="s">
        <v>17</v>
      </c>
      <c r="D190" s="74" t="s">
        <v>8</v>
      </c>
      <c r="E190" s="73" t="s">
        <v>476</v>
      </c>
      <c r="F190" s="73" t="s">
        <v>311</v>
      </c>
      <c r="G190" s="88">
        <f>G191</f>
        <v>18076</v>
      </c>
      <c r="H190" s="23"/>
    </row>
    <row r="191" spans="1:8" x14ac:dyDescent="0.2">
      <c r="A191" s="10" t="s">
        <v>149</v>
      </c>
      <c r="B191" s="16" t="s">
        <v>62</v>
      </c>
      <c r="C191" s="17" t="s">
        <v>17</v>
      </c>
      <c r="D191" s="17" t="s">
        <v>8</v>
      </c>
      <c r="E191" s="16" t="s">
        <v>476</v>
      </c>
      <c r="F191" s="16" t="s">
        <v>311</v>
      </c>
      <c r="G191" s="77">
        <v>18076</v>
      </c>
      <c r="H191" s="23"/>
    </row>
    <row r="192" spans="1:8" x14ac:dyDescent="0.2">
      <c r="A192" s="5" t="s">
        <v>40</v>
      </c>
      <c r="B192" s="15" t="s">
        <v>62</v>
      </c>
      <c r="C192" s="19" t="s">
        <v>17</v>
      </c>
      <c r="D192" s="19" t="s">
        <v>8</v>
      </c>
      <c r="E192" s="15" t="s">
        <v>97</v>
      </c>
      <c r="F192" s="15"/>
      <c r="G192" s="79">
        <f t="shared" ref="G192" si="17">G193+G201</f>
        <v>15472.7</v>
      </c>
      <c r="H192" s="23"/>
    </row>
    <row r="193" spans="1:8" ht="48" x14ac:dyDescent="0.2">
      <c r="A193" s="5" t="s">
        <v>361</v>
      </c>
      <c r="B193" s="15" t="s">
        <v>62</v>
      </c>
      <c r="C193" s="19" t="s">
        <v>17</v>
      </c>
      <c r="D193" s="19" t="s">
        <v>8</v>
      </c>
      <c r="E193" s="15" t="s">
        <v>360</v>
      </c>
      <c r="F193" s="15"/>
      <c r="G193" s="79">
        <f t="shared" ref="G193" si="18">G198+G194</f>
        <v>15132.2</v>
      </c>
      <c r="H193" s="23"/>
    </row>
    <row r="194" spans="1:8" ht="36" x14ac:dyDescent="0.2">
      <c r="A194" s="5" t="s">
        <v>190</v>
      </c>
      <c r="B194" s="15" t="s">
        <v>62</v>
      </c>
      <c r="C194" s="19" t="s">
        <v>17</v>
      </c>
      <c r="D194" s="19" t="s">
        <v>8</v>
      </c>
      <c r="E194" s="15" t="s">
        <v>362</v>
      </c>
      <c r="F194" s="15"/>
      <c r="G194" s="79">
        <f>G196+G197+G195</f>
        <v>10609.4</v>
      </c>
      <c r="H194" s="23"/>
    </row>
    <row r="195" spans="1:8" ht="18.75" customHeight="1" x14ac:dyDescent="0.2">
      <c r="A195" s="10" t="s">
        <v>272</v>
      </c>
      <c r="B195" s="16" t="s">
        <v>62</v>
      </c>
      <c r="C195" s="17" t="s">
        <v>17</v>
      </c>
      <c r="D195" s="17" t="s">
        <v>8</v>
      </c>
      <c r="E195" s="16" t="s">
        <v>362</v>
      </c>
      <c r="F195" s="16" t="s">
        <v>203</v>
      </c>
      <c r="G195" s="77">
        <v>7556.4</v>
      </c>
      <c r="H195" s="23"/>
    </row>
    <row r="196" spans="1:8" ht="15" customHeight="1" x14ac:dyDescent="0.2">
      <c r="A196" s="113" t="s">
        <v>193</v>
      </c>
      <c r="B196" s="16" t="s">
        <v>62</v>
      </c>
      <c r="C196" s="17" t="s">
        <v>17</v>
      </c>
      <c r="D196" s="17" t="s">
        <v>8</v>
      </c>
      <c r="E196" s="16" t="s">
        <v>362</v>
      </c>
      <c r="F196" s="16" t="s">
        <v>192</v>
      </c>
      <c r="G196" s="77">
        <v>952.6</v>
      </c>
      <c r="H196" s="23"/>
    </row>
    <row r="197" spans="1:8" ht="24" x14ac:dyDescent="0.2">
      <c r="A197" s="10" t="s">
        <v>333</v>
      </c>
      <c r="B197" s="16" t="s">
        <v>62</v>
      </c>
      <c r="C197" s="17" t="s">
        <v>17</v>
      </c>
      <c r="D197" s="17" t="s">
        <v>8</v>
      </c>
      <c r="E197" s="16" t="s">
        <v>362</v>
      </c>
      <c r="F197" s="16" t="s">
        <v>273</v>
      </c>
      <c r="G197" s="77">
        <v>2100.4</v>
      </c>
      <c r="H197" s="23"/>
    </row>
    <row r="198" spans="1:8" ht="24" x14ac:dyDescent="0.2">
      <c r="A198" s="6" t="s">
        <v>164</v>
      </c>
      <c r="B198" s="15" t="s">
        <v>62</v>
      </c>
      <c r="C198" s="19" t="s">
        <v>17</v>
      </c>
      <c r="D198" s="19" t="s">
        <v>8</v>
      </c>
      <c r="E198" s="15" t="s">
        <v>369</v>
      </c>
      <c r="F198" s="15"/>
      <c r="G198" s="79">
        <f>G199+G200</f>
        <v>4522.8</v>
      </c>
      <c r="H198" s="23"/>
    </row>
    <row r="199" spans="1:8" ht="27" customHeight="1" x14ac:dyDescent="0.2">
      <c r="A199" s="10" t="s">
        <v>272</v>
      </c>
      <c r="B199" s="16" t="s">
        <v>62</v>
      </c>
      <c r="C199" s="17" t="s">
        <v>17</v>
      </c>
      <c r="D199" s="17" t="s">
        <v>8</v>
      </c>
      <c r="E199" s="16" t="s">
        <v>369</v>
      </c>
      <c r="F199" s="16" t="s">
        <v>203</v>
      </c>
      <c r="G199" s="77">
        <v>4200.8</v>
      </c>
      <c r="H199" s="23"/>
    </row>
    <row r="200" spans="1:8" ht="16.5" customHeight="1" x14ac:dyDescent="0.2">
      <c r="A200" s="113" t="s">
        <v>193</v>
      </c>
      <c r="B200" s="16" t="s">
        <v>62</v>
      </c>
      <c r="C200" s="17" t="s">
        <v>17</v>
      </c>
      <c r="D200" s="17" t="s">
        <v>8</v>
      </c>
      <c r="E200" s="16" t="s">
        <v>369</v>
      </c>
      <c r="F200" s="16" t="s">
        <v>192</v>
      </c>
      <c r="G200" s="77">
        <v>322</v>
      </c>
      <c r="H200" s="23"/>
    </row>
    <row r="201" spans="1:8" ht="24" x14ac:dyDescent="0.2">
      <c r="A201" s="5" t="s">
        <v>414</v>
      </c>
      <c r="B201" s="15" t="s">
        <v>62</v>
      </c>
      <c r="C201" s="19" t="s">
        <v>17</v>
      </c>
      <c r="D201" s="19" t="s">
        <v>8</v>
      </c>
      <c r="E201" s="22" t="s">
        <v>415</v>
      </c>
      <c r="F201" s="22"/>
      <c r="G201" s="86">
        <f t="shared" ref="G201" si="19">G202</f>
        <v>340.5</v>
      </c>
      <c r="H201" s="23"/>
    </row>
    <row r="202" spans="1:8" ht="24" x14ac:dyDescent="0.2">
      <c r="A202" s="10" t="s">
        <v>278</v>
      </c>
      <c r="B202" s="16" t="s">
        <v>62</v>
      </c>
      <c r="C202" s="17" t="s">
        <v>17</v>
      </c>
      <c r="D202" s="17" t="s">
        <v>8</v>
      </c>
      <c r="E202" s="16" t="s">
        <v>415</v>
      </c>
      <c r="F202" s="16" t="s">
        <v>274</v>
      </c>
      <c r="G202" s="77">
        <v>340.5</v>
      </c>
      <c r="H202" s="23"/>
    </row>
    <row r="203" spans="1:8" x14ac:dyDescent="0.2">
      <c r="A203" s="5" t="s">
        <v>186</v>
      </c>
      <c r="B203" s="15" t="s">
        <v>62</v>
      </c>
      <c r="C203" s="19" t="s">
        <v>17</v>
      </c>
      <c r="D203" s="19" t="s">
        <v>19</v>
      </c>
      <c r="E203" s="15"/>
      <c r="F203" s="15"/>
      <c r="G203" s="79">
        <f t="shared" ref="G203" si="20">G204+G208</f>
        <v>116367.1</v>
      </c>
      <c r="H203" s="23"/>
    </row>
    <row r="204" spans="1:8" ht="24" x14ac:dyDescent="0.2">
      <c r="A204" s="5" t="s">
        <v>448</v>
      </c>
      <c r="B204" s="15" t="s">
        <v>62</v>
      </c>
      <c r="C204" s="19" t="s">
        <v>17</v>
      </c>
      <c r="D204" s="19" t="s">
        <v>19</v>
      </c>
      <c r="E204" s="15" t="s">
        <v>213</v>
      </c>
      <c r="F204" s="15"/>
      <c r="G204" s="79">
        <f>G205</f>
        <v>6375.3</v>
      </c>
      <c r="H204" s="23"/>
    </row>
    <row r="205" spans="1:8" ht="24" x14ac:dyDescent="0.2">
      <c r="A205" s="72" t="s">
        <v>333</v>
      </c>
      <c r="B205" s="15" t="s">
        <v>62</v>
      </c>
      <c r="C205" s="19" t="s">
        <v>17</v>
      </c>
      <c r="D205" s="19" t="s">
        <v>19</v>
      </c>
      <c r="E205" s="15" t="s">
        <v>213</v>
      </c>
      <c r="F205" s="15" t="s">
        <v>273</v>
      </c>
      <c r="G205" s="79">
        <f>G206+G207</f>
        <v>6375.3</v>
      </c>
      <c r="H205" s="23"/>
    </row>
    <row r="206" spans="1:8" ht="24" x14ac:dyDescent="0.2">
      <c r="A206" s="10" t="s">
        <v>449</v>
      </c>
      <c r="B206" s="16" t="s">
        <v>62</v>
      </c>
      <c r="C206" s="17" t="s">
        <v>17</v>
      </c>
      <c r="D206" s="17" t="s">
        <v>19</v>
      </c>
      <c r="E206" s="16" t="s">
        <v>213</v>
      </c>
      <c r="F206" s="16" t="s">
        <v>273</v>
      </c>
      <c r="G206" s="77">
        <v>3000</v>
      </c>
      <c r="H206" s="23"/>
    </row>
    <row r="207" spans="1:8" ht="36" customHeight="1" x14ac:dyDescent="0.2">
      <c r="A207" s="10" t="s">
        <v>450</v>
      </c>
      <c r="B207" s="16" t="s">
        <v>62</v>
      </c>
      <c r="C207" s="17" t="s">
        <v>17</v>
      </c>
      <c r="D207" s="17" t="s">
        <v>19</v>
      </c>
      <c r="E207" s="16" t="s">
        <v>213</v>
      </c>
      <c r="F207" s="16" t="s">
        <v>273</v>
      </c>
      <c r="G207" s="77">
        <v>3375.3</v>
      </c>
      <c r="H207" s="23"/>
    </row>
    <row r="208" spans="1:8" x14ac:dyDescent="0.2">
      <c r="A208" s="5" t="s">
        <v>40</v>
      </c>
      <c r="B208" s="15" t="s">
        <v>62</v>
      </c>
      <c r="C208" s="19" t="s">
        <v>17</v>
      </c>
      <c r="D208" s="19" t="s">
        <v>19</v>
      </c>
      <c r="E208" s="15" t="s">
        <v>97</v>
      </c>
      <c r="F208" s="15"/>
      <c r="G208" s="79">
        <f>G209</f>
        <v>109991.8</v>
      </c>
      <c r="H208" s="23"/>
    </row>
    <row r="209" spans="1:8" ht="48" x14ac:dyDescent="0.2">
      <c r="A209" s="5" t="s">
        <v>361</v>
      </c>
      <c r="B209" s="15" t="s">
        <v>62</v>
      </c>
      <c r="C209" s="19" t="s">
        <v>17</v>
      </c>
      <c r="D209" s="19" t="s">
        <v>19</v>
      </c>
      <c r="E209" s="15" t="s">
        <v>360</v>
      </c>
      <c r="F209" s="15"/>
      <c r="G209" s="79">
        <f>G219+G210</f>
        <v>109991.8</v>
      </c>
      <c r="H209" s="23"/>
    </row>
    <row r="210" spans="1:8" ht="36" x14ac:dyDescent="0.2">
      <c r="A210" s="5" t="s">
        <v>190</v>
      </c>
      <c r="B210" s="15" t="s">
        <v>62</v>
      </c>
      <c r="C210" s="19" t="s">
        <v>17</v>
      </c>
      <c r="D210" s="19" t="s">
        <v>19</v>
      </c>
      <c r="E210" s="15" t="s">
        <v>362</v>
      </c>
      <c r="F210" s="15"/>
      <c r="G210" s="79">
        <f>G211+G212+G213</f>
        <v>73413.3</v>
      </c>
      <c r="H210" s="23"/>
    </row>
    <row r="211" spans="1:8" ht="24" x14ac:dyDescent="0.2">
      <c r="A211" s="10" t="s">
        <v>272</v>
      </c>
      <c r="B211" s="16" t="s">
        <v>62</v>
      </c>
      <c r="C211" s="17" t="s">
        <v>17</v>
      </c>
      <c r="D211" s="17" t="s">
        <v>19</v>
      </c>
      <c r="E211" s="16" t="s">
        <v>362</v>
      </c>
      <c r="F211" s="16" t="s">
        <v>203</v>
      </c>
      <c r="G211" s="77">
        <v>48620.9</v>
      </c>
      <c r="H211" s="23"/>
    </row>
    <row r="212" spans="1:8" x14ac:dyDescent="0.2">
      <c r="A212" s="113" t="s">
        <v>193</v>
      </c>
      <c r="B212" s="16" t="s">
        <v>62</v>
      </c>
      <c r="C212" s="17" t="s">
        <v>17</v>
      </c>
      <c r="D212" s="17" t="s">
        <v>19</v>
      </c>
      <c r="E212" s="16" t="s">
        <v>362</v>
      </c>
      <c r="F212" s="16" t="s">
        <v>192</v>
      </c>
      <c r="G212" s="77">
        <v>5893.5</v>
      </c>
      <c r="H212" s="23"/>
    </row>
    <row r="213" spans="1:8" ht="24" x14ac:dyDescent="0.2">
      <c r="A213" s="72" t="s">
        <v>333</v>
      </c>
      <c r="B213" s="73" t="s">
        <v>62</v>
      </c>
      <c r="C213" s="74" t="s">
        <v>17</v>
      </c>
      <c r="D213" s="74" t="s">
        <v>19</v>
      </c>
      <c r="E213" s="15" t="s">
        <v>362</v>
      </c>
      <c r="F213" s="73" t="s">
        <v>273</v>
      </c>
      <c r="G213" s="88">
        <f t="shared" ref="G213" si="21">G214+G215+G216+G217+G218</f>
        <v>18898.900000000001</v>
      </c>
      <c r="H213" s="23"/>
    </row>
    <row r="214" spans="1:8" x14ac:dyDescent="0.2">
      <c r="A214" s="10" t="s">
        <v>423</v>
      </c>
      <c r="B214" s="16" t="s">
        <v>62</v>
      </c>
      <c r="C214" s="17" t="s">
        <v>17</v>
      </c>
      <c r="D214" s="17" t="s">
        <v>19</v>
      </c>
      <c r="E214" s="16" t="s">
        <v>362</v>
      </c>
      <c r="F214" s="16" t="s">
        <v>273</v>
      </c>
      <c r="G214" s="77">
        <v>4285.7</v>
      </c>
      <c r="H214" s="23"/>
    </row>
    <row r="215" spans="1:8" ht="24" x14ac:dyDescent="0.2">
      <c r="A215" s="10" t="s">
        <v>424</v>
      </c>
      <c r="B215" s="16" t="s">
        <v>62</v>
      </c>
      <c r="C215" s="17" t="s">
        <v>17</v>
      </c>
      <c r="D215" s="17" t="s">
        <v>19</v>
      </c>
      <c r="E215" s="16" t="s">
        <v>362</v>
      </c>
      <c r="F215" s="16" t="s">
        <v>273</v>
      </c>
      <c r="G215" s="77">
        <v>8666</v>
      </c>
      <c r="H215" s="23"/>
    </row>
    <row r="216" spans="1:8" ht="24" x14ac:dyDescent="0.2">
      <c r="A216" s="10" t="s">
        <v>467</v>
      </c>
      <c r="B216" s="16" t="s">
        <v>62</v>
      </c>
      <c r="C216" s="17" t="s">
        <v>17</v>
      </c>
      <c r="D216" s="17" t="s">
        <v>19</v>
      </c>
      <c r="E216" s="16" t="s">
        <v>362</v>
      </c>
      <c r="F216" s="16" t="s">
        <v>273</v>
      </c>
      <c r="G216" s="77">
        <v>0</v>
      </c>
      <c r="H216" s="23"/>
    </row>
    <row r="217" spans="1:8" ht="16.5" customHeight="1" x14ac:dyDescent="0.2">
      <c r="A217" s="10" t="s">
        <v>451</v>
      </c>
      <c r="B217" s="16" t="s">
        <v>62</v>
      </c>
      <c r="C217" s="17" t="s">
        <v>17</v>
      </c>
      <c r="D217" s="17" t="s">
        <v>19</v>
      </c>
      <c r="E217" s="16" t="s">
        <v>362</v>
      </c>
      <c r="F217" s="16" t="s">
        <v>273</v>
      </c>
      <c r="G217" s="77">
        <v>3896.7</v>
      </c>
      <c r="H217" s="23"/>
    </row>
    <row r="218" spans="1:8" ht="15" customHeight="1" x14ac:dyDescent="0.2">
      <c r="A218" s="10" t="s">
        <v>468</v>
      </c>
      <c r="B218" s="16" t="s">
        <v>62</v>
      </c>
      <c r="C218" s="17" t="s">
        <v>17</v>
      </c>
      <c r="D218" s="17" t="s">
        <v>19</v>
      </c>
      <c r="E218" s="16" t="s">
        <v>362</v>
      </c>
      <c r="F218" s="16" t="s">
        <v>273</v>
      </c>
      <c r="G218" s="77">
        <v>2050.5</v>
      </c>
      <c r="H218" s="23"/>
    </row>
    <row r="219" spans="1:8" ht="24" x14ac:dyDescent="0.2">
      <c r="A219" s="5" t="s">
        <v>452</v>
      </c>
      <c r="B219" s="15" t="s">
        <v>62</v>
      </c>
      <c r="C219" s="19" t="s">
        <v>17</v>
      </c>
      <c r="D219" s="19" t="s">
        <v>19</v>
      </c>
      <c r="E219" s="15" t="s">
        <v>369</v>
      </c>
      <c r="F219" s="15"/>
      <c r="G219" s="79">
        <f>G220+G221</f>
        <v>36578.5</v>
      </c>
      <c r="H219" s="23"/>
    </row>
    <row r="220" spans="1:8" ht="24" x14ac:dyDescent="0.2">
      <c r="A220" s="10" t="s">
        <v>272</v>
      </c>
      <c r="B220" s="16" t="s">
        <v>62</v>
      </c>
      <c r="C220" s="17" t="s">
        <v>17</v>
      </c>
      <c r="D220" s="17" t="s">
        <v>19</v>
      </c>
      <c r="E220" s="16" t="s">
        <v>369</v>
      </c>
      <c r="F220" s="16" t="s">
        <v>203</v>
      </c>
      <c r="G220" s="77">
        <v>22579</v>
      </c>
      <c r="H220" s="23"/>
    </row>
    <row r="221" spans="1:8" ht="24" customHeight="1" x14ac:dyDescent="0.2">
      <c r="A221" s="10" t="s">
        <v>333</v>
      </c>
      <c r="B221" s="16" t="s">
        <v>62</v>
      </c>
      <c r="C221" s="17" t="s">
        <v>17</v>
      </c>
      <c r="D221" s="17" t="s">
        <v>19</v>
      </c>
      <c r="E221" s="16" t="s">
        <v>369</v>
      </c>
      <c r="F221" s="16" t="s">
        <v>273</v>
      </c>
      <c r="G221" s="77">
        <v>13999.5</v>
      </c>
      <c r="H221" s="23"/>
    </row>
    <row r="222" spans="1:8" ht="15" customHeight="1" x14ac:dyDescent="0.2">
      <c r="A222" s="5" t="s">
        <v>302</v>
      </c>
      <c r="B222" s="21" t="s">
        <v>62</v>
      </c>
      <c r="C222" s="18" t="s">
        <v>17</v>
      </c>
      <c r="D222" s="18" t="s">
        <v>9</v>
      </c>
      <c r="E222" s="21"/>
      <c r="F222" s="21"/>
      <c r="G222" s="91">
        <f>G223+G229</f>
        <v>62748</v>
      </c>
      <c r="H222" s="23"/>
    </row>
    <row r="223" spans="1:8" ht="16.5" customHeight="1" x14ac:dyDescent="0.2">
      <c r="A223" s="5" t="s">
        <v>53</v>
      </c>
      <c r="B223" s="21" t="s">
        <v>62</v>
      </c>
      <c r="C223" s="18" t="s">
        <v>17</v>
      </c>
      <c r="D223" s="18" t="s">
        <v>9</v>
      </c>
      <c r="E223" s="21" t="s">
        <v>105</v>
      </c>
      <c r="F223" s="21"/>
      <c r="G223" s="91">
        <f t="shared" ref="G223:G224" si="22">G224</f>
        <v>22000</v>
      </c>
      <c r="H223" s="23"/>
    </row>
    <row r="224" spans="1:8" ht="27" customHeight="1" x14ac:dyDescent="0.2">
      <c r="A224" s="5" t="s">
        <v>323</v>
      </c>
      <c r="B224" s="21" t="s">
        <v>62</v>
      </c>
      <c r="C224" s="18" t="s">
        <v>17</v>
      </c>
      <c r="D224" s="18" t="s">
        <v>9</v>
      </c>
      <c r="E224" s="21" t="s">
        <v>322</v>
      </c>
      <c r="F224" s="21"/>
      <c r="G224" s="91">
        <f t="shared" si="22"/>
        <v>22000</v>
      </c>
      <c r="H224" s="23"/>
    </row>
    <row r="225" spans="1:8" ht="24" customHeight="1" x14ac:dyDescent="0.2">
      <c r="A225" s="72" t="s">
        <v>333</v>
      </c>
      <c r="B225" s="21" t="s">
        <v>62</v>
      </c>
      <c r="C225" s="18" t="s">
        <v>17</v>
      </c>
      <c r="D225" s="18" t="s">
        <v>9</v>
      </c>
      <c r="E225" s="21" t="s">
        <v>322</v>
      </c>
      <c r="F225" s="21" t="s">
        <v>273</v>
      </c>
      <c r="G225" s="91">
        <f>G226+G227+G228</f>
        <v>22000</v>
      </c>
      <c r="H225" s="23"/>
    </row>
    <row r="226" spans="1:8" ht="33" customHeight="1" x14ac:dyDescent="0.2">
      <c r="A226" s="10" t="s">
        <v>515</v>
      </c>
      <c r="B226" s="16" t="s">
        <v>62</v>
      </c>
      <c r="C226" s="17" t="s">
        <v>17</v>
      </c>
      <c r="D226" s="17" t="s">
        <v>9</v>
      </c>
      <c r="E226" s="16" t="s">
        <v>322</v>
      </c>
      <c r="F226" s="16" t="s">
        <v>273</v>
      </c>
      <c r="G226" s="77">
        <v>3000</v>
      </c>
      <c r="H226" s="23"/>
    </row>
    <row r="227" spans="1:8" ht="29.25" customHeight="1" x14ac:dyDescent="0.2">
      <c r="A227" s="10" t="s">
        <v>516</v>
      </c>
      <c r="B227" s="16" t="s">
        <v>62</v>
      </c>
      <c r="C227" s="17" t="s">
        <v>17</v>
      </c>
      <c r="D227" s="17" t="s">
        <v>9</v>
      </c>
      <c r="E227" s="16" t="s">
        <v>322</v>
      </c>
      <c r="F227" s="16" t="s">
        <v>273</v>
      </c>
      <c r="G227" s="77">
        <v>3000</v>
      </c>
      <c r="H227" s="23"/>
    </row>
    <row r="228" spans="1:8" ht="28.5" customHeight="1" x14ac:dyDescent="0.2">
      <c r="A228" s="10" t="s">
        <v>517</v>
      </c>
      <c r="B228" s="16" t="s">
        <v>62</v>
      </c>
      <c r="C228" s="17" t="s">
        <v>17</v>
      </c>
      <c r="D228" s="17" t="s">
        <v>9</v>
      </c>
      <c r="E228" s="16" t="s">
        <v>322</v>
      </c>
      <c r="F228" s="16" t="s">
        <v>273</v>
      </c>
      <c r="G228" s="77">
        <v>16000</v>
      </c>
      <c r="H228" s="23"/>
    </row>
    <row r="229" spans="1:8" ht="17.25" customHeight="1" x14ac:dyDescent="0.2">
      <c r="A229" s="5" t="s">
        <v>40</v>
      </c>
      <c r="B229" s="21" t="s">
        <v>62</v>
      </c>
      <c r="C229" s="18" t="s">
        <v>17</v>
      </c>
      <c r="D229" s="18" t="s">
        <v>9</v>
      </c>
      <c r="E229" s="21" t="s">
        <v>97</v>
      </c>
      <c r="F229" s="21"/>
      <c r="G229" s="91">
        <f>G230</f>
        <v>40748</v>
      </c>
      <c r="H229" s="23"/>
    </row>
    <row r="230" spans="1:8" ht="38.25" customHeight="1" x14ac:dyDescent="0.2">
      <c r="A230" s="5" t="s">
        <v>361</v>
      </c>
      <c r="B230" s="21" t="s">
        <v>62</v>
      </c>
      <c r="C230" s="18" t="s">
        <v>17</v>
      </c>
      <c r="D230" s="18" t="s">
        <v>9</v>
      </c>
      <c r="E230" s="15" t="s">
        <v>360</v>
      </c>
      <c r="F230" s="21"/>
      <c r="G230" s="91">
        <f>G231</f>
        <v>40748</v>
      </c>
      <c r="H230" s="23"/>
    </row>
    <row r="231" spans="1:8" ht="27" customHeight="1" x14ac:dyDescent="0.2">
      <c r="A231" s="5" t="s">
        <v>205</v>
      </c>
      <c r="B231" s="21" t="s">
        <v>62</v>
      </c>
      <c r="C231" s="18" t="s">
        <v>17</v>
      </c>
      <c r="D231" s="18" t="s">
        <v>9</v>
      </c>
      <c r="E231" s="15" t="s">
        <v>382</v>
      </c>
      <c r="F231" s="21"/>
      <c r="G231" s="91">
        <f>G232+G233</f>
        <v>40748</v>
      </c>
      <c r="H231" s="23"/>
    </row>
    <row r="232" spans="1:8" ht="18" customHeight="1" x14ac:dyDescent="0.2">
      <c r="A232" s="10" t="s">
        <v>193</v>
      </c>
      <c r="B232" s="16" t="s">
        <v>62</v>
      </c>
      <c r="C232" s="17" t="s">
        <v>17</v>
      </c>
      <c r="D232" s="17" t="s">
        <v>9</v>
      </c>
      <c r="E232" s="16" t="s">
        <v>382</v>
      </c>
      <c r="F232" s="16" t="s">
        <v>192</v>
      </c>
      <c r="G232" s="77">
        <v>60</v>
      </c>
      <c r="H232" s="23"/>
    </row>
    <row r="233" spans="1:8" ht="27" customHeight="1" x14ac:dyDescent="0.2">
      <c r="A233" s="134" t="s">
        <v>332</v>
      </c>
      <c r="B233" s="21" t="s">
        <v>62</v>
      </c>
      <c r="C233" s="18" t="s">
        <v>17</v>
      </c>
      <c r="D233" s="18" t="s">
        <v>9</v>
      </c>
      <c r="E233" s="15" t="s">
        <v>382</v>
      </c>
      <c r="F233" s="21" t="s">
        <v>273</v>
      </c>
      <c r="G233" s="91">
        <f>G238+G237+G236+G235+G234</f>
        <v>40688</v>
      </c>
      <c r="H233" s="23"/>
    </row>
    <row r="234" spans="1:8" ht="22.5" customHeight="1" x14ac:dyDescent="0.2">
      <c r="A234" s="135" t="s">
        <v>455</v>
      </c>
      <c r="B234" s="136" t="s">
        <v>62</v>
      </c>
      <c r="C234" s="137" t="s">
        <v>17</v>
      </c>
      <c r="D234" s="137" t="s">
        <v>9</v>
      </c>
      <c r="E234" s="16" t="s">
        <v>382</v>
      </c>
      <c r="F234" s="136" t="s">
        <v>273</v>
      </c>
      <c r="G234" s="92">
        <v>30158</v>
      </c>
      <c r="H234" s="23"/>
    </row>
    <row r="235" spans="1:8" ht="24.75" customHeight="1" x14ac:dyDescent="0.2">
      <c r="A235" s="10" t="s">
        <v>518</v>
      </c>
      <c r="B235" s="16" t="s">
        <v>62</v>
      </c>
      <c r="C235" s="17" t="s">
        <v>17</v>
      </c>
      <c r="D235" s="17" t="s">
        <v>9</v>
      </c>
      <c r="E235" s="16" t="s">
        <v>382</v>
      </c>
      <c r="F235" s="16" t="s">
        <v>273</v>
      </c>
      <c r="G235" s="77">
        <v>750</v>
      </c>
      <c r="H235" s="23"/>
    </row>
    <row r="236" spans="1:8" ht="27" customHeight="1" x14ac:dyDescent="0.2">
      <c r="A236" s="10" t="s">
        <v>519</v>
      </c>
      <c r="B236" s="16" t="s">
        <v>62</v>
      </c>
      <c r="C236" s="17" t="s">
        <v>17</v>
      </c>
      <c r="D236" s="17" t="s">
        <v>9</v>
      </c>
      <c r="E236" s="16" t="s">
        <v>382</v>
      </c>
      <c r="F236" s="16" t="s">
        <v>273</v>
      </c>
      <c r="G236" s="77">
        <v>750</v>
      </c>
      <c r="H236" s="23"/>
    </row>
    <row r="237" spans="1:8" ht="24" customHeight="1" x14ac:dyDescent="0.2">
      <c r="A237" s="10" t="s">
        <v>520</v>
      </c>
      <c r="B237" s="16" t="s">
        <v>62</v>
      </c>
      <c r="C237" s="17" t="s">
        <v>17</v>
      </c>
      <c r="D237" s="17" t="s">
        <v>9</v>
      </c>
      <c r="E237" s="16" t="s">
        <v>382</v>
      </c>
      <c r="F237" s="16" t="s">
        <v>273</v>
      </c>
      <c r="G237" s="77">
        <v>8000</v>
      </c>
      <c r="H237" s="23"/>
    </row>
    <row r="238" spans="1:8" ht="24.75" customHeight="1" x14ac:dyDescent="0.2">
      <c r="A238" s="10" t="s">
        <v>425</v>
      </c>
      <c r="B238" s="16" t="s">
        <v>62</v>
      </c>
      <c r="C238" s="17" t="s">
        <v>17</v>
      </c>
      <c r="D238" s="17" t="s">
        <v>9</v>
      </c>
      <c r="E238" s="16" t="s">
        <v>382</v>
      </c>
      <c r="F238" s="16" t="s">
        <v>273</v>
      </c>
      <c r="G238" s="77">
        <v>1030</v>
      </c>
      <c r="H238" s="23"/>
    </row>
    <row r="239" spans="1:8" ht="16.5" customHeight="1" x14ac:dyDescent="0.2">
      <c r="A239" s="72" t="s">
        <v>426</v>
      </c>
      <c r="B239" s="73" t="s">
        <v>62</v>
      </c>
      <c r="C239" s="74" t="s">
        <v>17</v>
      </c>
      <c r="D239" s="74" t="s">
        <v>17</v>
      </c>
      <c r="E239" s="73"/>
      <c r="F239" s="73"/>
      <c r="G239" s="88">
        <f>G240</f>
        <v>577.4</v>
      </c>
      <c r="H239" s="23"/>
    </row>
    <row r="240" spans="1:8" ht="102.75" customHeight="1" x14ac:dyDescent="0.2">
      <c r="A240" s="138" t="s">
        <v>359</v>
      </c>
      <c r="B240" s="15" t="s">
        <v>62</v>
      </c>
      <c r="C240" s="18" t="s">
        <v>17</v>
      </c>
      <c r="D240" s="18" t="s">
        <v>17</v>
      </c>
      <c r="E240" s="15" t="s">
        <v>93</v>
      </c>
      <c r="F240" s="15" t="s">
        <v>7</v>
      </c>
      <c r="G240" s="86">
        <f t="shared" ref="G240" si="23">G241+G242+G243</f>
        <v>577.4</v>
      </c>
      <c r="H240" s="23"/>
    </row>
    <row r="241" spans="1:8" ht="16.5" customHeight="1" x14ac:dyDescent="0.2">
      <c r="A241" s="113" t="s">
        <v>194</v>
      </c>
      <c r="B241" s="16" t="s">
        <v>62</v>
      </c>
      <c r="C241" s="17" t="s">
        <v>17</v>
      </c>
      <c r="D241" s="17" t="s">
        <v>17</v>
      </c>
      <c r="E241" s="16" t="s">
        <v>93</v>
      </c>
      <c r="F241" s="16" t="s">
        <v>196</v>
      </c>
      <c r="G241" s="77">
        <v>557.29999999999995</v>
      </c>
      <c r="H241" s="23"/>
    </row>
    <row r="242" spans="1:8" ht="27.75" customHeight="1" x14ac:dyDescent="0.2">
      <c r="A242" s="10" t="s">
        <v>265</v>
      </c>
      <c r="B242" s="16" t="s">
        <v>62</v>
      </c>
      <c r="C242" s="17" t="s">
        <v>17</v>
      </c>
      <c r="D242" s="17" t="s">
        <v>17</v>
      </c>
      <c r="E242" s="16" t="s">
        <v>93</v>
      </c>
      <c r="F242" s="16" t="s">
        <v>266</v>
      </c>
      <c r="G242" s="77">
        <v>9.6999999999999993</v>
      </c>
      <c r="H242" s="23"/>
    </row>
    <row r="243" spans="1:8" ht="16.5" customHeight="1" x14ac:dyDescent="0.2">
      <c r="A243" s="113" t="s">
        <v>193</v>
      </c>
      <c r="B243" s="16" t="s">
        <v>62</v>
      </c>
      <c r="C243" s="17" t="s">
        <v>17</v>
      </c>
      <c r="D243" s="17" t="s">
        <v>17</v>
      </c>
      <c r="E243" s="16" t="s">
        <v>93</v>
      </c>
      <c r="F243" s="16" t="s">
        <v>192</v>
      </c>
      <c r="G243" s="77">
        <v>10.4</v>
      </c>
      <c r="H243" s="23"/>
    </row>
    <row r="244" spans="1:8" x14ac:dyDescent="0.2">
      <c r="A244" s="109" t="s">
        <v>84</v>
      </c>
      <c r="B244" s="75" t="s">
        <v>62</v>
      </c>
      <c r="C244" s="139" t="s">
        <v>12</v>
      </c>
      <c r="D244" s="139" t="s">
        <v>89</v>
      </c>
      <c r="E244" s="75" t="s">
        <v>7</v>
      </c>
      <c r="F244" s="75" t="s">
        <v>7</v>
      </c>
      <c r="G244" s="78">
        <f t="shared" ref="G244:G245" si="24">G245</f>
        <v>2287</v>
      </c>
      <c r="H244" s="23"/>
    </row>
    <row r="245" spans="1:8" x14ac:dyDescent="0.2">
      <c r="A245" s="5" t="s">
        <v>30</v>
      </c>
      <c r="B245" s="15" t="s">
        <v>62</v>
      </c>
      <c r="C245" s="19" t="s">
        <v>12</v>
      </c>
      <c r="D245" s="19" t="s">
        <v>12</v>
      </c>
      <c r="E245" s="15" t="s">
        <v>7</v>
      </c>
      <c r="F245" s="15" t="s">
        <v>7</v>
      </c>
      <c r="G245" s="79">
        <f t="shared" si="24"/>
        <v>2287</v>
      </c>
      <c r="H245" s="23"/>
    </row>
    <row r="246" spans="1:8" x14ac:dyDescent="0.2">
      <c r="A246" s="5" t="s">
        <v>40</v>
      </c>
      <c r="B246" s="15" t="s">
        <v>62</v>
      </c>
      <c r="C246" s="19" t="s">
        <v>12</v>
      </c>
      <c r="D246" s="19" t="s">
        <v>12</v>
      </c>
      <c r="E246" s="15" t="s">
        <v>97</v>
      </c>
      <c r="F246" s="15" t="s">
        <v>7</v>
      </c>
      <c r="G246" s="79">
        <f>G248+G252</f>
        <v>2287</v>
      </c>
      <c r="H246" s="23"/>
    </row>
    <row r="247" spans="1:8" ht="24" x14ac:dyDescent="0.2">
      <c r="A247" s="5" t="s">
        <v>397</v>
      </c>
      <c r="B247" s="15" t="s">
        <v>62</v>
      </c>
      <c r="C247" s="19" t="s">
        <v>12</v>
      </c>
      <c r="D247" s="19" t="s">
        <v>12</v>
      </c>
      <c r="E247" s="15" t="s">
        <v>390</v>
      </c>
      <c r="F247" s="15"/>
      <c r="G247" s="79">
        <f>G248</f>
        <v>2204.8000000000002</v>
      </c>
      <c r="H247" s="23"/>
    </row>
    <row r="248" spans="1:8" ht="24" x14ac:dyDescent="0.2">
      <c r="A248" s="5" t="s">
        <v>400</v>
      </c>
      <c r="B248" s="15" t="s">
        <v>62</v>
      </c>
      <c r="C248" s="19" t="s">
        <v>12</v>
      </c>
      <c r="D248" s="19" t="s">
        <v>12</v>
      </c>
      <c r="E248" s="15" t="s">
        <v>398</v>
      </c>
      <c r="F248" s="15"/>
      <c r="G248" s="79">
        <f>G249+G250</f>
        <v>2204.8000000000002</v>
      </c>
      <c r="H248" s="23"/>
    </row>
    <row r="249" spans="1:8" x14ac:dyDescent="0.2">
      <c r="A249" s="10" t="s">
        <v>193</v>
      </c>
      <c r="B249" s="16" t="s">
        <v>62</v>
      </c>
      <c r="C249" s="17" t="s">
        <v>12</v>
      </c>
      <c r="D249" s="17" t="s">
        <v>12</v>
      </c>
      <c r="E249" s="16" t="s">
        <v>398</v>
      </c>
      <c r="F249" s="16" t="s">
        <v>192</v>
      </c>
      <c r="G249" s="77">
        <v>204.8</v>
      </c>
      <c r="H249" s="23"/>
    </row>
    <row r="250" spans="1:8" x14ac:dyDescent="0.2">
      <c r="A250" s="140" t="s">
        <v>303</v>
      </c>
      <c r="B250" s="16" t="s">
        <v>62</v>
      </c>
      <c r="C250" s="17" t="s">
        <v>12</v>
      </c>
      <c r="D250" s="17" t="s">
        <v>12</v>
      </c>
      <c r="E250" s="16" t="s">
        <v>398</v>
      </c>
      <c r="F250" s="16" t="s">
        <v>304</v>
      </c>
      <c r="G250" s="77">
        <v>2000</v>
      </c>
      <c r="H250" s="23"/>
    </row>
    <row r="251" spans="1:8" ht="24" x14ac:dyDescent="0.2">
      <c r="A251" s="5" t="s">
        <v>370</v>
      </c>
      <c r="B251" s="73" t="s">
        <v>62</v>
      </c>
      <c r="C251" s="19" t="s">
        <v>12</v>
      </c>
      <c r="D251" s="19" t="s">
        <v>12</v>
      </c>
      <c r="E251" s="15" t="s">
        <v>371</v>
      </c>
      <c r="F251" s="73"/>
      <c r="G251" s="88">
        <f t="shared" ref="G251" si="25">G252</f>
        <v>82.2</v>
      </c>
      <c r="H251" s="23"/>
    </row>
    <row r="252" spans="1:8" ht="41.25" customHeight="1" x14ac:dyDescent="0.2">
      <c r="A252" s="5" t="s">
        <v>357</v>
      </c>
      <c r="B252" s="73" t="s">
        <v>62</v>
      </c>
      <c r="C252" s="19" t="s">
        <v>12</v>
      </c>
      <c r="D252" s="19" t="s">
        <v>12</v>
      </c>
      <c r="E252" s="15" t="s">
        <v>380</v>
      </c>
      <c r="F252" s="73"/>
      <c r="G252" s="88">
        <f>G253</f>
        <v>82.2</v>
      </c>
      <c r="H252" s="23"/>
    </row>
    <row r="253" spans="1:8" x14ac:dyDescent="0.2">
      <c r="A253" s="10" t="s">
        <v>193</v>
      </c>
      <c r="B253" s="16" t="s">
        <v>62</v>
      </c>
      <c r="C253" s="17" t="s">
        <v>12</v>
      </c>
      <c r="D253" s="17" t="s">
        <v>12</v>
      </c>
      <c r="E253" s="16" t="s">
        <v>380</v>
      </c>
      <c r="F253" s="16" t="s">
        <v>192</v>
      </c>
      <c r="G253" s="77">
        <v>82.2</v>
      </c>
      <c r="H253" s="23"/>
    </row>
    <row r="254" spans="1:8" x14ac:dyDescent="0.2">
      <c r="A254" s="109" t="s">
        <v>85</v>
      </c>
      <c r="B254" s="75" t="s">
        <v>62</v>
      </c>
      <c r="C254" s="139" t="s">
        <v>15</v>
      </c>
      <c r="D254" s="139" t="s">
        <v>89</v>
      </c>
      <c r="E254" s="75" t="s">
        <v>7</v>
      </c>
      <c r="F254" s="75" t="s">
        <v>7</v>
      </c>
      <c r="G254" s="78">
        <f t="shared" ref="G254" si="26">G255+G260+G276</f>
        <v>58430.9</v>
      </c>
      <c r="H254" s="23"/>
    </row>
    <row r="255" spans="1:8" x14ac:dyDescent="0.2">
      <c r="A255" s="5" t="s">
        <v>31</v>
      </c>
      <c r="B255" s="15" t="s">
        <v>62</v>
      </c>
      <c r="C255" s="19" t="s">
        <v>15</v>
      </c>
      <c r="D255" s="19" t="s">
        <v>8</v>
      </c>
      <c r="E255" s="15" t="s">
        <v>7</v>
      </c>
      <c r="F255" s="15" t="s">
        <v>7</v>
      </c>
      <c r="G255" s="79">
        <f t="shared" ref="G255:G256" si="27">G256</f>
        <v>4914</v>
      </c>
      <c r="H255" s="23"/>
    </row>
    <row r="256" spans="1:8" x14ac:dyDescent="0.2">
      <c r="A256" s="5" t="s">
        <v>46</v>
      </c>
      <c r="B256" s="15" t="s">
        <v>62</v>
      </c>
      <c r="C256" s="19" t="s">
        <v>15</v>
      </c>
      <c r="D256" s="19" t="s">
        <v>8</v>
      </c>
      <c r="E256" s="15" t="s">
        <v>106</v>
      </c>
      <c r="F256" s="15" t="s">
        <v>7</v>
      </c>
      <c r="G256" s="79">
        <f t="shared" si="27"/>
        <v>4914</v>
      </c>
      <c r="H256" s="23"/>
    </row>
    <row r="257" spans="1:8" ht="24" x14ac:dyDescent="0.2">
      <c r="A257" s="5" t="s">
        <v>49</v>
      </c>
      <c r="B257" s="15" t="s">
        <v>62</v>
      </c>
      <c r="C257" s="19" t="s">
        <v>15</v>
      </c>
      <c r="D257" s="19" t="s">
        <v>8</v>
      </c>
      <c r="E257" s="15" t="s">
        <v>107</v>
      </c>
      <c r="F257" s="15" t="s">
        <v>7</v>
      </c>
      <c r="G257" s="79">
        <f>G258+G259</f>
        <v>4914</v>
      </c>
      <c r="H257" s="23"/>
    </row>
    <row r="258" spans="1:8" x14ac:dyDescent="0.2">
      <c r="A258" s="113" t="s">
        <v>224</v>
      </c>
      <c r="B258" s="16" t="s">
        <v>62</v>
      </c>
      <c r="C258" s="17" t="s">
        <v>15</v>
      </c>
      <c r="D258" s="17" t="s">
        <v>8</v>
      </c>
      <c r="E258" s="16" t="s">
        <v>107</v>
      </c>
      <c r="F258" s="16" t="s">
        <v>227</v>
      </c>
      <c r="G258" s="77">
        <v>4891.2</v>
      </c>
      <c r="H258" s="23"/>
    </row>
    <row r="259" spans="1:8" x14ac:dyDescent="0.2">
      <c r="A259" s="113" t="s">
        <v>225</v>
      </c>
      <c r="B259" s="16" t="s">
        <v>62</v>
      </c>
      <c r="C259" s="17" t="s">
        <v>15</v>
      </c>
      <c r="D259" s="17" t="s">
        <v>8</v>
      </c>
      <c r="E259" s="16" t="s">
        <v>107</v>
      </c>
      <c r="F259" s="16" t="s">
        <v>226</v>
      </c>
      <c r="G259" s="77">
        <v>22.8</v>
      </c>
      <c r="H259" s="23"/>
    </row>
    <row r="260" spans="1:8" x14ac:dyDescent="0.2">
      <c r="A260" s="5" t="s">
        <v>36</v>
      </c>
      <c r="B260" s="15" t="s">
        <v>62</v>
      </c>
      <c r="C260" s="19" t="s">
        <v>15</v>
      </c>
      <c r="D260" s="19" t="s">
        <v>9</v>
      </c>
      <c r="E260" s="15" t="s">
        <v>7</v>
      </c>
      <c r="F260" s="15" t="s">
        <v>7</v>
      </c>
      <c r="G260" s="79">
        <f t="shared" ref="G260" si="28">G263+G272+G261</f>
        <v>5028.8999999999996</v>
      </c>
      <c r="H260" s="23"/>
    </row>
    <row r="261" spans="1:8" ht="36" x14ac:dyDescent="0.2">
      <c r="A261" s="133" t="s">
        <v>338</v>
      </c>
      <c r="B261" s="15" t="s">
        <v>62</v>
      </c>
      <c r="C261" s="18" t="s">
        <v>15</v>
      </c>
      <c r="D261" s="18" t="s">
        <v>9</v>
      </c>
      <c r="E261" s="15" t="s">
        <v>256</v>
      </c>
      <c r="F261" s="15"/>
      <c r="G261" s="79">
        <f>G262</f>
        <v>52</v>
      </c>
      <c r="H261" s="23"/>
    </row>
    <row r="262" spans="1:8" x14ac:dyDescent="0.2">
      <c r="A262" s="113" t="s">
        <v>194</v>
      </c>
      <c r="B262" s="16" t="s">
        <v>62</v>
      </c>
      <c r="C262" s="17" t="s">
        <v>15</v>
      </c>
      <c r="D262" s="17" t="s">
        <v>9</v>
      </c>
      <c r="E262" s="16" t="s">
        <v>256</v>
      </c>
      <c r="F262" s="16" t="s">
        <v>196</v>
      </c>
      <c r="G262" s="77">
        <v>52</v>
      </c>
      <c r="H262" s="23"/>
    </row>
    <row r="263" spans="1:8" x14ac:dyDescent="0.2">
      <c r="A263" s="5" t="s">
        <v>47</v>
      </c>
      <c r="B263" s="15" t="s">
        <v>62</v>
      </c>
      <c r="C263" s="19" t="s">
        <v>15</v>
      </c>
      <c r="D263" s="19" t="s">
        <v>9</v>
      </c>
      <c r="E263" s="15" t="s">
        <v>108</v>
      </c>
      <c r="F263" s="15" t="s">
        <v>7</v>
      </c>
      <c r="G263" s="79">
        <f>G268+G264</f>
        <v>4540.2999999999993</v>
      </c>
      <c r="H263" s="23"/>
    </row>
    <row r="264" spans="1:8" ht="84" x14ac:dyDescent="0.2">
      <c r="A264" s="141" t="s">
        <v>259</v>
      </c>
      <c r="B264" s="15" t="s">
        <v>62</v>
      </c>
      <c r="C264" s="19" t="s">
        <v>15</v>
      </c>
      <c r="D264" s="19" t="s">
        <v>9</v>
      </c>
      <c r="E264" s="15" t="s">
        <v>258</v>
      </c>
      <c r="F264" s="15"/>
      <c r="G264" s="79">
        <f t="shared" ref="G264:G266" si="29">G265</f>
        <v>4140.8999999999996</v>
      </c>
      <c r="H264" s="23"/>
    </row>
    <row r="265" spans="1:8" ht="36" x14ac:dyDescent="0.2">
      <c r="A265" s="5" t="s">
        <v>260</v>
      </c>
      <c r="B265" s="15" t="s">
        <v>62</v>
      </c>
      <c r="C265" s="19" t="s">
        <v>15</v>
      </c>
      <c r="D265" s="19" t="s">
        <v>9</v>
      </c>
      <c r="E265" s="15" t="s">
        <v>257</v>
      </c>
      <c r="F265" s="15"/>
      <c r="G265" s="79">
        <f t="shared" si="29"/>
        <v>4140.8999999999996</v>
      </c>
      <c r="H265" s="23"/>
    </row>
    <row r="266" spans="1:8" ht="24" x14ac:dyDescent="0.2">
      <c r="A266" s="5" t="s">
        <v>262</v>
      </c>
      <c r="B266" s="15" t="s">
        <v>62</v>
      </c>
      <c r="C266" s="19" t="s">
        <v>15</v>
      </c>
      <c r="D266" s="19" t="s">
        <v>9</v>
      </c>
      <c r="E266" s="15" t="s">
        <v>257</v>
      </c>
      <c r="F266" s="15" t="s">
        <v>261</v>
      </c>
      <c r="G266" s="79">
        <f t="shared" si="29"/>
        <v>4140.8999999999996</v>
      </c>
      <c r="H266" s="23"/>
    </row>
    <row r="267" spans="1:8" x14ac:dyDescent="0.2">
      <c r="A267" s="10" t="s">
        <v>189</v>
      </c>
      <c r="B267" s="16" t="s">
        <v>62</v>
      </c>
      <c r="C267" s="17" t="s">
        <v>15</v>
      </c>
      <c r="D267" s="17" t="s">
        <v>9</v>
      </c>
      <c r="E267" s="16" t="s">
        <v>257</v>
      </c>
      <c r="F267" s="16" t="s">
        <v>261</v>
      </c>
      <c r="G267" s="77">
        <v>4140.8999999999996</v>
      </c>
      <c r="H267" s="23"/>
    </row>
    <row r="268" spans="1:8" ht="17.25" customHeight="1" x14ac:dyDescent="0.2">
      <c r="A268" s="5" t="s">
        <v>50</v>
      </c>
      <c r="B268" s="15" t="s">
        <v>62</v>
      </c>
      <c r="C268" s="19" t="s">
        <v>15</v>
      </c>
      <c r="D268" s="19" t="s">
        <v>9</v>
      </c>
      <c r="E268" s="15" t="s">
        <v>111</v>
      </c>
      <c r="F268" s="15" t="s">
        <v>7</v>
      </c>
      <c r="G268" s="79">
        <f>G269</f>
        <v>399.4</v>
      </c>
      <c r="H268" s="23"/>
    </row>
    <row r="269" spans="1:8" ht="29.25" customHeight="1" x14ac:dyDescent="0.2">
      <c r="A269" s="5" t="s">
        <v>75</v>
      </c>
      <c r="B269" s="15" t="s">
        <v>62</v>
      </c>
      <c r="C269" s="19" t="s">
        <v>15</v>
      </c>
      <c r="D269" s="19" t="s">
        <v>9</v>
      </c>
      <c r="E269" s="15" t="s">
        <v>237</v>
      </c>
      <c r="F269" s="15"/>
      <c r="G269" s="79">
        <f>G270+G271</f>
        <v>399.4</v>
      </c>
      <c r="H269" s="23"/>
    </row>
    <row r="270" spans="1:8" x14ac:dyDescent="0.2">
      <c r="A270" s="142" t="s">
        <v>238</v>
      </c>
      <c r="B270" s="16" t="s">
        <v>62</v>
      </c>
      <c r="C270" s="17" t="s">
        <v>15</v>
      </c>
      <c r="D270" s="17" t="s">
        <v>9</v>
      </c>
      <c r="E270" s="16" t="s">
        <v>237</v>
      </c>
      <c r="F270" s="16" t="s">
        <v>239</v>
      </c>
      <c r="G270" s="77">
        <v>397.5</v>
      </c>
      <c r="H270" s="23"/>
    </row>
    <row r="271" spans="1:8" x14ac:dyDescent="0.2">
      <c r="A271" s="142" t="s">
        <v>228</v>
      </c>
      <c r="B271" s="16" t="s">
        <v>62</v>
      </c>
      <c r="C271" s="17" t="s">
        <v>15</v>
      </c>
      <c r="D271" s="17" t="s">
        <v>9</v>
      </c>
      <c r="E271" s="16" t="s">
        <v>237</v>
      </c>
      <c r="F271" s="16" t="s">
        <v>226</v>
      </c>
      <c r="G271" s="77">
        <v>1.9</v>
      </c>
      <c r="H271" s="23"/>
    </row>
    <row r="272" spans="1:8" x14ac:dyDescent="0.2">
      <c r="A272" s="5" t="s">
        <v>40</v>
      </c>
      <c r="B272" s="15" t="s">
        <v>62</v>
      </c>
      <c r="C272" s="19" t="s">
        <v>15</v>
      </c>
      <c r="D272" s="19" t="s">
        <v>9</v>
      </c>
      <c r="E272" s="15" t="s">
        <v>97</v>
      </c>
      <c r="F272" s="15" t="s">
        <v>7</v>
      </c>
      <c r="G272" s="79">
        <f>G275</f>
        <v>436.6</v>
      </c>
      <c r="H272" s="23"/>
    </row>
    <row r="273" spans="1:8" ht="48" x14ac:dyDescent="0.2">
      <c r="A273" s="5" t="s">
        <v>361</v>
      </c>
      <c r="B273" s="15" t="s">
        <v>62</v>
      </c>
      <c r="C273" s="19" t="s">
        <v>15</v>
      </c>
      <c r="D273" s="19" t="s">
        <v>9</v>
      </c>
      <c r="E273" s="15" t="s">
        <v>360</v>
      </c>
      <c r="F273" s="15" t="s">
        <v>7</v>
      </c>
      <c r="G273" s="79">
        <f>G274</f>
        <v>436.6</v>
      </c>
      <c r="H273" s="23"/>
    </row>
    <row r="274" spans="1:8" ht="24" x14ac:dyDescent="0.2">
      <c r="A274" s="5" t="s">
        <v>358</v>
      </c>
      <c r="B274" s="15" t="s">
        <v>62</v>
      </c>
      <c r="C274" s="19" t="s">
        <v>15</v>
      </c>
      <c r="D274" s="19" t="s">
        <v>9</v>
      </c>
      <c r="E274" s="15" t="s">
        <v>379</v>
      </c>
      <c r="F274" s="15"/>
      <c r="G274" s="79">
        <f>G275</f>
        <v>436.6</v>
      </c>
      <c r="H274" s="23"/>
    </row>
    <row r="275" spans="1:8" x14ac:dyDescent="0.2">
      <c r="A275" s="10" t="s">
        <v>199</v>
      </c>
      <c r="B275" s="16" t="s">
        <v>62</v>
      </c>
      <c r="C275" s="17" t="s">
        <v>15</v>
      </c>
      <c r="D275" s="17" t="s">
        <v>9</v>
      </c>
      <c r="E275" s="16" t="s">
        <v>379</v>
      </c>
      <c r="F275" s="16" t="s">
        <v>198</v>
      </c>
      <c r="G275" s="77">
        <v>436.6</v>
      </c>
      <c r="H275" s="23"/>
    </row>
    <row r="276" spans="1:8" x14ac:dyDescent="0.2">
      <c r="A276" s="5" t="s">
        <v>139</v>
      </c>
      <c r="B276" s="15" t="s">
        <v>62</v>
      </c>
      <c r="C276" s="19" t="s">
        <v>15</v>
      </c>
      <c r="D276" s="19" t="s">
        <v>11</v>
      </c>
      <c r="E276" s="73"/>
      <c r="F276" s="73"/>
      <c r="G276" s="88">
        <f>G277+G279+G290</f>
        <v>48488</v>
      </c>
      <c r="H276" s="23"/>
    </row>
    <row r="277" spans="1:8" ht="48" x14ac:dyDescent="0.2">
      <c r="A277" s="133" t="s">
        <v>337</v>
      </c>
      <c r="B277" s="15" t="s">
        <v>62</v>
      </c>
      <c r="C277" s="18" t="s">
        <v>15</v>
      </c>
      <c r="D277" s="18" t="s">
        <v>11</v>
      </c>
      <c r="E277" s="15" t="s">
        <v>177</v>
      </c>
      <c r="F277" s="15"/>
      <c r="G277" s="86">
        <f t="shared" ref="G277" si="30">G278</f>
        <v>41.6</v>
      </c>
      <c r="H277" s="23"/>
    </row>
    <row r="278" spans="1:8" x14ac:dyDescent="0.2">
      <c r="A278" s="113" t="s">
        <v>194</v>
      </c>
      <c r="B278" s="16" t="s">
        <v>62</v>
      </c>
      <c r="C278" s="17" t="s">
        <v>15</v>
      </c>
      <c r="D278" s="17" t="s">
        <v>11</v>
      </c>
      <c r="E278" s="16" t="s">
        <v>177</v>
      </c>
      <c r="F278" s="16" t="s">
        <v>196</v>
      </c>
      <c r="G278" s="77">
        <v>41.6</v>
      </c>
      <c r="H278" s="23"/>
    </row>
    <row r="279" spans="1:8" x14ac:dyDescent="0.2">
      <c r="A279" s="5" t="s">
        <v>47</v>
      </c>
      <c r="B279" s="15" t="s">
        <v>62</v>
      </c>
      <c r="C279" s="14">
        <v>10</v>
      </c>
      <c r="D279" s="14">
        <v>4</v>
      </c>
      <c r="E279" s="15" t="s">
        <v>108</v>
      </c>
      <c r="F279" s="15"/>
      <c r="G279" s="79">
        <f>G280</f>
        <v>44317.599999999999</v>
      </c>
      <c r="H279" s="23"/>
    </row>
    <row r="280" spans="1:8" ht="24" x14ac:dyDescent="0.2">
      <c r="A280" s="5" t="s">
        <v>317</v>
      </c>
      <c r="B280" s="15" t="s">
        <v>62</v>
      </c>
      <c r="C280" s="14">
        <v>10</v>
      </c>
      <c r="D280" s="14">
        <v>4</v>
      </c>
      <c r="E280" s="15" t="s">
        <v>305</v>
      </c>
      <c r="F280" s="15"/>
      <c r="G280" s="79">
        <f t="shared" ref="G280" si="31">G281+G284+G287</f>
        <v>44317.599999999999</v>
      </c>
      <c r="H280" s="23"/>
    </row>
    <row r="281" spans="1:8" ht="36" x14ac:dyDescent="0.2">
      <c r="A281" s="5" t="s">
        <v>474</v>
      </c>
      <c r="B281" s="15" t="s">
        <v>62</v>
      </c>
      <c r="C281" s="14">
        <v>10</v>
      </c>
      <c r="D281" s="14">
        <v>4</v>
      </c>
      <c r="E281" s="15" t="s">
        <v>475</v>
      </c>
      <c r="F281" s="15"/>
      <c r="G281" s="79">
        <f t="shared" ref="G281:G282" si="32">G282</f>
        <v>5252.1</v>
      </c>
      <c r="H281" s="23"/>
    </row>
    <row r="282" spans="1:8" ht="24" x14ac:dyDescent="0.2">
      <c r="A282" s="8" t="s">
        <v>278</v>
      </c>
      <c r="B282" s="15" t="s">
        <v>62</v>
      </c>
      <c r="C282" s="18" t="s">
        <v>15</v>
      </c>
      <c r="D282" s="18" t="s">
        <v>11</v>
      </c>
      <c r="E282" s="15" t="s">
        <v>475</v>
      </c>
      <c r="F282" s="22" t="s">
        <v>274</v>
      </c>
      <c r="G282" s="79">
        <f t="shared" si="32"/>
        <v>5252.1</v>
      </c>
      <c r="H282" s="23"/>
    </row>
    <row r="283" spans="1:8" x14ac:dyDescent="0.2">
      <c r="A283" s="10" t="s">
        <v>187</v>
      </c>
      <c r="B283" s="16" t="s">
        <v>62</v>
      </c>
      <c r="C283" s="17" t="s">
        <v>15</v>
      </c>
      <c r="D283" s="17" t="s">
        <v>11</v>
      </c>
      <c r="E283" s="16" t="s">
        <v>475</v>
      </c>
      <c r="F283" s="16" t="s">
        <v>274</v>
      </c>
      <c r="G283" s="77">
        <v>5252.1</v>
      </c>
      <c r="H283" s="23"/>
    </row>
    <row r="284" spans="1:8" ht="36" x14ac:dyDescent="0.2">
      <c r="A284" s="5" t="s">
        <v>433</v>
      </c>
      <c r="B284" s="15" t="s">
        <v>62</v>
      </c>
      <c r="C284" s="18" t="s">
        <v>15</v>
      </c>
      <c r="D284" s="18" t="s">
        <v>11</v>
      </c>
      <c r="E284" s="15" t="s">
        <v>432</v>
      </c>
      <c r="F284" s="73"/>
      <c r="G284" s="79">
        <f t="shared" ref="G284:G285" si="33">G285</f>
        <v>7726.5</v>
      </c>
      <c r="H284" s="23"/>
    </row>
    <row r="285" spans="1:8" ht="24" x14ac:dyDescent="0.2">
      <c r="A285" s="8" t="s">
        <v>278</v>
      </c>
      <c r="B285" s="15" t="s">
        <v>62</v>
      </c>
      <c r="C285" s="18" t="s">
        <v>15</v>
      </c>
      <c r="D285" s="18" t="s">
        <v>11</v>
      </c>
      <c r="E285" s="15" t="s">
        <v>432</v>
      </c>
      <c r="F285" s="22" t="s">
        <v>274</v>
      </c>
      <c r="G285" s="79">
        <f t="shared" si="33"/>
        <v>7726.5</v>
      </c>
      <c r="H285" s="23"/>
    </row>
    <row r="286" spans="1:8" x14ac:dyDescent="0.2">
      <c r="A286" s="10" t="s">
        <v>187</v>
      </c>
      <c r="B286" s="16" t="s">
        <v>62</v>
      </c>
      <c r="C286" s="17" t="s">
        <v>15</v>
      </c>
      <c r="D286" s="17" t="s">
        <v>11</v>
      </c>
      <c r="E286" s="16" t="s">
        <v>432</v>
      </c>
      <c r="F286" s="16" t="s">
        <v>274</v>
      </c>
      <c r="G286" s="77">
        <v>7726.5</v>
      </c>
      <c r="H286" s="23"/>
    </row>
    <row r="287" spans="1:8" ht="24" x14ac:dyDescent="0.2">
      <c r="A287" s="5" t="s">
        <v>342</v>
      </c>
      <c r="B287" s="15" t="s">
        <v>62</v>
      </c>
      <c r="C287" s="19" t="s">
        <v>15</v>
      </c>
      <c r="D287" s="19" t="s">
        <v>11</v>
      </c>
      <c r="E287" s="15" t="s">
        <v>341</v>
      </c>
      <c r="F287" s="15"/>
      <c r="G287" s="79">
        <f>G288</f>
        <v>31339</v>
      </c>
      <c r="H287" s="23"/>
    </row>
    <row r="288" spans="1:8" ht="24" x14ac:dyDescent="0.2">
      <c r="A288" s="8" t="s">
        <v>278</v>
      </c>
      <c r="B288" s="15" t="s">
        <v>62</v>
      </c>
      <c r="C288" s="18" t="s">
        <v>15</v>
      </c>
      <c r="D288" s="18" t="s">
        <v>11</v>
      </c>
      <c r="E288" s="15" t="s">
        <v>341</v>
      </c>
      <c r="F288" s="22" t="s">
        <v>274</v>
      </c>
      <c r="G288" s="88">
        <f>G289</f>
        <v>31339</v>
      </c>
      <c r="H288" s="23"/>
    </row>
    <row r="289" spans="1:8" x14ac:dyDescent="0.2">
      <c r="A289" s="10" t="s">
        <v>188</v>
      </c>
      <c r="B289" s="16" t="s">
        <v>62</v>
      </c>
      <c r="C289" s="17" t="s">
        <v>15</v>
      </c>
      <c r="D289" s="17" t="s">
        <v>11</v>
      </c>
      <c r="E289" s="16" t="s">
        <v>341</v>
      </c>
      <c r="F289" s="16" t="s">
        <v>274</v>
      </c>
      <c r="G289" s="77">
        <v>31339</v>
      </c>
      <c r="H289" s="23"/>
    </row>
    <row r="290" spans="1:8" x14ac:dyDescent="0.2">
      <c r="A290" s="5" t="s">
        <v>53</v>
      </c>
      <c r="B290" s="15" t="s">
        <v>62</v>
      </c>
      <c r="C290" s="19" t="s">
        <v>15</v>
      </c>
      <c r="D290" s="19" t="s">
        <v>11</v>
      </c>
      <c r="E290" s="15" t="s">
        <v>105</v>
      </c>
      <c r="F290" s="15"/>
      <c r="G290" s="88">
        <f>G291</f>
        <v>4128.8</v>
      </c>
      <c r="H290" s="23"/>
    </row>
    <row r="291" spans="1:8" ht="24" x14ac:dyDescent="0.2">
      <c r="A291" s="5" t="s">
        <v>459</v>
      </c>
      <c r="B291" s="15" t="s">
        <v>62</v>
      </c>
      <c r="C291" s="19" t="s">
        <v>15</v>
      </c>
      <c r="D291" s="19" t="s">
        <v>11</v>
      </c>
      <c r="E291" s="15" t="s">
        <v>460</v>
      </c>
      <c r="F291" s="15"/>
      <c r="G291" s="88">
        <f t="shared" ref="G291:G293" si="34">G292</f>
        <v>4128.8</v>
      </c>
      <c r="H291" s="23"/>
    </row>
    <row r="292" spans="1:8" x14ac:dyDescent="0.2">
      <c r="A292" s="5" t="s">
        <v>461</v>
      </c>
      <c r="B292" s="15" t="s">
        <v>62</v>
      </c>
      <c r="C292" s="19" t="s">
        <v>15</v>
      </c>
      <c r="D292" s="19" t="s">
        <v>11</v>
      </c>
      <c r="E292" s="15" t="s">
        <v>462</v>
      </c>
      <c r="F292" s="15"/>
      <c r="G292" s="88">
        <f t="shared" si="34"/>
        <v>4128.8</v>
      </c>
      <c r="H292" s="23"/>
    </row>
    <row r="293" spans="1:8" ht="24" x14ac:dyDescent="0.2">
      <c r="A293" s="8" t="s">
        <v>278</v>
      </c>
      <c r="B293" s="15" t="s">
        <v>62</v>
      </c>
      <c r="C293" s="18" t="s">
        <v>15</v>
      </c>
      <c r="D293" s="18" t="s">
        <v>11</v>
      </c>
      <c r="E293" s="22" t="s">
        <v>462</v>
      </c>
      <c r="F293" s="22" t="s">
        <v>274</v>
      </c>
      <c r="G293" s="88">
        <f t="shared" si="34"/>
        <v>4128.8</v>
      </c>
      <c r="H293" s="23"/>
    </row>
    <row r="294" spans="1:8" ht="14.25" customHeight="1" x14ac:dyDescent="0.2">
      <c r="A294" s="10" t="s">
        <v>463</v>
      </c>
      <c r="B294" s="16" t="s">
        <v>62</v>
      </c>
      <c r="C294" s="17" t="s">
        <v>15</v>
      </c>
      <c r="D294" s="17" t="s">
        <v>11</v>
      </c>
      <c r="E294" s="16" t="s">
        <v>462</v>
      </c>
      <c r="F294" s="16" t="s">
        <v>274</v>
      </c>
      <c r="G294" s="77">
        <v>4128.8</v>
      </c>
      <c r="H294" s="23"/>
    </row>
    <row r="295" spans="1:8" ht="15" customHeight="1" x14ac:dyDescent="0.2">
      <c r="A295" s="7" t="s">
        <v>157</v>
      </c>
      <c r="B295" s="73" t="s">
        <v>62</v>
      </c>
      <c r="C295" s="74" t="s">
        <v>16</v>
      </c>
      <c r="D295" s="74" t="s">
        <v>89</v>
      </c>
      <c r="E295" s="73"/>
      <c r="F295" s="73"/>
      <c r="G295" s="88">
        <f>G296+G321</f>
        <v>282725.90000000002</v>
      </c>
      <c r="H295" s="23"/>
    </row>
    <row r="296" spans="1:8" ht="15" customHeight="1" x14ac:dyDescent="0.2">
      <c r="A296" s="5" t="s">
        <v>185</v>
      </c>
      <c r="B296" s="143" t="s">
        <v>62</v>
      </c>
      <c r="C296" s="144" t="s">
        <v>16</v>
      </c>
      <c r="D296" s="144" t="s">
        <v>8</v>
      </c>
      <c r="E296" s="143"/>
      <c r="F296" s="143"/>
      <c r="G296" s="88">
        <f>G305+G308+G315+G301+G297</f>
        <v>258426.6</v>
      </c>
      <c r="H296" s="23"/>
    </row>
    <row r="297" spans="1:8" ht="15" customHeight="1" x14ac:dyDescent="0.2">
      <c r="A297" s="5" t="s">
        <v>523</v>
      </c>
      <c r="B297" s="143" t="s">
        <v>62</v>
      </c>
      <c r="C297" s="144" t="s">
        <v>16</v>
      </c>
      <c r="D297" s="144" t="s">
        <v>8</v>
      </c>
      <c r="E297" s="143" t="s">
        <v>521</v>
      </c>
      <c r="F297" s="143"/>
      <c r="G297" s="88">
        <f>G298</f>
        <v>4511.3</v>
      </c>
      <c r="H297" s="23"/>
    </row>
    <row r="298" spans="1:8" ht="15" customHeight="1" x14ac:dyDescent="0.2">
      <c r="A298" s="5" t="s">
        <v>23</v>
      </c>
      <c r="B298" s="143" t="s">
        <v>62</v>
      </c>
      <c r="C298" s="144" t="s">
        <v>16</v>
      </c>
      <c r="D298" s="144" t="s">
        <v>8</v>
      </c>
      <c r="E298" s="143" t="s">
        <v>522</v>
      </c>
      <c r="F298" s="143"/>
      <c r="G298" s="88">
        <f>G299+G300</f>
        <v>4511.3</v>
      </c>
      <c r="H298" s="23"/>
    </row>
    <row r="299" spans="1:8" ht="15" customHeight="1" x14ac:dyDescent="0.2">
      <c r="A299" s="80" t="s">
        <v>209</v>
      </c>
      <c r="B299" s="176" t="s">
        <v>62</v>
      </c>
      <c r="C299" s="177" t="s">
        <v>16</v>
      </c>
      <c r="D299" s="177" t="s">
        <v>8</v>
      </c>
      <c r="E299" s="176" t="s">
        <v>522</v>
      </c>
      <c r="F299" s="176" t="s">
        <v>208</v>
      </c>
      <c r="G299" s="178">
        <v>4311.3</v>
      </c>
      <c r="H299" s="23"/>
    </row>
    <row r="300" spans="1:8" ht="15" customHeight="1" x14ac:dyDescent="0.2">
      <c r="A300" s="80" t="s">
        <v>218</v>
      </c>
      <c r="B300" s="176" t="s">
        <v>62</v>
      </c>
      <c r="C300" s="177" t="s">
        <v>16</v>
      </c>
      <c r="D300" s="177" t="s">
        <v>8</v>
      </c>
      <c r="E300" s="176" t="s">
        <v>522</v>
      </c>
      <c r="F300" s="176" t="s">
        <v>219</v>
      </c>
      <c r="G300" s="178">
        <v>200</v>
      </c>
      <c r="H300" s="23"/>
    </row>
    <row r="301" spans="1:8" ht="25.5" customHeight="1" x14ac:dyDescent="0.2">
      <c r="A301" s="5" t="s">
        <v>489</v>
      </c>
      <c r="B301" s="143" t="s">
        <v>62</v>
      </c>
      <c r="C301" s="144" t="s">
        <v>16</v>
      </c>
      <c r="D301" s="144" t="s">
        <v>8</v>
      </c>
      <c r="E301" s="143" t="s">
        <v>488</v>
      </c>
      <c r="F301" s="143"/>
      <c r="G301" s="88">
        <f t="shared" ref="G301:G303" si="35">G302</f>
        <v>79824</v>
      </c>
      <c r="H301" s="23"/>
    </row>
    <row r="302" spans="1:8" ht="26.25" customHeight="1" x14ac:dyDescent="0.2">
      <c r="A302" s="5" t="s">
        <v>491</v>
      </c>
      <c r="B302" s="143" t="s">
        <v>62</v>
      </c>
      <c r="C302" s="144" t="s">
        <v>16</v>
      </c>
      <c r="D302" s="144" t="s">
        <v>8</v>
      </c>
      <c r="E302" s="143" t="s">
        <v>490</v>
      </c>
      <c r="F302" s="143"/>
      <c r="G302" s="88">
        <f t="shared" si="35"/>
        <v>79824</v>
      </c>
      <c r="H302" s="23"/>
    </row>
    <row r="303" spans="1:8" ht="27.75" customHeight="1" x14ac:dyDescent="0.2">
      <c r="A303" s="5" t="s">
        <v>333</v>
      </c>
      <c r="B303" s="143" t="s">
        <v>62</v>
      </c>
      <c r="C303" s="144" t="s">
        <v>16</v>
      </c>
      <c r="D303" s="144" t="s">
        <v>8</v>
      </c>
      <c r="E303" s="143" t="s">
        <v>490</v>
      </c>
      <c r="F303" s="143" t="s">
        <v>273</v>
      </c>
      <c r="G303" s="88">
        <f t="shared" si="35"/>
        <v>79824</v>
      </c>
      <c r="H303" s="23"/>
    </row>
    <row r="304" spans="1:8" ht="25.5" customHeight="1" x14ac:dyDescent="0.2">
      <c r="A304" s="10" t="s">
        <v>492</v>
      </c>
      <c r="B304" s="16" t="s">
        <v>62</v>
      </c>
      <c r="C304" s="17" t="s">
        <v>16</v>
      </c>
      <c r="D304" s="17" t="s">
        <v>8</v>
      </c>
      <c r="E304" s="16" t="s">
        <v>490</v>
      </c>
      <c r="F304" s="16" t="s">
        <v>273</v>
      </c>
      <c r="G304" s="77">
        <v>79824</v>
      </c>
      <c r="H304" s="23"/>
    </row>
    <row r="305" spans="1:8" ht="18" customHeight="1" x14ac:dyDescent="0.2">
      <c r="A305" s="5" t="s">
        <v>182</v>
      </c>
      <c r="B305" s="15" t="s">
        <v>62</v>
      </c>
      <c r="C305" s="19" t="s">
        <v>16</v>
      </c>
      <c r="D305" s="19" t="s">
        <v>8</v>
      </c>
      <c r="E305" s="15" t="s">
        <v>115</v>
      </c>
      <c r="F305" s="15" t="s">
        <v>7</v>
      </c>
      <c r="G305" s="93">
        <f>G306</f>
        <v>959.7</v>
      </c>
      <c r="H305" s="23"/>
    </row>
    <row r="306" spans="1:8" x14ac:dyDescent="0.2">
      <c r="A306" s="145" t="s">
        <v>193</v>
      </c>
      <c r="B306" s="16" t="s">
        <v>62</v>
      </c>
      <c r="C306" s="13">
        <v>11</v>
      </c>
      <c r="D306" s="13">
        <v>1</v>
      </c>
      <c r="E306" s="16" t="s">
        <v>115</v>
      </c>
      <c r="F306" s="146" t="s">
        <v>192</v>
      </c>
      <c r="G306" s="94">
        <v>959.7</v>
      </c>
      <c r="H306" s="23"/>
    </row>
    <row r="307" spans="1:8" x14ac:dyDescent="0.2">
      <c r="A307" s="113" t="s">
        <v>453</v>
      </c>
      <c r="B307" s="16" t="s">
        <v>62</v>
      </c>
      <c r="C307" s="17" t="s">
        <v>16</v>
      </c>
      <c r="D307" s="17" t="s">
        <v>8</v>
      </c>
      <c r="E307" s="16" t="s">
        <v>115</v>
      </c>
      <c r="F307" s="123" t="s">
        <v>192</v>
      </c>
      <c r="G307" s="94">
        <v>0.2</v>
      </c>
      <c r="H307" s="23"/>
    </row>
    <row r="308" spans="1:8" x14ac:dyDescent="0.2">
      <c r="A308" s="5" t="s">
        <v>53</v>
      </c>
      <c r="B308" s="15" t="s">
        <v>62</v>
      </c>
      <c r="C308" s="19" t="s">
        <v>16</v>
      </c>
      <c r="D308" s="19" t="s">
        <v>8</v>
      </c>
      <c r="E308" s="15" t="s">
        <v>105</v>
      </c>
      <c r="F308" s="15" t="s">
        <v>7</v>
      </c>
      <c r="G308" s="88">
        <f t="shared" ref="G308" si="36">G309</f>
        <v>138645.5</v>
      </c>
      <c r="H308" s="23"/>
    </row>
    <row r="309" spans="1:8" ht="24" x14ac:dyDescent="0.2">
      <c r="A309" s="5" t="s">
        <v>416</v>
      </c>
      <c r="B309" s="15" t="s">
        <v>62</v>
      </c>
      <c r="C309" s="19" t="s">
        <v>16</v>
      </c>
      <c r="D309" s="19" t="s">
        <v>8</v>
      </c>
      <c r="E309" s="15" t="s">
        <v>417</v>
      </c>
      <c r="F309" s="15" t="s">
        <v>7</v>
      </c>
      <c r="G309" s="88">
        <f>G310</f>
        <v>138645.5</v>
      </c>
      <c r="H309" s="23"/>
    </row>
    <row r="310" spans="1:8" ht="24" x14ac:dyDescent="0.2">
      <c r="A310" s="134" t="s">
        <v>333</v>
      </c>
      <c r="B310" s="15" t="s">
        <v>62</v>
      </c>
      <c r="C310" s="19" t="s">
        <v>16</v>
      </c>
      <c r="D310" s="19" t="s">
        <v>8</v>
      </c>
      <c r="E310" s="15" t="s">
        <v>417</v>
      </c>
      <c r="F310" s="15" t="s">
        <v>273</v>
      </c>
      <c r="G310" s="88">
        <f>G311+G313</f>
        <v>138645.5</v>
      </c>
      <c r="H310" s="23"/>
    </row>
    <row r="311" spans="1:8" ht="24" x14ac:dyDescent="0.2">
      <c r="A311" s="10" t="s">
        <v>418</v>
      </c>
      <c r="B311" s="16" t="s">
        <v>62</v>
      </c>
      <c r="C311" s="17" t="s">
        <v>16</v>
      </c>
      <c r="D311" s="17" t="s">
        <v>8</v>
      </c>
      <c r="E311" s="16" t="s">
        <v>417</v>
      </c>
      <c r="F311" s="16" t="s">
        <v>273</v>
      </c>
      <c r="G311" s="77">
        <v>131597.5</v>
      </c>
      <c r="H311" s="23"/>
    </row>
    <row r="312" spans="1:8" x14ac:dyDescent="0.2">
      <c r="A312" s="10" t="s">
        <v>411</v>
      </c>
      <c r="B312" s="16" t="s">
        <v>62</v>
      </c>
      <c r="C312" s="17" t="s">
        <v>16</v>
      </c>
      <c r="D312" s="17" t="s">
        <v>8</v>
      </c>
      <c r="E312" s="16" t="s">
        <v>417</v>
      </c>
      <c r="F312" s="16" t="s">
        <v>273</v>
      </c>
      <c r="G312" s="77">
        <v>131597.5</v>
      </c>
      <c r="H312" s="23"/>
    </row>
    <row r="313" spans="1:8" ht="24" x14ac:dyDescent="0.2">
      <c r="A313" s="10" t="s">
        <v>419</v>
      </c>
      <c r="B313" s="16" t="s">
        <v>62</v>
      </c>
      <c r="C313" s="17" t="s">
        <v>16</v>
      </c>
      <c r="D313" s="17" t="s">
        <v>8</v>
      </c>
      <c r="E313" s="16" t="s">
        <v>417</v>
      </c>
      <c r="F313" s="16" t="s">
        <v>273</v>
      </c>
      <c r="G313" s="77">
        <v>7048</v>
      </c>
      <c r="H313" s="23"/>
    </row>
    <row r="314" spans="1:8" ht="14.25" customHeight="1" x14ac:dyDescent="0.2">
      <c r="A314" s="10" t="s">
        <v>411</v>
      </c>
      <c r="B314" s="16" t="s">
        <v>62</v>
      </c>
      <c r="C314" s="17" t="s">
        <v>16</v>
      </c>
      <c r="D314" s="17" t="s">
        <v>8</v>
      </c>
      <c r="E314" s="16" t="s">
        <v>417</v>
      </c>
      <c r="F314" s="16" t="s">
        <v>273</v>
      </c>
      <c r="G314" s="77">
        <v>7048</v>
      </c>
      <c r="H314" s="23"/>
    </row>
    <row r="315" spans="1:8" x14ac:dyDescent="0.2">
      <c r="A315" s="5" t="s">
        <v>40</v>
      </c>
      <c r="B315" s="15" t="s">
        <v>62</v>
      </c>
      <c r="C315" s="19" t="s">
        <v>16</v>
      </c>
      <c r="D315" s="19" t="s">
        <v>8</v>
      </c>
      <c r="E315" s="15" t="s">
        <v>97</v>
      </c>
      <c r="F315" s="15"/>
      <c r="G315" s="88">
        <f t="shared" ref="G315:G316" si="37">G316</f>
        <v>34486.1</v>
      </c>
      <c r="H315" s="23"/>
    </row>
    <row r="316" spans="1:8" ht="24" x14ac:dyDescent="0.2">
      <c r="A316" s="5" t="s">
        <v>430</v>
      </c>
      <c r="B316" s="15" t="s">
        <v>62</v>
      </c>
      <c r="C316" s="19" t="s">
        <v>16</v>
      </c>
      <c r="D316" s="19" t="s">
        <v>8</v>
      </c>
      <c r="E316" s="15" t="s">
        <v>364</v>
      </c>
      <c r="F316" s="15"/>
      <c r="G316" s="88">
        <f t="shared" si="37"/>
        <v>34486.1</v>
      </c>
      <c r="H316" s="23"/>
    </row>
    <row r="317" spans="1:8" ht="24" x14ac:dyDescent="0.2">
      <c r="A317" s="5" t="s">
        <v>431</v>
      </c>
      <c r="B317" s="15" t="s">
        <v>62</v>
      </c>
      <c r="C317" s="19" t="s">
        <v>16</v>
      </c>
      <c r="D317" s="19" t="s">
        <v>8</v>
      </c>
      <c r="E317" s="15" t="s">
        <v>388</v>
      </c>
      <c r="F317" s="15"/>
      <c r="G317" s="88">
        <f>G318</f>
        <v>34486.1</v>
      </c>
      <c r="H317" s="23"/>
    </row>
    <row r="318" spans="1:8" ht="24" x14ac:dyDescent="0.2">
      <c r="A318" s="134" t="s">
        <v>333</v>
      </c>
      <c r="B318" s="73" t="s">
        <v>62</v>
      </c>
      <c r="C318" s="74" t="s">
        <v>16</v>
      </c>
      <c r="D318" s="74" t="s">
        <v>8</v>
      </c>
      <c r="E318" s="73" t="s">
        <v>388</v>
      </c>
      <c r="F318" s="147" t="s">
        <v>273</v>
      </c>
      <c r="G318" s="88">
        <f>G319+G320</f>
        <v>34486.1</v>
      </c>
      <c r="H318" s="23"/>
    </row>
    <row r="319" spans="1:8" ht="24" x14ac:dyDescent="0.2">
      <c r="A319" s="10" t="s">
        <v>420</v>
      </c>
      <c r="B319" s="16" t="s">
        <v>62</v>
      </c>
      <c r="C319" s="17" t="s">
        <v>16</v>
      </c>
      <c r="D319" s="17" t="s">
        <v>8</v>
      </c>
      <c r="E319" s="16" t="s">
        <v>388</v>
      </c>
      <c r="F319" s="16" t="s">
        <v>273</v>
      </c>
      <c r="G319" s="77">
        <v>34479.1</v>
      </c>
      <c r="H319" s="23"/>
    </row>
    <row r="320" spans="1:8" ht="24" x14ac:dyDescent="0.2">
      <c r="A320" s="10" t="s">
        <v>421</v>
      </c>
      <c r="B320" s="16" t="s">
        <v>62</v>
      </c>
      <c r="C320" s="17" t="s">
        <v>16</v>
      </c>
      <c r="D320" s="17" t="s">
        <v>8</v>
      </c>
      <c r="E320" s="16" t="s">
        <v>388</v>
      </c>
      <c r="F320" s="16" t="s">
        <v>273</v>
      </c>
      <c r="G320" s="77">
        <v>7</v>
      </c>
      <c r="H320" s="23"/>
    </row>
    <row r="321" spans="1:8" x14ac:dyDescent="0.2">
      <c r="A321" s="5" t="s">
        <v>160</v>
      </c>
      <c r="B321" s="15" t="s">
        <v>62</v>
      </c>
      <c r="C321" s="19" t="s">
        <v>16</v>
      </c>
      <c r="D321" s="19" t="s">
        <v>19</v>
      </c>
      <c r="E321" s="15" t="s">
        <v>7</v>
      </c>
      <c r="F321" s="15" t="s">
        <v>7</v>
      </c>
      <c r="G321" s="79">
        <f>G322+G326+G330+G334</f>
        <v>24299.300000000003</v>
      </c>
      <c r="H321" s="23"/>
    </row>
    <row r="322" spans="1:8" x14ac:dyDescent="0.2">
      <c r="A322" s="72" t="s">
        <v>469</v>
      </c>
      <c r="B322" s="73" t="s">
        <v>62</v>
      </c>
      <c r="C322" s="74" t="s">
        <v>16</v>
      </c>
      <c r="D322" s="74" t="s">
        <v>19</v>
      </c>
      <c r="E322" s="73" t="s">
        <v>470</v>
      </c>
      <c r="F322" s="73"/>
      <c r="G322" s="88">
        <f t="shared" ref="G322:G324" si="38">G323</f>
        <v>21000</v>
      </c>
      <c r="H322" s="23"/>
    </row>
    <row r="323" spans="1:8" ht="24" x14ac:dyDescent="0.2">
      <c r="A323" s="72" t="s">
        <v>471</v>
      </c>
      <c r="B323" s="73" t="s">
        <v>62</v>
      </c>
      <c r="C323" s="74" t="s">
        <v>16</v>
      </c>
      <c r="D323" s="74" t="s">
        <v>19</v>
      </c>
      <c r="E323" s="73" t="s">
        <v>472</v>
      </c>
      <c r="F323" s="73"/>
      <c r="G323" s="88">
        <f t="shared" si="38"/>
        <v>21000</v>
      </c>
      <c r="H323" s="23"/>
    </row>
    <row r="324" spans="1:8" ht="24" x14ac:dyDescent="0.2">
      <c r="A324" s="134" t="s">
        <v>333</v>
      </c>
      <c r="B324" s="73" t="s">
        <v>62</v>
      </c>
      <c r="C324" s="74" t="s">
        <v>16</v>
      </c>
      <c r="D324" s="74" t="s">
        <v>19</v>
      </c>
      <c r="E324" s="73" t="s">
        <v>472</v>
      </c>
      <c r="F324" s="73" t="s">
        <v>273</v>
      </c>
      <c r="G324" s="88">
        <f t="shared" si="38"/>
        <v>21000</v>
      </c>
      <c r="H324" s="23"/>
    </row>
    <row r="325" spans="1:8" ht="24" x14ac:dyDescent="0.2">
      <c r="A325" s="10" t="s">
        <v>473</v>
      </c>
      <c r="B325" s="16" t="s">
        <v>62</v>
      </c>
      <c r="C325" s="17" t="s">
        <v>16</v>
      </c>
      <c r="D325" s="17" t="s">
        <v>19</v>
      </c>
      <c r="E325" s="16" t="s">
        <v>472</v>
      </c>
      <c r="F325" s="16" t="s">
        <v>273</v>
      </c>
      <c r="G325" s="77">
        <v>21000</v>
      </c>
      <c r="H325" s="23"/>
    </row>
    <row r="326" spans="1:8" x14ac:dyDescent="0.2">
      <c r="A326" s="5" t="s">
        <v>20</v>
      </c>
      <c r="B326" s="15" t="s">
        <v>62</v>
      </c>
      <c r="C326" s="19" t="s">
        <v>16</v>
      </c>
      <c r="D326" s="19" t="s">
        <v>19</v>
      </c>
      <c r="E326" s="15" t="s">
        <v>114</v>
      </c>
      <c r="F326" s="15" t="s">
        <v>7</v>
      </c>
      <c r="G326" s="93">
        <f t="shared" ref="G326:G327" si="39">G327</f>
        <v>0.9</v>
      </c>
      <c r="H326" s="23"/>
    </row>
    <row r="327" spans="1:8" x14ac:dyDescent="0.2">
      <c r="A327" s="5" t="s">
        <v>182</v>
      </c>
      <c r="B327" s="15" t="s">
        <v>62</v>
      </c>
      <c r="C327" s="19" t="s">
        <v>16</v>
      </c>
      <c r="D327" s="19" t="s">
        <v>19</v>
      </c>
      <c r="E327" s="15" t="s">
        <v>115</v>
      </c>
      <c r="F327" s="15" t="s">
        <v>7</v>
      </c>
      <c r="G327" s="93">
        <f t="shared" si="39"/>
        <v>0.9</v>
      </c>
      <c r="H327" s="23"/>
    </row>
    <row r="328" spans="1:8" x14ac:dyDescent="0.2">
      <c r="A328" s="145" t="s">
        <v>193</v>
      </c>
      <c r="B328" s="16" t="s">
        <v>62</v>
      </c>
      <c r="C328" s="13">
        <v>11</v>
      </c>
      <c r="D328" s="13">
        <v>2</v>
      </c>
      <c r="E328" s="16" t="s">
        <v>115</v>
      </c>
      <c r="F328" s="146" t="s">
        <v>192</v>
      </c>
      <c r="G328" s="94">
        <v>0.9</v>
      </c>
      <c r="H328" s="23"/>
    </row>
    <row r="329" spans="1:8" x14ac:dyDescent="0.2">
      <c r="A329" s="113" t="s">
        <v>453</v>
      </c>
      <c r="B329" s="16" t="s">
        <v>62</v>
      </c>
      <c r="C329" s="17" t="s">
        <v>16</v>
      </c>
      <c r="D329" s="17" t="s">
        <v>19</v>
      </c>
      <c r="E329" s="16" t="s">
        <v>115</v>
      </c>
      <c r="F329" s="123" t="s">
        <v>192</v>
      </c>
      <c r="G329" s="94">
        <v>0.9</v>
      </c>
      <c r="H329" s="23"/>
    </row>
    <row r="330" spans="1:8" ht="15" customHeight="1" x14ac:dyDescent="0.2">
      <c r="A330" s="5" t="s">
        <v>53</v>
      </c>
      <c r="B330" s="73" t="s">
        <v>62</v>
      </c>
      <c r="C330" s="74" t="s">
        <v>16</v>
      </c>
      <c r="D330" s="74" t="s">
        <v>19</v>
      </c>
      <c r="E330" s="15" t="s">
        <v>105</v>
      </c>
      <c r="F330" s="73"/>
      <c r="G330" s="88">
        <f t="shared" ref="G330:G332" si="40">G331</f>
        <v>1600</v>
      </c>
      <c r="H330" s="23"/>
    </row>
    <row r="331" spans="1:8" ht="36" customHeight="1" x14ac:dyDescent="0.2">
      <c r="A331" s="5" t="s">
        <v>416</v>
      </c>
      <c r="B331" s="73" t="s">
        <v>62</v>
      </c>
      <c r="C331" s="74" t="s">
        <v>16</v>
      </c>
      <c r="D331" s="74" t="s">
        <v>19</v>
      </c>
      <c r="E331" s="15" t="s">
        <v>417</v>
      </c>
      <c r="F331" s="73"/>
      <c r="G331" s="88">
        <f t="shared" si="40"/>
        <v>1600</v>
      </c>
      <c r="H331" s="23"/>
    </row>
    <row r="332" spans="1:8" ht="27" customHeight="1" x14ac:dyDescent="0.2">
      <c r="A332" s="134" t="s">
        <v>333</v>
      </c>
      <c r="B332" s="73" t="s">
        <v>62</v>
      </c>
      <c r="C332" s="74" t="s">
        <v>16</v>
      </c>
      <c r="D332" s="74" t="s">
        <v>19</v>
      </c>
      <c r="E332" s="15" t="s">
        <v>417</v>
      </c>
      <c r="F332" s="73" t="s">
        <v>273</v>
      </c>
      <c r="G332" s="88">
        <f t="shared" si="40"/>
        <v>1600</v>
      </c>
      <c r="H332" s="23"/>
    </row>
    <row r="333" spans="1:8" ht="26.25" customHeight="1" x14ac:dyDescent="0.2">
      <c r="A333" s="10" t="s">
        <v>418</v>
      </c>
      <c r="B333" s="16" t="s">
        <v>62</v>
      </c>
      <c r="C333" s="17" t="s">
        <v>16</v>
      </c>
      <c r="D333" s="17" t="s">
        <v>19</v>
      </c>
      <c r="E333" s="16" t="s">
        <v>417</v>
      </c>
      <c r="F333" s="16" t="s">
        <v>273</v>
      </c>
      <c r="G333" s="77">
        <v>1600</v>
      </c>
      <c r="H333" s="23"/>
    </row>
    <row r="334" spans="1:8" x14ac:dyDescent="0.2">
      <c r="A334" s="5" t="s">
        <v>40</v>
      </c>
      <c r="B334" s="15" t="s">
        <v>62</v>
      </c>
      <c r="C334" s="19" t="s">
        <v>16</v>
      </c>
      <c r="D334" s="19" t="s">
        <v>19</v>
      </c>
      <c r="E334" s="15" t="s">
        <v>97</v>
      </c>
      <c r="F334" s="15"/>
      <c r="G334" s="79">
        <f t="shared" ref="G334:G335" si="41">G335</f>
        <v>1698.3999999999999</v>
      </c>
      <c r="H334" s="23"/>
    </row>
    <row r="335" spans="1:8" ht="24" x14ac:dyDescent="0.2">
      <c r="A335" s="5" t="s">
        <v>430</v>
      </c>
      <c r="B335" s="15" t="s">
        <v>62</v>
      </c>
      <c r="C335" s="19" t="s">
        <v>16</v>
      </c>
      <c r="D335" s="19" t="s">
        <v>19</v>
      </c>
      <c r="E335" s="15" t="s">
        <v>364</v>
      </c>
      <c r="F335" s="15"/>
      <c r="G335" s="79">
        <f t="shared" si="41"/>
        <v>1698.3999999999999</v>
      </c>
      <c r="H335" s="23"/>
    </row>
    <row r="336" spans="1:8" ht="24" x14ac:dyDescent="0.2">
      <c r="A336" s="5" t="s">
        <v>431</v>
      </c>
      <c r="B336" s="15" t="s">
        <v>62</v>
      </c>
      <c r="C336" s="19" t="s">
        <v>16</v>
      </c>
      <c r="D336" s="19" t="s">
        <v>19</v>
      </c>
      <c r="E336" s="15" t="s">
        <v>388</v>
      </c>
      <c r="F336" s="15"/>
      <c r="G336" s="79">
        <f>G337+G339</f>
        <v>1698.3999999999999</v>
      </c>
      <c r="H336" s="23"/>
    </row>
    <row r="337" spans="1:9" x14ac:dyDescent="0.2">
      <c r="A337" s="113" t="s">
        <v>193</v>
      </c>
      <c r="B337" s="16" t="s">
        <v>62</v>
      </c>
      <c r="C337" s="17" t="s">
        <v>16</v>
      </c>
      <c r="D337" s="17" t="s">
        <v>19</v>
      </c>
      <c r="E337" s="16" t="s">
        <v>388</v>
      </c>
      <c r="F337" s="123" t="s">
        <v>192</v>
      </c>
      <c r="G337" s="77">
        <v>1677.3</v>
      </c>
      <c r="H337" s="23"/>
    </row>
    <row r="338" spans="1:9" ht="24" x14ac:dyDescent="0.2">
      <c r="A338" s="134" t="s">
        <v>333</v>
      </c>
      <c r="B338" s="143" t="s">
        <v>62</v>
      </c>
      <c r="C338" s="144" t="s">
        <v>16</v>
      </c>
      <c r="D338" s="144" t="s">
        <v>19</v>
      </c>
      <c r="E338" s="15" t="s">
        <v>364</v>
      </c>
      <c r="F338" s="143" t="s">
        <v>273</v>
      </c>
      <c r="G338" s="88">
        <f t="shared" ref="G338" si="42">G339</f>
        <v>21.1</v>
      </c>
      <c r="H338" s="23"/>
    </row>
    <row r="339" spans="1:9" ht="24" x14ac:dyDescent="0.2">
      <c r="A339" s="10" t="s">
        <v>420</v>
      </c>
      <c r="B339" s="16" t="s">
        <v>62</v>
      </c>
      <c r="C339" s="17" t="s">
        <v>16</v>
      </c>
      <c r="D339" s="17" t="s">
        <v>19</v>
      </c>
      <c r="E339" s="16" t="s">
        <v>388</v>
      </c>
      <c r="F339" s="16" t="s">
        <v>273</v>
      </c>
      <c r="G339" s="77">
        <v>21.1</v>
      </c>
      <c r="H339" s="23"/>
    </row>
    <row r="340" spans="1:9" ht="30.75" customHeight="1" x14ac:dyDescent="0.2">
      <c r="A340" s="148" t="s">
        <v>454</v>
      </c>
      <c r="B340" s="107" t="s">
        <v>63</v>
      </c>
      <c r="C340" s="149"/>
      <c r="D340" s="149"/>
      <c r="E340" s="107" t="s">
        <v>7</v>
      </c>
      <c r="F340" s="107" t="s">
        <v>7</v>
      </c>
      <c r="G340" s="82">
        <f>G341+G357+G384+G462+G448</f>
        <v>167579.20000000001</v>
      </c>
      <c r="H340" s="23"/>
      <c r="I340" s="23"/>
    </row>
    <row r="341" spans="1:9" x14ac:dyDescent="0.2">
      <c r="A341" s="7" t="s">
        <v>81</v>
      </c>
      <c r="B341" s="75" t="s">
        <v>63</v>
      </c>
      <c r="C341" s="111">
        <v>4</v>
      </c>
      <c r="D341" s="111">
        <v>0</v>
      </c>
      <c r="E341" s="75"/>
      <c r="F341" s="75"/>
      <c r="G341" s="78">
        <f>G347+G342</f>
        <v>20892.900000000001</v>
      </c>
      <c r="H341" s="23"/>
    </row>
    <row r="342" spans="1:9" x14ac:dyDescent="0.2">
      <c r="A342" s="6" t="s">
        <v>325</v>
      </c>
      <c r="B342" s="15" t="s">
        <v>63</v>
      </c>
      <c r="C342" s="14">
        <v>4</v>
      </c>
      <c r="D342" s="14">
        <v>1</v>
      </c>
      <c r="E342" s="15"/>
      <c r="F342" s="15"/>
      <c r="G342" s="93">
        <f t="shared" ref="G342:G345" si="43">G343</f>
        <v>11.5</v>
      </c>
      <c r="H342" s="23"/>
    </row>
    <row r="343" spans="1:9" x14ac:dyDescent="0.2">
      <c r="A343" s="6" t="s">
        <v>40</v>
      </c>
      <c r="B343" s="15" t="s">
        <v>63</v>
      </c>
      <c r="C343" s="14">
        <v>4</v>
      </c>
      <c r="D343" s="14">
        <v>1</v>
      </c>
      <c r="E343" s="15" t="s">
        <v>97</v>
      </c>
      <c r="F343" s="15"/>
      <c r="G343" s="93">
        <f>G345</f>
        <v>11.5</v>
      </c>
      <c r="H343" s="23"/>
    </row>
    <row r="344" spans="1:9" ht="24" x14ac:dyDescent="0.2">
      <c r="A344" s="5" t="s">
        <v>376</v>
      </c>
      <c r="B344" s="15" t="s">
        <v>63</v>
      </c>
      <c r="C344" s="14">
        <v>4</v>
      </c>
      <c r="D344" s="14">
        <v>1</v>
      </c>
      <c r="E344" s="15" t="s">
        <v>377</v>
      </c>
      <c r="F344" s="15"/>
      <c r="G344" s="79">
        <f t="shared" ref="G344" si="44">G346</f>
        <v>11.5</v>
      </c>
      <c r="H344" s="23"/>
    </row>
    <row r="345" spans="1:9" ht="24" x14ac:dyDescent="0.2">
      <c r="A345" s="6" t="s">
        <v>348</v>
      </c>
      <c r="B345" s="15" t="s">
        <v>63</v>
      </c>
      <c r="C345" s="14">
        <v>4</v>
      </c>
      <c r="D345" s="14">
        <v>1</v>
      </c>
      <c r="E345" s="15" t="s">
        <v>381</v>
      </c>
      <c r="F345" s="15"/>
      <c r="G345" s="93">
        <f t="shared" si="43"/>
        <v>11.5</v>
      </c>
      <c r="H345" s="23"/>
    </row>
    <row r="346" spans="1:9" x14ac:dyDescent="0.2">
      <c r="A346" s="113" t="s">
        <v>193</v>
      </c>
      <c r="B346" s="16" t="s">
        <v>63</v>
      </c>
      <c r="C346" s="13">
        <v>4</v>
      </c>
      <c r="D346" s="13">
        <v>1</v>
      </c>
      <c r="E346" s="16" t="s">
        <v>381</v>
      </c>
      <c r="F346" s="16" t="s">
        <v>192</v>
      </c>
      <c r="G346" s="94">
        <v>11.5</v>
      </c>
      <c r="H346" s="23"/>
    </row>
    <row r="347" spans="1:9" x14ac:dyDescent="0.2">
      <c r="A347" s="5" t="s">
        <v>35</v>
      </c>
      <c r="B347" s="15" t="s">
        <v>63</v>
      </c>
      <c r="C347" s="14">
        <v>4</v>
      </c>
      <c r="D347" s="14">
        <v>12</v>
      </c>
      <c r="E347" s="15"/>
      <c r="F347" s="150"/>
      <c r="G347" s="79">
        <f>G348+G352</f>
        <v>20881.400000000001</v>
      </c>
      <c r="H347" s="23"/>
    </row>
    <row r="348" spans="1:9" x14ac:dyDescent="0.2">
      <c r="A348" s="72" t="s">
        <v>309</v>
      </c>
      <c r="B348" s="15" t="s">
        <v>63</v>
      </c>
      <c r="C348" s="19" t="s">
        <v>11</v>
      </c>
      <c r="D348" s="19" t="s">
        <v>33</v>
      </c>
      <c r="E348" s="73" t="s">
        <v>308</v>
      </c>
      <c r="F348" s="150"/>
      <c r="G348" s="79">
        <f t="shared" ref="G348:G349" si="45">G349</f>
        <v>126</v>
      </c>
      <c r="H348" s="23"/>
    </row>
    <row r="349" spans="1:9" x14ac:dyDescent="0.2">
      <c r="A349" s="72" t="s">
        <v>340</v>
      </c>
      <c r="B349" s="15" t="s">
        <v>63</v>
      </c>
      <c r="C349" s="19" t="s">
        <v>11</v>
      </c>
      <c r="D349" s="19" t="s">
        <v>33</v>
      </c>
      <c r="E349" s="73" t="s">
        <v>339</v>
      </c>
      <c r="F349" s="150"/>
      <c r="G349" s="79">
        <f t="shared" si="45"/>
        <v>126</v>
      </c>
      <c r="H349" s="23"/>
    </row>
    <row r="350" spans="1:9" ht="24" x14ac:dyDescent="0.2">
      <c r="A350" s="72" t="s">
        <v>435</v>
      </c>
      <c r="B350" s="15" t="s">
        <v>63</v>
      </c>
      <c r="C350" s="19" t="s">
        <v>11</v>
      </c>
      <c r="D350" s="19" t="s">
        <v>33</v>
      </c>
      <c r="E350" s="73" t="s">
        <v>434</v>
      </c>
      <c r="F350" s="150"/>
      <c r="G350" s="95">
        <f>G351</f>
        <v>126</v>
      </c>
      <c r="H350" s="23"/>
    </row>
    <row r="351" spans="1:9" x14ac:dyDescent="0.2">
      <c r="A351" s="10" t="s">
        <v>216</v>
      </c>
      <c r="B351" s="16" t="s">
        <v>63</v>
      </c>
      <c r="C351" s="13">
        <v>4</v>
      </c>
      <c r="D351" s="13">
        <v>12</v>
      </c>
      <c r="E351" s="16" t="s">
        <v>434</v>
      </c>
      <c r="F351" s="16" t="s">
        <v>217</v>
      </c>
      <c r="G351" s="90">
        <v>126</v>
      </c>
      <c r="H351" s="23"/>
    </row>
    <row r="352" spans="1:9" x14ac:dyDescent="0.2">
      <c r="A352" s="5" t="s">
        <v>40</v>
      </c>
      <c r="B352" s="15" t="s">
        <v>63</v>
      </c>
      <c r="C352" s="14">
        <v>4</v>
      </c>
      <c r="D352" s="14">
        <v>12</v>
      </c>
      <c r="E352" s="15" t="s">
        <v>97</v>
      </c>
      <c r="F352" s="15"/>
      <c r="G352" s="95">
        <f>G354</f>
        <v>20755.400000000001</v>
      </c>
      <c r="H352" s="23"/>
    </row>
    <row r="353" spans="1:8" ht="24" x14ac:dyDescent="0.2">
      <c r="A353" s="5" t="s">
        <v>430</v>
      </c>
      <c r="B353" s="15" t="s">
        <v>63</v>
      </c>
      <c r="C353" s="14">
        <v>4</v>
      </c>
      <c r="D353" s="14">
        <v>12</v>
      </c>
      <c r="E353" s="15" t="s">
        <v>364</v>
      </c>
      <c r="F353" s="15"/>
      <c r="G353" s="79">
        <f t="shared" ref="G353" si="46">G354</f>
        <v>20755.400000000001</v>
      </c>
      <c r="H353" s="23"/>
    </row>
    <row r="354" spans="1:8" ht="27" customHeight="1" x14ac:dyDescent="0.2">
      <c r="A354" s="5" t="s">
        <v>485</v>
      </c>
      <c r="B354" s="15" t="s">
        <v>63</v>
      </c>
      <c r="C354" s="14">
        <v>4</v>
      </c>
      <c r="D354" s="14">
        <v>12</v>
      </c>
      <c r="E354" s="15" t="s">
        <v>383</v>
      </c>
      <c r="F354" s="15"/>
      <c r="G354" s="79">
        <f>G355+G356</f>
        <v>20755.400000000001</v>
      </c>
      <c r="H354" s="23"/>
    </row>
    <row r="355" spans="1:8" ht="27" customHeight="1" x14ac:dyDescent="0.2">
      <c r="A355" s="10" t="s">
        <v>195</v>
      </c>
      <c r="B355" s="16" t="s">
        <v>63</v>
      </c>
      <c r="C355" s="13">
        <v>4</v>
      </c>
      <c r="D355" s="13">
        <v>12</v>
      </c>
      <c r="E355" s="16" t="s">
        <v>383</v>
      </c>
      <c r="F355" s="16" t="s">
        <v>197</v>
      </c>
      <c r="G355" s="94">
        <v>3.5</v>
      </c>
      <c r="H355" s="23"/>
    </row>
    <row r="356" spans="1:8" x14ac:dyDescent="0.2">
      <c r="A356" s="113" t="s">
        <v>193</v>
      </c>
      <c r="B356" s="16" t="s">
        <v>63</v>
      </c>
      <c r="C356" s="13">
        <v>4</v>
      </c>
      <c r="D356" s="13">
        <v>12</v>
      </c>
      <c r="E356" s="16" t="s">
        <v>383</v>
      </c>
      <c r="F356" s="16" t="s">
        <v>192</v>
      </c>
      <c r="G356" s="77">
        <v>20751.900000000001</v>
      </c>
      <c r="H356" s="23"/>
    </row>
    <row r="357" spans="1:8" ht="19.5" customHeight="1" x14ac:dyDescent="0.2">
      <c r="A357" s="109" t="s">
        <v>84</v>
      </c>
      <c r="B357" s="75" t="s">
        <v>63</v>
      </c>
      <c r="C357" s="111">
        <v>7</v>
      </c>
      <c r="D357" s="111">
        <v>0</v>
      </c>
      <c r="E357" s="75" t="s">
        <v>7</v>
      </c>
      <c r="F357" s="75" t="s">
        <v>7</v>
      </c>
      <c r="G357" s="96">
        <f>G358</f>
        <v>26659.200000000004</v>
      </c>
      <c r="H357" s="23"/>
    </row>
    <row r="358" spans="1:8" x14ac:dyDescent="0.2">
      <c r="A358" s="5" t="s">
        <v>24</v>
      </c>
      <c r="B358" s="15" t="s">
        <v>63</v>
      </c>
      <c r="C358" s="14">
        <v>7</v>
      </c>
      <c r="D358" s="14">
        <v>2</v>
      </c>
      <c r="E358" s="15" t="s">
        <v>7</v>
      </c>
      <c r="F358" s="15" t="s">
        <v>7</v>
      </c>
      <c r="G358" s="95">
        <f t="shared" ref="G358" si="47">G359+G369+G365</f>
        <v>26659.200000000004</v>
      </c>
      <c r="H358" s="23"/>
    </row>
    <row r="359" spans="1:8" x14ac:dyDescent="0.2">
      <c r="A359" s="5" t="s">
        <v>28</v>
      </c>
      <c r="B359" s="15" t="s">
        <v>63</v>
      </c>
      <c r="C359" s="14">
        <v>7</v>
      </c>
      <c r="D359" s="14">
        <v>2</v>
      </c>
      <c r="E359" s="15" t="s">
        <v>112</v>
      </c>
      <c r="F359" s="15" t="s">
        <v>7</v>
      </c>
      <c r="G359" s="95">
        <f>G360</f>
        <v>25741.000000000004</v>
      </c>
      <c r="H359" s="23"/>
    </row>
    <row r="360" spans="1:8" x14ac:dyDescent="0.2">
      <c r="A360" s="5" t="s">
        <v>23</v>
      </c>
      <c r="B360" s="15" t="s">
        <v>63</v>
      </c>
      <c r="C360" s="14">
        <v>7</v>
      </c>
      <c r="D360" s="14">
        <v>2</v>
      </c>
      <c r="E360" s="15" t="s">
        <v>113</v>
      </c>
      <c r="F360" s="15"/>
      <c r="G360" s="97">
        <f>G364+G361</f>
        <v>25741.000000000004</v>
      </c>
      <c r="H360" s="23"/>
    </row>
    <row r="361" spans="1:8" ht="24" x14ac:dyDescent="0.2">
      <c r="A361" s="5" t="s">
        <v>229</v>
      </c>
      <c r="B361" s="15" t="s">
        <v>63</v>
      </c>
      <c r="C361" s="14">
        <v>7</v>
      </c>
      <c r="D361" s="14">
        <v>2</v>
      </c>
      <c r="E361" s="15" t="s">
        <v>113</v>
      </c>
      <c r="F361" s="15" t="s">
        <v>208</v>
      </c>
      <c r="G361" s="79">
        <f t="shared" ref="G361" si="48">G363+G362</f>
        <v>22140.100000000002</v>
      </c>
      <c r="H361" s="23"/>
    </row>
    <row r="362" spans="1:8" x14ac:dyDescent="0.2">
      <c r="A362" s="10" t="s">
        <v>478</v>
      </c>
      <c r="B362" s="16" t="s">
        <v>63</v>
      </c>
      <c r="C362" s="13">
        <v>7</v>
      </c>
      <c r="D362" s="13">
        <v>2</v>
      </c>
      <c r="E362" s="16" t="s">
        <v>113</v>
      </c>
      <c r="F362" s="16" t="s">
        <v>208</v>
      </c>
      <c r="G362" s="77">
        <v>2388.9</v>
      </c>
      <c r="H362" s="23"/>
    </row>
    <row r="363" spans="1:8" x14ac:dyDescent="0.2">
      <c r="A363" s="10" t="s">
        <v>147</v>
      </c>
      <c r="B363" s="16" t="s">
        <v>63</v>
      </c>
      <c r="C363" s="13">
        <v>7</v>
      </c>
      <c r="D363" s="13">
        <v>2</v>
      </c>
      <c r="E363" s="16" t="s">
        <v>113</v>
      </c>
      <c r="F363" s="16" t="s">
        <v>208</v>
      </c>
      <c r="G363" s="77">
        <v>19751.2</v>
      </c>
      <c r="H363" s="23"/>
    </row>
    <row r="364" spans="1:8" x14ac:dyDescent="0.2">
      <c r="A364" s="10" t="s">
        <v>218</v>
      </c>
      <c r="B364" s="16" t="s">
        <v>63</v>
      </c>
      <c r="C364" s="13">
        <v>7</v>
      </c>
      <c r="D364" s="13">
        <v>2</v>
      </c>
      <c r="E364" s="16" t="s">
        <v>113</v>
      </c>
      <c r="F364" s="16" t="s">
        <v>219</v>
      </c>
      <c r="G364" s="98">
        <v>3600.9</v>
      </c>
      <c r="H364" s="23"/>
    </row>
    <row r="365" spans="1:8" ht="36" x14ac:dyDescent="0.2">
      <c r="A365" s="5" t="s">
        <v>355</v>
      </c>
      <c r="B365" s="15" t="s">
        <v>63</v>
      </c>
      <c r="C365" s="14">
        <v>7</v>
      </c>
      <c r="D365" s="14">
        <v>2</v>
      </c>
      <c r="E365" s="15" t="s">
        <v>354</v>
      </c>
      <c r="F365" s="15"/>
      <c r="G365" s="93">
        <f>G366</f>
        <v>211.2</v>
      </c>
      <c r="H365" s="23"/>
    </row>
    <row r="366" spans="1:8" x14ac:dyDescent="0.2">
      <c r="A366" s="5" t="s">
        <v>218</v>
      </c>
      <c r="B366" s="15" t="s">
        <v>63</v>
      </c>
      <c r="C366" s="14">
        <v>7</v>
      </c>
      <c r="D366" s="14">
        <v>2</v>
      </c>
      <c r="E366" s="15" t="s">
        <v>354</v>
      </c>
      <c r="F366" s="15"/>
      <c r="G366" s="93">
        <f>G368+G367</f>
        <v>211.2</v>
      </c>
      <c r="H366" s="23"/>
    </row>
    <row r="367" spans="1:8" x14ac:dyDescent="0.2">
      <c r="A367" s="10" t="s">
        <v>150</v>
      </c>
      <c r="B367" s="16" t="s">
        <v>63</v>
      </c>
      <c r="C367" s="13">
        <v>7</v>
      </c>
      <c r="D367" s="13">
        <v>2</v>
      </c>
      <c r="E367" s="16" t="s">
        <v>354</v>
      </c>
      <c r="F367" s="16" t="s">
        <v>219</v>
      </c>
      <c r="G367" s="94">
        <v>105.6</v>
      </c>
      <c r="H367" s="23"/>
    </row>
    <row r="368" spans="1:8" x14ac:dyDescent="0.2">
      <c r="A368" s="10" t="s">
        <v>148</v>
      </c>
      <c r="B368" s="16" t="s">
        <v>63</v>
      </c>
      <c r="C368" s="13">
        <v>7</v>
      </c>
      <c r="D368" s="13">
        <v>2</v>
      </c>
      <c r="E368" s="16" t="s">
        <v>354</v>
      </c>
      <c r="F368" s="16" t="s">
        <v>219</v>
      </c>
      <c r="G368" s="94">
        <v>105.6</v>
      </c>
      <c r="H368" s="23"/>
    </row>
    <row r="369" spans="1:8" x14ac:dyDescent="0.2">
      <c r="A369" s="5" t="s">
        <v>40</v>
      </c>
      <c r="B369" s="15" t="s">
        <v>63</v>
      </c>
      <c r="C369" s="14">
        <v>7</v>
      </c>
      <c r="D369" s="14">
        <v>2</v>
      </c>
      <c r="E369" s="15" t="s">
        <v>97</v>
      </c>
      <c r="F369" s="15"/>
      <c r="G369" s="79">
        <f t="shared" ref="G369" si="49">G373+G379+G370+G376</f>
        <v>707</v>
      </c>
      <c r="H369" s="23"/>
    </row>
    <row r="370" spans="1:8" ht="24" x14ac:dyDescent="0.2">
      <c r="A370" s="5" t="s">
        <v>376</v>
      </c>
      <c r="B370" s="15" t="s">
        <v>63</v>
      </c>
      <c r="C370" s="14">
        <v>7</v>
      </c>
      <c r="D370" s="14">
        <v>2</v>
      </c>
      <c r="E370" s="15" t="s">
        <v>377</v>
      </c>
      <c r="F370" s="15"/>
      <c r="G370" s="93">
        <f>G371</f>
        <v>70</v>
      </c>
      <c r="H370" s="23"/>
    </row>
    <row r="371" spans="1:8" ht="24" x14ac:dyDescent="0.2">
      <c r="A371" s="5" t="s">
        <v>347</v>
      </c>
      <c r="B371" s="15" t="s">
        <v>63</v>
      </c>
      <c r="C371" s="14">
        <v>7</v>
      </c>
      <c r="D371" s="14">
        <v>2</v>
      </c>
      <c r="E371" s="15" t="s">
        <v>385</v>
      </c>
      <c r="F371" s="15"/>
      <c r="G371" s="93">
        <f>G372</f>
        <v>70</v>
      </c>
      <c r="H371" s="23"/>
    </row>
    <row r="372" spans="1:8" x14ac:dyDescent="0.2">
      <c r="A372" s="10" t="s">
        <v>218</v>
      </c>
      <c r="B372" s="16" t="s">
        <v>63</v>
      </c>
      <c r="C372" s="13">
        <v>7</v>
      </c>
      <c r="D372" s="13">
        <v>2</v>
      </c>
      <c r="E372" s="16" t="s">
        <v>385</v>
      </c>
      <c r="F372" s="16" t="s">
        <v>219</v>
      </c>
      <c r="G372" s="94">
        <v>70</v>
      </c>
      <c r="H372" s="23"/>
    </row>
    <row r="373" spans="1:8" ht="48" x14ac:dyDescent="0.2">
      <c r="A373" s="5" t="s">
        <v>361</v>
      </c>
      <c r="B373" s="15" t="s">
        <v>63</v>
      </c>
      <c r="C373" s="14">
        <v>7</v>
      </c>
      <c r="D373" s="14">
        <v>2</v>
      </c>
      <c r="E373" s="15" t="s">
        <v>360</v>
      </c>
      <c r="F373" s="15"/>
      <c r="G373" s="79">
        <f t="shared" ref="G373" si="50">G374</f>
        <v>40</v>
      </c>
      <c r="H373" s="23"/>
    </row>
    <row r="374" spans="1:8" ht="24" x14ac:dyDescent="0.2">
      <c r="A374" s="5" t="s">
        <v>183</v>
      </c>
      <c r="B374" s="15" t="s">
        <v>63</v>
      </c>
      <c r="C374" s="14">
        <v>7</v>
      </c>
      <c r="D374" s="14">
        <v>2</v>
      </c>
      <c r="E374" s="15" t="s">
        <v>369</v>
      </c>
      <c r="F374" s="15"/>
      <c r="G374" s="93">
        <f>G375</f>
        <v>40</v>
      </c>
      <c r="H374" s="23"/>
    </row>
    <row r="375" spans="1:8" x14ac:dyDescent="0.2">
      <c r="A375" s="10" t="s">
        <v>218</v>
      </c>
      <c r="B375" s="16" t="s">
        <v>63</v>
      </c>
      <c r="C375" s="13">
        <v>7</v>
      </c>
      <c r="D375" s="13">
        <v>2</v>
      </c>
      <c r="E375" s="16" t="s">
        <v>369</v>
      </c>
      <c r="F375" s="16" t="s">
        <v>219</v>
      </c>
      <c r="G375" s="94">
        <v>40</v>
      </c>
      <c r="H375" s="23"/>
    </row>
    <row r="376" spans="1:8" ht="24" x14ac:dyDescent="0.2">
      <c r="A376" s="5" t="s">
        <v>370</v>
      </c>
      <c r="B376" s="15" t="s">
        <v>63</v>
      </c>
      <c r="C376" s="14">
        <v>7</v>
      </c>
      <c r="D376" s="14">
        <v>2</v>
      </c>
      <c r="E376" s="15" t="s">
        <v>371</v>
      </c>
      <c r="F376" s="15"/>
      <c r="G376" s="79">
        <f t="shared" ref="G376:G377" si="51">G377</f>
        <v>127</v>
      </c>
      <c r="H376" s="23"/>
    </row>
    <row r="377" spans="1:8" ht="36" x14ac:dyDescent="0.2">
      <c r="A377" s="5" t="s">
        <v>349</v>
      </c>
      <c r="B377" s="15" t="s">
        <v>63</v>
      </c>
      <c r="C377" s="14">
        <v>7</v>
      </c>
      <c r="D377" s="14">
        <v>2</v>
      </c>
      <c r="E377" s="15" t="s">
        <v>380</v>
      </c>
      <c r="F377" s="15"/>
      <c r="G377" s="79">
        <f t="shared" si="51"/>
        <v>127</v>
      </c>
      <c r="H377" s="23"/>
    </row>
    <row r="378" spans="1:8" x14ac:dyDescent="0.2">
      <c r="A378" s="10" t="s">
        <v>218</v>
      </c>
      <c r="B378" s="16" t="s">
        <v>63</v>
      </c>
      <c r="C378" s="13">
        <v>7</v>
      </c>
      <c r="D378" s="13">
        <v>2</v>
      </c>
      <c r="E378" s="16" t="s">
        <v>380</v>
      </c>
      <c r="F378" s="16" t="s">
        <v>219</v>
      </c>
      <c r="G378" s="94">
        <v>127</v>
      </c>
      <c r="H378" s="23"/>
    </row>
    <row r="379" spans="1:8" ht="24" x14ac:dyDescent="0.2">
      <c r="A379" s="5" t="s">
        <v>430</v>
      </c>
      <c r="B379" s="15" t="s">
        <v>63</v>
      </c>
      <c r="C379" s="14">
        <v>7</v>
      </c>
      <c r="D379" s="14">
        <v>2</v>
      </c>
      <c r="E379" s="15" t="s">
        <v>364</v>
      </c>
      <c r="F379" s="15"/>
      <c r="G379" s="79">
        <f t="shared" ref="G379" si="52">G380+G382</f>
        <v>470</v>
      </c>
      <c r="H379" s="23"/>
    </row>
    <row r="380" spans="1:8" ht="24" x14ac:dyDescent="0.2">
      <c r="A380" s="5" t="s">
        <v>429</v>
      </c>
      <c r="B380" s="15" t="s">
        <v>63</v>
      </c>
      <c r="C380" s="14">
        <v>7</v>
      </c>
      <c r="D380" s="14">
        <v>2</v>
      </c>
      <c r="E380" s="15" t="s">
        <v>384</v>
      </c>
      <c r="F380" s="15"/>
      <c r="G380" s="93">
        <f>G381</f>
        <v>440</v>
      </c>
      <c r="H380" s="23"/>
    </row>
    <row r="381" spans="1:8" x14ac:dyDescent="0.2">
      <c r="A381" s="10" t="s">
        <v>218</v>
      </c>
      <c r="B381" s="16" t="s">
        <v>63</v>
      </c>
      <c r="C381" s="13">
        <v>7</v>
      </c>
      <c r="D381" s="13">
        <v>2</v>
      </c>
      <c r="E381" s="16" t="s">
        <v>384</v>
      </c>
      <c r="F381" s="16" t="s">
        <v>219</v>
      </c>
      <c r="G381" s="94">
        <v>440</v>
      </c>
      <c r="H381" s="23"/>
    </row>
    <row r="382" spans="1:8" x14ac:dyDescent="0.2">
      <c r="A382" s="5" t="s">
        <v>483</v>
      </c>
      <c r="B382" s="15" t="s">
        <v>63</v>
      </c>
      <c r="C382" s="14">
        <v>7</v>
      </c>
      <c r="D382" s="14">
        <v>2</v>
      </c>
      <c r="E382" s="15" t="s">
        <v>365</v>
      </c>
      <c r="F382" s="15"/>
      <c r="G382" s="79">
        <f t="shared" ref="G382" si="53">G383</f>
        <v>30</v>
      </c>
      <c r="H382" s="23"/>
    </row>
    <row r="383" spans="1:8" x14ac:dyDescent="0.2">
      <c r="A383" s="10" t="s">
        <v>218</v>
      </c>
      <c r="B383" s="16" t="s">
        <v>63</v>
      </c>
      <c r="C383" s="13">
        <v>7</v>
      </c>
      <c r="D383" s="13">
        <v>2</v>
      </c>
      <c r="E383" s="16" t="s">
        <v>365</v>
      </c>
      <c r="F383" s="16" t="s">
        <v>219</v>
      </c>
      <c r="G383" s="94">
        <v>30</v>
      </c>
      <c r="H383" s="23"/>
    </row>
    <row r="384" spans="1:8" ht="17.25" customHeight="1" x14ac:dyDescent="0.2">
      <c r="A384" s="109" t="s">
        <v>156</v>
      </c>
      <c r="B384" s="75" t="s">
        <v>63</v>
      </c>
      <c r="C384" s="111">
        <v>8</v>
      </c>
      <c r="D384" s="111">
        <v>0</v>
      </c>
      <c r="E384" s="75" t="s">
        <v>7</v>
      </c>
      <c r="F384" s="75" t="s">
        <v>7</v>
      </c>
      <c r="G384" s="78">
        <f>G385+G427</f>
        <v>117485.5</v>
      </c>
      <c r="H384" s="23"/>
    </row>
    <row r="385" spans="1:8" x14ac:dyDescent="0.2">
      <c r="A385" s="5" t="s">
        <v>39</v>
      </c>
      <c r="B385" s="15" t="s">
        <v>63</v>
      </c>
      <c r="C385" s="14">
        <v>8</v>
      </c>
      <c r="D385" s="14">
        <v>1</v>
      </c>
      <c r="E385" s="15" t="s">
        <v>7</v>
      </c>
      <c r="F385" s="15" t="s">
        <v>7</v>
      </c>
      <c r="G385" s="79">
        <f>G386+G395+G407+G402</f>
        <v>99585.4</v>
      </c>
      <c r="H385" s="23"/>
    </row>
    <row r="386" spans="1:8" ht="24" x14ac:dyDescent="0.2">
      <c r="A386" s="5" t="s">
        <v>141</v>
      </c>
      <c r="B386" s="15" t="s">
        <v>63</v>
      </c>
      <c r="C386" s="14">
        <v>8</v>
      </c>
      <c r="D386" s="14">
        <v>1</v>
      </c>
      <c r="E386" s="15" t="s">
        <v>142</v>
      </c>
      <c r="F386" s="15"/>
      <c r="G386" s="79">
        <f>G390+G387</f>
        <v>56917.899999999994</v>
      </c>
      <c r="H386" s="23"/>
    </row>
    <row r="387" spans="1:8" ht="24" x14ac:dyDescent="0.2">
      <c r="A387" s="5" t="s">
        <v>481</v>
      </c>
      <c r="B387" s="15" t="s">
        <v>63</v>
      </c>
      <c r="C387" s="14">
        <v>8</v>
      </c>
      <c r="D387" s="14">
        <v>1</v>
      </c>
      <c r="E387" s="15" t="s">
        <v>480</v>
      </c>
      <c r="F387" s="15"/>
      <c r="G387" s="79">
        <f t="shared" ref="G387" si="54">G388</f>
        <v>149.6</v>
      </c>
      <c r="H387" s="23"/>
    </row>
    <row r="388" spans="1:8" x14ac:dyDescent="0.2">
      <c r="A388" s="113" t="s">
        <v>216</v>
      </c>
      <c r="B388" s="16" t="s">
        <v>63</v>
      </c>
      <c r="C388" s="13">
        <v>8</v>
      </c>
      <c r="D388" s="13">
        <v>1</v>
      </c>
      <c r="E388" s="16" t="s">
        <v>480</v>
      </c>
      <c r="F388" s="16" t="s">
        <v>217</v>
      </c>
      <c r="G388" s="94">
        <v>149.6</v>
      </c>
      <c r="H388" s="23"/>
    </row>
    <row r="389" spans="1:8" x14ac:dyDescent="0.2">
      <c r="A389" s="10" t="s">
        <v>482</v>
      </c>
      <c r="B389" s="16" t="s">
        <v>63</v>
      </c>
      <c r="C389" s="13">
        <v>8</v>
      </c>
      <c r="D389" s="13">
        <v>1</v>
      </c>
      <c r="E389" s="16" t="s">
        <v>480</v>
      </c>
      <c r="F389" s="16" t="s">
        <v>217</v>
      </c>
      <c r="G389" s="94">
        <v>149.6</v>
      </c>
      <c r="H389" s="23"/>
    </row>
    <row r="390" spans="1:8" x14ac:dyDescent="0.2">
      <c r="A390" s="5" t="s">
        <v>23</v>
      </c>
      <c r="B390" s="15" t="s">
        <v>63</v>
      </c>
      <c r="C390" s="14">
        <v>8</v>
      </c>
      <c r="D390" s="14">
        <v>1</v>
      </c>
      <c r="E390" s="15" t="s">
        <v>140</v>
      </c>
      <c r="F390" s="15"/>
      <c r="G390" s="79">
        <f t="shared" ref="G390" si="55">G391+G394</f>
        <v>56768.299999999996</v>
      </c>
      <c r="H390" s="23"/>
    </row>
    <row r="391" spans="1:8" ht="24" x14ac:dyDescent="0.2">
      <c r="A391" s="5" t="s">
        <v>236</v>
      </c>
      <c r="B391" s="15" t="s">
        <v>63</v>
      </c>
      <c r="C391" s="14">
        <v>8</v>
      </c>
      <c r="D391" s="14">
        <v>1</v>
      </c>
      <c r="E391" s="15" t="s">
        <v>140</v>
      </c>
      <c r="F391" s="15" t="s">
        <v>214</v>
      </c>
      <c r="G391" s="79">
        <f t="shared" ref="G391" si="56">G393+G392</f>
        <v>50770.2</v>
      </c>
      <c r="H391" s="23"/>
    </row>
    <row r="392" spans="1:8" x14ac:dyDescent="0.2">
      <c r="A392" s="10" t="s">
        <v>478</v>
      </c>
      <c r="B392" s="16" t="s">
        <v>63</v>
      </c>
      <c r="C392" s="13">
        <v>8</v>
      </c>
      <c r="D392" s="13">
        <v>1</v>
      </c>
      <c r="E392" s="16" t="s">
        <v>140</v>
      </c>
      <c r="F392" s="16" t="s">
        <v>214</v>
      </c>
      <c r="G392" s="77">
        <v>10208.200000000001</v>
      </c>
      <c r="H392" s="23"/>
    </row>
    <row r="393" spans="1:8" x14ac:dyDescent="0.2">
      <c r="A393" s="10" t="s">
        <v>147</v>
      </c>
      <c r="B393" s="16" t="s">
        <v>63</v>
      </c>
      <c r="C393" s="13">
        <v>8</v>
      </c>
      <c r="D393" s="13">
        <v>1</v>
      </c>
      <c r="E393" s="16" t="s">
        <v>140</v>
      </c>
      <c r="F393" s="16" t="s">
        <v>214</v>
      </c>
      <c r="G393" s="77">
        <v>40562</v>
      </c>
      <c r="H393" s="23"/>
    </row>
    <row r="394" spans="1:8" x14ac:dyDescent="0.2">
      <c r="A394" s="113" t="s">
        <v>216</v>
      </c>
      <c r="B394" s="16" t="s">
        <v>63</v>
      </c>
      <c r="C394" s="13">
        <v>8</v>
      </c>
      <c r="D394" s="13">
        <v>1</v>
      </c>
      <c r="E394" s="16" t="s">
        <v>140</v>
      </c>
      <c r="F394" s="16" t="s">
        <v>217</v>
      </c>
      <c r="G394" s="94">
        <v>5998.1</v>
      </c>
      <c r="H394" s="23"/>
    </row>
    <row r="395" spans="1:8" x14ac:dyDescent="0.2">
      <c r="A395" s="5" t="s">
        <v>178</v>
      </c>
      <c r="B395" s="15" t="s">
        <v>63</v>
      </c>
      <c r="C395" s="14">
        <v>8</v>
      </c>
      <c r="D395" s="14">
        <v>1</v>
      </c>
      <c r="E395" s="15" t="s">
        <v>179</v>
      </c>
      <c r="F395" s="15"/>
      <c r="G395" s="79">
        <f t="shared" ref="G395" si="57">G396</f>
        <v>31868.2</v>
      </c>
      <c r="H395" s="23"/>
    </row>
    <row r="396" spans="1:8" x14ac:dyDescent="0.2">
      <c r="A396" s="5" t="s">
        <v>23</v>
      </c>
      <c r="B396" s="15" t="s">
        <v>63</v>
      </c>
      <c r="C396" s="14">
        <v>8</v>
      </c>
      <c r="D396" s="14">
        <v>1</v>
      </c>
      <c r="E396" s="15" t="s">
        <v>180</v>
      </c>
      <c r="F396" s="15"/>
      <c r="G396" s="79">
        <f>G400+G397</f>
        <v>31868.2</v>
      </c>
      <c r="H396" s="23"/>
    </row>
    <row r="397" spans="1:8" ht="24" x14ac:dyDescent="0.2">
      <c r="A397" s="126" t="s">
        <v>215</v>
      </c>
      <c r="B397" s="15" t="s">
        <v>63</v>
      </c>
      <c r="C397" s="14">
        <v>8</v>
      </c>
      <c r="D397" s="14">
        <v>1</v>
      </c>
      <c r="E397" s="15" t="s">
        <v>181</v>
      </c>
      <c r="F397" s="15" t="s">
        <v>214</v>
      </c>
      <c r="G397" s="79">
        <f t="shared" ref="G397" si="58">G399+G398</f>
        <v>31865.4</v>
      </c>
      <c r="H397" s="23"/>
    </row>
    <row r="398" spans="1:8" x14ac:dyDescent="0.2">
      <c r="A398" s="10" t="s">
        <v>478</v>
      </c>
      <c r="B398" s="16" t="s">
        <v>63</v>
      </c>
      <c r="C398" s="13">
        <v>8</v>
      </c>
      <c r="D398" s="13">
        <v>1</v>
      </c>
      <c r="E398" s="16" t="s">
        <v>181</v>
      </c>
      <c r="F398" s="16" t="s">
        <v>214</v>
      </c>
      <c r="G398" s="77">
        <v>8938.5</v>
      </c>
      <c r="H398" s="23"/>
    </row>
    <row r="399" spans="1:8" x14ac:dyDescent="0.2">
      <c r="A399" s="10" t="s">
        <v>147</v>
      </c>
      <c r="B399" s="16" t="s">
        <v>63</v>
      </c>
      <c r="C399" s="13">
        <v>8</v>
      </c>
      <c r="D399" s="13">
        <v>1</v>
      </c>
      <c r="E399" s="16" t="s">
        <v>181</v>
      </c>
      <c r="F399" s="16" t="s">
        <v>214</v>
      </c>
      <c r="G399" s="77">
        <v>22926.9</v>
      </c>
      <c r="H399" s="23"/>
    </row>
    <row r="400" spans="1:8" x14ac:dyDescent="0.2">
      <c r="A400" s="126" t="s">
        <v>441</v>
      </c>
      <c r="B400" s="15" t="s">
        <v>63</v>
      </c>
      <c r="C400" s="14">
        <v>8</v>
      </c>
      <c r="D400" s="14">
        <v>1</v>
      </c>
      <c r="E400" s="15" t="s">
        <v>181</v>
      </c>
      <c r="F400" s="15" t="s">
        <v>217</v>
      </c>
      <c r="G400" s="93">
        <f>G401</f>
        <v>2.8</v>
      </c>
      <c r="H400" s="23"/>
    </row>
    <row r="401" spans="1:8" ht="24" x14ac:dyDescent="0.2">
      <c r="A401" s="113" t="s">
        <v>440</v>
      </c>
      <c r="B401" s="16" t="s">
        <v>63</v>
      </c>
      <c r="C401" s="13">
        <v>8</v>
      </c>
      <c r="D401" s="13">
        <v>1</v>
      </c>
      <c r="E401" s="16" t="s">
        <v>181</v>
      </c>
      <c r="F401" s="16" t="s">
        <v>217</v>
      </c>
      <c r="G401" s="94">
        <v>2.8</v>
      </c>
      <c r="H401" s="23"/>
    </row>
    <row r="402" spans="1:8" ht="36" x14ac:dyDescent="0.2">
      <c r="A402" s="5" t="s">
        <v>355</v>
      </c>
      <c r="B402" s="15" t="s">
        <v>63</v>
      </c>
      <c r="C402" s="14">
        <v>8</v>
      </c>
      <c r="D402" s="14">
        <v>1</v>
      </c>
      <c r="E402" s="15" t="s">
        <v>354</v>
      </c>
      <c r="F402" s="15"/>
      <c r="G402" s="93">
        <f>G403+G404</f>
        <v>1159.5999999999999</v>
      </c>
      <c r="H402" s="23"/>
    </row>
    <row r="403" spans="1:8" x14ac:dyDescent="0.2">
      <c r="A403" s="10" t="s">
        <v>184</v>
      </c>
      <c r="B403" s="16" t="s">
        <v>63</v>
      </c>
      <c r="C403" s="13">
        <v>8</v>
      </c>
      <c r="D403" s="13">
        <v>1</v>
      </c>
      <c r="E403" s="16" t="s">
        <v>354</v>
      </c>
      <c r="F403" s="16" t="s">
        <v>202</v>
      </c>
      <c r="G403" s="94">
        <v>112</v>
      </c>
      <c r="H403" s="23"/>
    </row>
    <row r="404" spans="1:8" x14ac:dyDescent="0.2">
      <c r="A404" s="5" t="s">
        <v>216</v>
      </c>
      <c r="B404" s="15" t="s">
        <v>63</v>
      </c>
      <c r="C404" s="14">
        <v>8</v>
      </c>
      <c r="D404" s="14">
        <v>1</v>
      </c>
      <c r="E404" s="15" t="s">
        <v>354</v>
      </c>
      <c r="F404" s="15" t="s">
        <v>217</v>
      </c>
      <c r="G404" s="93">
        <f>G405+G406</f>
        <v>1047.5999999999999</v>
      </c>
      <c r="H404" s="23"/>
    </row>
    <row r="405" spans="1:8" x14ac:dyDescent="0.2">
      <c r="A405" s="10" t="s">
        <v>150</v>
      </c>
      <c r="B405" s="16" t="s">
        <v>63</v>
      </c>
      <c r="C405" s="13">
        <v>8</v>
      </c>
      <c r="D405" s="13">
        <v>1</v>
      </c>
      <c r="E405" s="16" t="s">
        <v>354</v>
      </c>
      <c r="F405" s="16" t="s">
        <v>217</v>
      </c>
      <c r="G405" s="94">
        <v>523.79999999999995</v>
      </c>
      <c r="H405" s="23"/>
    </row>
    <row r="406" spans="1:8" x14ac:dyDescent="0.2">
      <c r="A406" s="10" t="s">
        <v>148</v>
      </c>
      <c r="B406" s="16" t="s">
        <v>63</v>
      </c>
      <c r="C406" s="13">
        <v>8</v>
      </c>
      <c r="D406" s="13">
        <v>1</v>
      </c>
      <c r="E406" s="16" t="s">
        <v>354</v>
      </c>
      <c r="F406" s="16" t="s">
        <v>217</v>
      </c>
      <c r="G406" s="94">
        <v>523.79999999999995</v>
      </c>
      <c r="H406" s="23"/>
    </row>
    <row r="407" spans="1:8" x14ac:dyDescent="0.2">
      <c r="A407" s="5" t="s">
        <v>40</v>
      </c>
      <c r="B407" s="15" t="s">
        <v>63</v>
      </c>
      <c r="C407" s="14">
        <v>8</v>
      </c>
      <c r="D407" s="14">
        <v>1</v>
      </c>
      <c r="E407" s="15" t="s">
        <v>97</v>
      </c>
      <c r="F407" s="15"/>
      <c r="G407" s="79">
        <f t="shared" ref="G407" si="59">G408+G411+G417+G424+G414</f>
        <v>9639.7000000000007</v>
      </c>
      <c r="H407" s="23"/>
    </row>
    <row r="408" spans="1:8" ht="24" x14ac:dyDescent="0.2">
      <c r="A408" s="5" t="s">
        <v>376</v>
      </c>
      <c r="B408" s="15" t="s">
        <v>63</v>
      </c>
      <c r="C408" s="14">
        <v>8</v>
      </c>
      <c r="D408" s="14">
        <v>1</v>
      </c>
      <c r="E408" s="15" t="s">
        <v>377</v>
      </c>
      <c r="F408" s="15"/>
      <c r="G408" s="93">
        <f>G409</f>
        <v>20</v>
      </c>
      <c r="H408" s="23"/>
    </row>
    <row r="409" spans="1:8" ht="24" x14ac:dyDescent="0.2">
      <c r="A409" s="5" t="s">
        <v>254</v>
      </c>
      <c r="B409" s="15" t="s">
        <v>63</v>
      </c>
      <c r="C409" s="14">
        <v>8</v>
      </c>
      <c r="D409" s="14">
        <v>1</v>
      </c>
      <c r="E409" s="15" t="s">
        <v>385</v>
      </c>
      <c r="F409" s="15"/>
      <c r="G409" s="93">
        <f>G410</f>
        <v>20</v>
      </c>
      <c r="H409" s="23"/>
    </row>
    <row r="410" spans="1:8" x14ac:dyDescent="0.2">
      <c r="A410" s="10" t="s">
        <v>216</v>
      </c>
      <c r="B410" s="16" t="s">
        <v>63</v>
      </c>
      <c r="C410" s="13">
        <v>8</v>
      </c>
      <c r="D410" s="13">
        <v>1</v>
      </c>
      <c r="E410" s="16" t="s">
        <v>385</v>
      </c>
      <c r="F410" s="16" t="s">
        <v>217</v>
      </c>
      <c r="G410" s="94">
        <v>20</v>
      </c>
      <c r="H410" s="23"/>
    </row>
    <row r="411" spans="1:8" ht="48" x14ac:dyDescent="0.2">
      <c r="A411" s="5" t="s">
        <v>361</v>
      </c>
      <c r="B411" s="15" t="s">
        <v>63</v>
      </c>
      <c r="C411" s="14">
        <v>8</v>
      </c>
      <c r="D411" s="14">
        <v>1</v>
      </c>
      <c r="E411" s="15" t="s">
        <v>360</v>
      </c>
      <c r="F411" s="15"/>
      <c r="G411" s="93">
        <f>G412</f>
        <v>288</v>
      </c>
      <c r="H411" s="23"/>
    </row>
    <row r="412" spans="1:8" ht="24" x14ac:dyDescent="0.2">
      <c r="A412" s="5" t="s">
        <v>183</v>
      </c>
      <c r="B412" s="15" t="s">
        <v>63</v>
      </c>
      <c r="C412" s="14">
        <v>8</v>
      </c>
      <c r="D412" s="14">
        <v>1</v>
      </c>
      <c r="E412" s="15" t="s">
        <v>369</v>
      </c>
      <c r="F412" s="15"/>
      <c r="G412" s="93">
        <f>G413</f>
        <v>288</v>
      </c>
      <c r="H412" s="23"/>
    </row>
    <row r="413" spans="1:8" x14ac:dyDescent="0.2">
      <c r="A413" s="10" t="s">
        <v>216</v>
      </c>
      <c r="B413" s="16" t="s">
        <v>63</v>
      </c>
      <c r="C413" s="13">
        <v>8</v>
      </c>
      <c r="D413" s="13">
        <v>1</v>
      </c>
      <c r="E413" s="16" t="s">
        <v>369</v>
      </c>
      <c r="F413" s="16" t="s">
        <v>217</v>
      </c>
      <c r="G413" s="94">
        <v>288</v>
      </c>
      <c r="H413" s="23"/>
    </row>
    <row r="414" spans="1:8" ht="24" x14ac:dyDescent="0.2">
      <c r="A414" s="5" t="s">
        <v>370</v>
      </c>
      <c r="B414" s="15" t="s">
        <v>63</v>
      </c>
      <c r="C414" s="14">
        <v>8</v>
      </c>
      <c r="D414" s="14">
        <v>1</v>
      </c>
      <c r="E414" s="15" t="s">
        <v>371</v>
      </c>
      <c r="F414" s="15"/>
      <c r="G414" s="79">
        <f t="shared" ref="G414:G415" si="60">G415</f>
        <v>235</v>
      </c>
      <c r="H414" s="23"/>
    </row>
    <row r="415" spans="1:8" ht="36" x14ac:dyDescent="0.2">
      <c r="A415" s="5" t="s">
        <v>349</v>
      </c>
      <c r="B415" s="15" t="s">
        <v>63</v>
      </c>
      <c r="C415" s="14">
        <v>8</v>
      </c>
      <c r="D415" s="14">
        <v>1</v>
      </c>
      <c r="E415" s="15" t="s">
        <v>380</v>
      </c>
      <c r="F415" s="15"/>
      <c r="G415" s="79">
        <f t="shared" si="60"/>
        <v>235</v>
      </c>
      <c r="H415" s="23"/>
    </row>
    <row r="416" spans="1:8" x14ac:dyDescent="0.2">
      <c r="A416" s="10" t="s">
        <v>216</v>
      </c>
      <c r="B416" s="16" t="s">
        <v>63</v>
      </c>
      <c r="C416" s="13">
        <v>8</v>
      </c>
      <c r="D416" s="13">
        <v>1</v>
      </c>
      <c r="E416" s="16" t="s">
        <v>380</v>
      </c>
      <c r="F416" s="16" t="s">
        <v>217</v>
      </c>
      <c r="G416" s="94">
        <v>235</v>
      </c>
      <c r="H416" s="23"/>
    </row>
    <row r="417" spans="1:8" ht="24" x14ac:dyDescent="0.2">
      <c r="A417" s="5" t="s">
        <v>430</v>
      </c>
      <c r="B417" s="15" t="s">
        <v>63</v>
      </c>
      <c r="C417" s="14">
        <v>8</v>
      </c>
      <c r="D417" s="14">
        <v>1</v>
      </c>
      <c r="E417" s="15" t="s">
        <v>364</v>
      </c>
      <c r="F417" s="15"/>
      <c r="G417" s="79">
        <f t="shared" ref="G417" si="61">G418+G420+G422</f>
        <v>8444.6</v>
      </c>
      <c r="H417" s="23"/>
    </row>
    <row r="418" spans="1:8" ht="24" x14ac:dyDescent="0.2">
      <c r="A418" s="5" t="s">
        <v>429</v>
      </c>
      <c r="B418" s="15" t="s">
        <v>63</v>
      </c>
      <c r="C418" s="14">
        <v>8</v>
      </c>
      <c r="D418" s="14">
        <v>1</v>
      </c>
      <c r="E418" s="15" t="s">
        <v>384</v>
      </c>
      <c r="F418" s="15"/>
      <c r="G418" s="93">
        <f>G419</f>
        <v>8023.2</v>
      </c>
      <c r="H418" s="23"/>
    </row>
    <row r="419" spans="1:8" x14ac:dyDescent="0.2">
      <c r="A419" s="10" t="s">
        <v>216</v>
      </c>
      <c r="B419" s="16" t="s">
        <v>63</v>
      </c>
      <c r="C419" s="13">
        <v>8</v>
      </c>
      <c r="D419" s="13">
        <v>1</v>
      </c>
      <c r="E419" s="16" t="s">
        <v>384</v>
      </c>
      <c r="F419" s="16" t="s">
        <v>217</v>
      </c>
      <c r="G419" s="94">
        <v>8023.2</v>
      </c>
      <c r="H419" s="23"/>
    </row>
    <row r="420" spans="1:8" x14ac:dyDescent="0.2">
      <c r="A420" s="5" t="s">
        <v>483</v>
      </c>
      <c r="B420" s="15" t="s">
        <v>63</v>
      </c>
      <c r="C420" s="14">
        <v>8</v>
      </c>
      <c r="D420" s="14">
        <v>1</v>
      </c>
      <c r="E420" s="15" t="s">
        <v>365</v>
      </c>
      <c r="F420" s="15"/>
      <c r="G420" s="79">
        <f t="shared" ref="G420" si="62">G421</f>
        <v>130</v>
      </c>
      <c r="H420" s="23"/>
    </row>
    <row r="421" spans="1:8" x14ac:dyDescent="0.2">
      <c r="A421" s="10" t="s">
        <v>216</v>
      </c>
      <c r="B421" s="16" t="s">
        <v>63</v>
      </c>
      <c r="C421" s="13">
        <v>8</v>
      </c>
      <c r="D421" s="13">
        <v>1</v>
      </c>
      <c r="E421" s="16" t="s">
        <v>365</v>
      </c>
      <c r="F421" s="16" t="s">
        <v>217</v>
      </c>
      <c r="G421" s="94">
        <v>130</v>
      </c>
      <c r="H421" s="23"/>
    </row>
    <row r="422" spans="1:8" ht="24" x14ac:dyDescent="0.2">
      <c r="A422" s="5" t="s">
        <v>484</v>
      </c>
      <c r="B422" s="15" t="s">
        <v>63</v>
      </c>
      <c r="C422" s="14">
        <v>8</v>
      </c>
      <c r="D422" s="14">
        <v>1</v>
      </c>
      <c r="E422" s="15" t="s">
        <v>386</v>
      </c>
      <c r="F422" s="15"/>
      <c r="G422" s="93">
        <f>G423</f>
        <v>291.39999999999998</v>
      </c>
      <c r="H422" s="23"/>
    </row>
    <row r="423" spans="1:8" x14ac:dyDescent="0.2">
      <c r="A423" s="10" t="s">
        <v>216</v>
      </c>
      <c r="B423" s="16" t="s">
        <v>63</v>
      </c>
      <c r="C423" s="13">
        <v>8</v>
      </c>
      <c r="D423" s="13">
        <v>1</v>
      </c>
      <c r="E423" s="16" t="s">
        <v>386</v>
      </c>
      <c r="F423" s="16" t="s">
        <v>217</v>
      </c>
      <c r="G423" s="94">
        <v>291.39999999999998</v>
      </c>
      <c r="H423" s="23"/>
    </row>
    <row r="424" spans="1:8" x14ac:dyDescent="0.2">
      <c r="A424" s="5" t="s">
        <v>366</v>
      </c>
      <c r="B424" s="15" t="s">
        <v>63</v>
      </c>
      <c r="C424" s="14">
        <v>8</v>
      </c>
      <c r="D424" s="14">
        <v>1</v>
      </c>
      <c r="E424" s="15" t="s">
        <v>367</v>
      </c>
      <c r="F424" s="15"/>
      <c r="G424" s="79">
        <f t="shared" ref="G424" si="63">G425</f>
        <v>652.1</v>
      </c>
      <c r="H424" s="23"/>
    </row>
    <row r="425" spans="1:8" ht="24" x14ac:dyDescent="0.2">
      <c r="A425" s="5" t="s">
        <v>321</v>
      </c>
      <c r="B425" s="15" t="s">
        <v>63</v>
      </c>
      <c r="C425" s="14">
        <v>8</v>
      </c>
      <c r="D425" s="14">
        <v>1</v>
      </c>
      <c r="E425" s="15" t="s">
        <v>378</v>
      </c>
      <c r="F425" s="15"/>
      <c r="G425" s="93">
        <f>G426</f>
        <v>652.1</v>
      </c>
      <c r="H425" s="23"/>
    </row>
    <row r="426" spans="1:8" x14ac:dyDescent="0.2">
      <c r="A426" s="10" t="s">
        <v>216</v>
      </c>
      <c r="B426" s="16" t="s">
        <v>63</v>
      </c>
      <c r="C426" s="13">
        <v>8</v>
      </c>
      <c r="D426" s="13">
        <v>1</v>
      </c>
      <c r="E426" s="16" t="s">
        <v>378</v>
      </c>
      <c r="F426" s="16" t="s">
        <v>217</v>
      </c>
      <c r="G426" s="94">
        <v>652.1</v>
      </c>
      <c r="H426" s="23"/>
    </row>
    <row r="427" spans="1:8" x14ac:dyDescent="0.2">
      <c r="A427" s="5" t="s">
        <v>159</v>
      </c>
      <c r="B427" s="15" t="s">
        <v>63</v>
      </c>
      <c r="C427" s="14">
        <v>8</v>
      </c>
      <c r="D427" s="14">
        <v>4</v>
      </c>
      <c r="E427" s="15" t="s">
        <v>7</v>
      </c>
      <c r="F427" s="15" t="s">
        <v>7</v>
      </c>
      <c r="G427" s="95">
        <f>G428+G435+G439</f>
        <v>17900.100000000002</v>
      </c>
      <c r="H427" s="23"/>
    </row>
    <row r="428" spans="1:8" ht="36" x14ac:dyDescent="0.2">
      <c r="A428" s="5" t="s">
        <v>42</v>
      </c>
      <c r="B428" s="15" t="s">
        <v>63</v>
      </c>
      <c r="C428" s="19" t="s">
        <v>27</v>
      </c>
      <c r="D428" s="19" t="s">
        <v>11</v>
      </c>
      <c r="E428" s="15" t="s">
        <v>91</v>
      </c>
      <c r="F428" s="15" t="s">
        <v>7</v>
      </c>
      <c r="G428" s="95">
        <f>G429</f>
        <v>6550.9000000000005</v>
      </c>
      <c r="H428" s="23"/>
    </row>
    <row r="429" spans="1:8" x14ac:dyDescent="0.2">
      <c r="A429" s="5" t="s">
        <v>10</v>
      </c>
      <c r="B429" s="15" t="s">
        <v>63</v>
      </c>
      <c r="C429" s="19" t="s">
        <v>27</v>
      </c>
      <c r="D429" s="19" t="s">
        <v>11</v>
      </c>
      <c r="E429" s="15" t="s">
        <v>92</v>
      </c>
      <c r="F429" s="15" t="s">
        <v>7</v>
      </c>
      <c r="G429" s="95">
        <f t="shared" ref="G429" si="64">G430+G431+G433+G432+G434</f>
        <v>6550.9000000000005</v>
      </c>
      <c r="H429" s="23"/>
    </row>
    <row r="430" spans="1:8" x14ac:dyDescent="0.2">
      <c r="A430" s="113" t="s">
        <v>194</v>
      </c>
      <c r="B430" s="16" t="s">
        <v>63</v>
      </c>
      <c r="C430" s="17" t="s">
        <v>27</v>
      </c>
      <c r="D430" s="17" t="s">
        <v>11</v>
      </c>
      <c r="E430" s="16" t="s">
        <v>92</v>
      </c>
      <c r="F430" s="16" t="s">
        <v>196</v>
      </c>
      <c r="G430" s="90">
        <v>5246.6</v>
      </c>
      <c r="H430" s="23"/>
    </row>
    <row r="431" spans="1:8" x14ac:dyDescent="0.2">
      <c r="A431" s="113" t="s">
        <v>195</v>
      </c>
      <c r="B431" s="16" t="s">
        <v>63</v>
      </c>
      <c r="C431" s="17" t="s">
        <v>27</v>
      </c>
      <c r="D431" s="17" t="s">
        <v>11</v>
      </c>
      <c r="E431" s="16" t="s">
        <v>92</v>
      </c>
      <c r="F431" s="16" t="s">
        <v>197</v>
      </c>
      <c r="G431" s="90">
        <v>38.299999999999997</v>
      </c>
      <c r="H431" s="23"/>
    </row>
    <row r="432" spans="1:8" ht="24" x14ac:dyDescent="0.2">
      <c r="A432" s="10" t="s">
        <v>265</v>
      </c>
      <c r="B432" s="16" t="s">
        <v>63</v>
      </c>
      <c r="C432" s="17" t="s">
        <v>27</v>
      </c>
      <c r="D432" s="17" t="s">
        <v>11</v>
      </c>
      <c r="E432" s="16" t="s">
        <v>92</v>
      </c>
      <c r="F432" s="16" t="s">
        <v>266</v>
      </c>
      <c r="G432" s="90">
        <v>165.8</v>
      </c>
      <c r="H432" s="23"/>
    </row>
    <row r="433" spans="1:8" x14ac:dyDescent="0.2">
      <c r="A433" s="113" t="s">
        <v>193</v>
      </c>
      <c r="B433" s="16" t="s">
        <v>63</v>
      </c>
      <c r="C433" s="17" t="s">
        <v>27</v>
      </c>
      <c r="D433" s="17" t="s">
        <v>11</v>
      </c>
      <c r="E433" s="16" t="s">
        <v>92</v>
      </c>
      <c r="F433" s="16" t="s">
        <v>192</v>
      </c>
      <c r="G433" s="90">
        <v>1098</v>
      </c>
      <c r="H433" s="23"/>
    </row>
    <row r="434" spans="1:8" x14ac:dyDescent="0.2">
      <c r="A434" s="114" t="s">
        <v>211</v>
      </c>
      <c r="B434" s="16" t="s">
        <v>63</v>
      </c>
      <c r="C434" s="17" t="s">
        <v>27</v>
      </c>
      <c r="D434" s="17" t="s">
        <v>11</v>
      </c>
      <c r="E434" s="16" t="s">
        <v>92</v>
      </c>
      <c r="F434" s="16" t="s">
        <v>212</v>
      </c>
      <c r="G434" s="90">
        <v>2.2000000000000002</v>
      </c>
      <c r="H434" s="23"/>
    </row>
    <row r="435" spans="1:8" ht="36" x14ac:dyDescent="0.2">
      <c r="A435" s="5" t="s">
        <v>26</v>
      </c>
      <c r="B435" s="15" t="s">
        <v>63</v>
      </c>
      <c r="C435" s="19" t="s">
        <v>27</v>
      </c>
      <c r="D435" s="19" t="s">
        <v>11</v>
      </c>
      <c r="E435" s="15" t="s">
        <v>109</v>
      </c>
      <c r="F435" s="15" t="s">
        <v>7</v>
      </c>
      <c r="G435" s="95">
        <f>G436</f>
        <v>10840.8</v>
      </c>
      <c r="H435" s="23"/>
    </row>
    <row r="436" spans="1:8" x14ac:dyDescent="0.2">
      <c r="A436" s="5" t="s">
        <v>23</v>
      </c>
      <c r="B436" s="15" t="s">
        <v>63</v>
      </c>
      <c r="C436" s="19" t="s">
        <v>27</v>
      </c>
      <c r="D436" s="19" t="s">
        <v>11</v>
      </c>
      <c r="E436" s="15" t="s">
        <v>110</v>
      </c>
      <c r="F436" s="15" t="s">
        <v>7</v>
      </c>
      <c r="G436" s="79">
        <f t="shared" ref="G436" si="65">G437+G438</f>
        <v>10840.8</v>
      </c>
      <c r="H436" s="23"/>
    </row>
    <row r="437" spans="1:8" x14ac:dyDescent="0.2">
      <c r="A437" s="113" t="s">
        <v>194</v>
      </c>
      <c r="B437" s="16" t="s">
        <v>63</v>
      </c>
      <c r="C437" s="17" t="s">
        <v>27</v>
      </c>
      <c r="D437" s="17" t="s">
        <v>11</v>
      </c>
      <c r="E437" s="16" t="s">
        <v>110</v>
      </c>
      <c r="F437" s="123" t="s">
        <v>196</v>
      </c>
      <c r="G437" s="90">
        <v>1548.5</v>
      </c>
      <c r="H437" s="23"/>
    </row>
    <row r="438" spans="1:8" ht="24" x14ac:dyDescent="0.2">
      <c r="A438" s="113" t="s">
        <v>215</v>
      </c>
      <c r="B438" s="16" t="s">
        <v>63</v>
      </c>
      <c r="C438" s="17" t="s">
        <v>27</v>
      </c>
      <c r="D438" s="17" t="s">
        <v>11</v>
      </c>
      <c r="E438" s="16" t="s">
        <v>110</v>
      </c>
      <c r="F438" s="123" t="s">
        <v>214</v>
      </c>
      <c r="G438" s="77">
        <v>9292.2999999999993</v>
      </c>
      <c r="H438" s="23"/>
    </row>
    <row r="439" spans="1:8" x14ac:dyDescent="0.2">
      <c r="A439" s="5" t="s">
        <v>40</v>
      </c>
      <c r="B439" s="15" t="s">
        <v>63</v>
      </c>
      <c r="C439" s="14">
        <v>8</v>
      </c>
      <c r="D439" s="14">
        <v>4</v>
      </c>
      <c r="E439" s="15" t="s">
        <v>97</v>
      </c>
      <c r="F439" s="15"/>
      <c r="G439" s="79">
        <f t="shared" ref="G439" si="66">G440</f>
        <v>508.4</v>
      </c>
      <c r="H439" s="23"/>
    </row>
    <row r="440" spans="1:8" ht="24" x14ac:dyDescent="0.2">
      <c r="A440" s="5" t="s">
        <v>430</v>
      </c>
      <c r="B440" s="15" t="s">
        <v>63</v>
      </c>
      <c r="C440" s="14">
        <v>8</v>
      </c>
      <c r="D440" s="14">
        <v>4</v>
      </c>
      <c r="E440" s="15" t="s">
        <v>364</v>
      </c>
      <c r="F440" s="15"/>
      <c r="G440" s="79">
        <f t="shared" ref="G440" si="67">G441+G443+G446</f>
        <v>508.4</v>
      </c>
      <c r="H440" s="23"/>
    </row>
    <row r="441" spans="1:8" ht="24" x14ac:dyDescent="0.2">
      <c r="A441" s="5" t="s">
        <v>429</v>
      </c>
      <c r="B441" s="15" t="s">
        <v>63</v>
      </c>
      <c r="C441" s="14">
        <v>8</v>
      </c>
      <c r="D441" s="14">
        <v>4</v>
      </c>
      <c r="E441" s="15" t="s">
        <v>384</v>
      </c>
      <c r="F441" s="15"/>
      <c r="G441" s="93">
        <f>G442</f>
        <v>30</v>
      </c>
      <c r="H441" s="23"/>
    </row>
    <row r="442" spans="1:8" x14ac:dyDescent="0.2">
      <c r="A442" s="151" t="s">
        <v>193</v>
      </c>
      <c r="B442" s="16" t="s">
        <v>63</v>
      </c>
      <c r="C442" s="13">
        <v>8</v>
      </c>
      <c r="D442" s="13">
        <v>4</v>
      </c>
      <c r="E442" s="16" t="s">
        <v>384</v>
      </c>
      <c r="F442" s="16" t="s">
        <v>192</v>
      </c>
      <c r="G442" s="94">
        <v>30</v>
      </c>
      <c r="H442" s="23"/>
    </row>
    <row r="443" spans="1:8" x14ac:dyDescent="0.2">
      <c r="A443" s="5" t="s">
        <v>483</v>
      </c>
      <c r="B443" s="15" t="s">
        <v>63</v>
      </c>
      <c r="C443" s="14">
        <v>8</v>
      </c>
      <c r="D443" s="14">
        <v>4</v>
      </c>
      <c r="E443" s="15" t="s">
        <v>365</v>
      </c>
      <c r="F443" s="15"/>
      <c r="G443" s="79">
        <f>G445+G444</f>
        <v>470</v>
      </c>
      <c r="H443" s="23"/>
    </row>
    <row r="444" spans="1:8" x14ac:dyDescent="0.2">
      <c r="A444" s="113" t="s">
        <v>195</v>
      </c>
      <c r="B444" s="16" t="s">
        <v>63</v>
      </c>
      <c r="C444" s="17" t="s">
        <v>27</v>
      </c>
      <c r="D444" s="17" t="s">
        <v>11</v>
      </c>
      <c r="E444" s="16" t="s">
        <v>365</v>
      </c>
      <c r="F444" s="16" t="s">
        <v>197</v>
      </c>
      <c r="G444" s="90">
        <v>0.4</v>
      </c>
      <c r="H444" s="23"/>
    </row>
    <row r="445" spans="1:8" x14ac:dyDescent="0.2">
      <c r="A445" s="152" t="s">
        <v>193</v>
      </c>
      <c r="B445" s="16" t="s">
        <v>63</v>
      </c>
      <c r="C445" s="17" t="s">
        <v>27</v>
      </c>
      <c r="D445" s="17" t="s">
        <v>11</v>
      </c>
      <c r="E445" s="16" t="s">
        <v>365</v>
      </c>
      <c r="F445" s="16" t="s">
        <v>192</v>
      </c>
      <c r="G445" s="94">
        <v>469.6</v>
      </c>
      <c r="H445" s="23"/>
    </row>
    <row r="446" spans="1:8" ht="24" x14ac:dyDescent="0.2">
      <c r="A446" s="5" t="s">
        <v>484</v>
      </c>
      <c r="B446" s="15" t="s">
        <v>63</v>
      </c>
      <c r="C446" s="14">
        <v>8</v>
      </c>
      <c r="D446" s="14">
        <v>4</v>
      </c>
      <c r="E446" s="15" t="s">
        <v>386</v>
      </c>
      <c r="F446" s="15"/>
      <c r="G446" s="93">
        <f>G447</f>
        <v>8.4</v>
      </c>
      <c r="H446" s="23"/>
    </row>
    <row r="447" spans="1:8" x14ac:dyDescent="0.2">
      <c r="A447" s="152" t="s">
        <v>193</v>
      </c>
      <c r="B447" s="16" t="s">
        <v>63</v>
      </c>
      <c r="C447" s="17" t="s">
        <v>27</v>
      </c>
      <c r="D447" s="17" t="s">
        <v>11</v>
      </c>
      <c r="E447" s="16" t="s">
        <v>386</v>
      </c>
      <c r="F447" s="16" t="s">
        <v>192</v>
      </c>
      <c r="G447" s="99">
        <v>8.4</v>
      </c>
      <c r="H447" s="23"/>
    </row>
    <row r="448" spans="1:8" x14ac:dyDescent="0.2">
      <c r="A448" s="109" t="s">
        <v>85</v>
      </c>
      <c r="B448" s="75" t="s">
        <v>63</v>
      </c>
      <c r="C448" s="139" t="s">
        <v>15</v>
      </c>
      <c r="D448" s="139" t="s">
        <v>89</v>
      </c>
      <c r="E448" s="75" t="s">
        <v>7</v>
      </c>
      <c r="F448" s="75" t="s">
        <v>7</v>
      </c>
      <c r="G448" s="96">
        <f>G449+G456</f>
        <v>1311.5</v>
      </c>
      <c r="H448" s="23"/>
    </row>
    <row r="449" spans="1:8" x14ac:dyDescent="0.2">
      <c r="A449" s="5" t="s">
        <v>36</v>
      </c>
      <c r="B449" s="15" t="s">
        <v>63</v>
      </c>
      <c r="C449" s="19" t="s">
        <v>15</v>
      </c>
      <c r="D449" s="19" t="s">
        <v>9</v>
      </c>
      <c r="E449" s="15" t="s">
        <v>7</v>
      </c>
      <c r="F449" s="15" t="s">
        <v>7</v>
      </c>
      <c r="G449" s="95">
        <f t="shared" ref="G449:G451" si="68">G450</f>
        <v>1077.5</v>
      </c>
      <c r="H449" s="23"/>
    </row>
    <row r="450" spans="1:8" x14ac:dyDescent="0.2">
      <c r="A450" s="5" t="s">
        <v>47</v>
      </c>
      <c r="B450" s="15" t="s">
        <v>63</v>
      </c>
      <c r="C450" s="19" t="s">
        <v>15</v>
      </c>
      <c r="D450" s="19" t="s">
        <v>9</v>
      </c>
      <c r="E450" s="15" t="s">
        <v>108</v>
      </c>
      <c r="F450" s="15" t="s">
        <v>7</v>
      </c>
      <c r="G450" s="95">
        <f t="shared" si="68"/>
        <v>1077.5</v>
      </c>
      <c r="H450" s="23"/>
    </row>
    <row r="451" spans="1:8" x14ac:dyDescent="0.2">
      <c r="A451" s="5" t="s">
        <v>50</v>
      </c>
      <c r="B451" s="15" t="s">
        <v>63</v>
      </c>
      <c r="C451" s="14">
        <v>10</v>
      </c>
      <c r="D451" s="14">
        <v>3</v>
      </c>
      <c r="E451" s="15" t="s">
        <v>111</v>
      </c>
      <c r="F451" s="15" t="s">
        <v>7</v>
      </c>
      <c r="G451" s="95">
        <f t="shared" si="68"/>
        <v>1077.5</v>
      </c>
      <c r="H451" s="23"/>
    </row>
    <row r="452" spans="1:8" ht="24" x14ac:dyDescent="0.2">
      <c r="A452" s="5" t="s">
        <v>74</v>
      </c>
      <c r="B452" s="15" t="s">
        <v>63</v>
      </c>
      <c r="C452" s="14">
        <v>10</v>
      </c>
      <c r="D452" s="14">
        <v>3</v>
      </c>
      <c r="E452" s="15" t="s">
        <v>240</v>
      </c>
      <c r="F452" s="15"/>
      <c r="G452" s="95">
        <f>G455+G454+G453</f>
        <v>1077.5</v>
      </c>
      <c r="H452" s="23"/>
    </row>
    <row r="453" spans="1:8" x14ac:dyDescent="0.2">
      <c r="A453" s="10" t="s">
        <v>238</v>
      </c>
      <c r="B453" s="16" t="s">
        <v>63</v>
      </c>
      <c r="C453" s="13">
        <v>10</v>
      </c>
      <c r="D453" s="13">
        <v>3</v>
      </c>
      <c r="E453" s="16" t="s">
        <v>240</v>
      </c>
      <c r="F453" s="16" t="s">
        <v>239</v>
      </c>
      <c r="G453" s="90">
        <v>114.8</v>
      </c>
      <c r="H453" s="23"/>
    </row>
    <row r="454" spans="1:8" x14ac:dyDescent="0.2">
      <c r="A454" s="10" t="s">
        <v>216</v>
      </c>
      <c r="B454" s="16" t="s">
        <v>63</v>
      </c>
      <c r="C454" s="13">
        <v>10</v>
      </c>
      <c r="D454" s="13">
        <v>3</v>
      </c>
      <c r="E454" s="16" t="s">
        <v>240</v>
      </c>
      <c r="F454" s="16" t="s">
        <v>217</v>
      </c>
      <c r="G454" s="90">
        <v>834.8</v>
      </c>
      <c r="H454" s="23"/>
    </row>
    <row r="455" spans="1:8" x14ac:dyDescent="0.2">
      <c r="A455" s="10" t="s">
        <v>218</v>
      </c>
      <c r="B455" s="16" t="s">
        <v>63</v>
      </c>
      <c r="C455" s="13">
        <v>10</v>
      </c>
      <c r="D455" s="13">
        <v>3</v>
      </c>
      <c r="E455" s="16" t="s">
        <v>240</v>
      </c>
      <c r="F455" s="16" t="s">
        <v>219</v>
      </c>
      <c r="G455" s="90">
        <v>127.9</v>
      </c>
      <c r="H455" s="23"/>
    </row>
    <row r="456" spans="1:8" x14ac:dyDescent="0.2">
      <c r="A456" s="5" t="s">
        <v>139</v>
      </c>
      <c r="B456" s="15" t="s">
        <v>63</v>
      </c>
      <c r="C456" s="14">
        <v>10</v>
      </c>
      <c r="D456" s="14">
        <v>4</v>
      </c>
      <c r="E456" s="15"/>
      <c r="F456" s="15"/>
      <c r="G456" s="95">
        <f>G457</f>
        <v>234</v>
      </c>
      <c r="H456" s="23"/>
    </row>
    <row r="457" spans="1:8" x14ac:dyDescent="0.2">
      <c r="A457" s="5" t="s">
        <v>40</v>
      </c>
      <c r="B457" s="15" t="s">
        <v>63</v>
      </c>
      <c r="C457" s="19" t="s">
        <v>15</v>
      </c>
      <c r="D457" s="19" t="s">
        <v>11</v>
      </c>
      <c r="E457" s="15" t="s">
        <v>97</v>
      </c>
      <c r="F457" s="15"/>
      <c r="G457" s="95">
        <f>G459</f>
        <v>234</v>
      </c>
      <c r="H457" s="23"/>
    </row>
    <row r="458" spans="1:8" ht="24" x14ac:dyDescent="0.2">
      <c r="A458" s="5" t="s">
        <v>376</v>
      </c>
      <c r="B458" s="15" t="s">
        <v>63</v>
      </c>
      <c r="C458" s="19" t="s">
        <v>15</v>
      </c>
      <c r="D458" s="19" t="s">
        <v>11</v>
      </c>
      <c r="E458" s="15" t="s">
        <v>377</v>
      </c>
      <c r="F458" s="15"/>
      <c r="G458" s="95">
        <f t="shared" ref="G458" si="69">G459</f>
        <v>234</v>
      </c>
      <c r="H458" s="23"/>
    </row>
    <row r="459" spans="1:8" ht="48" x14ac:dyDescent="0.2">
      <c r="A459" s="5" t="s">
        <v>356</v>
      </c>
      <c r="B459" s="15" t="s">
        <v>63</v>
      </c>
      <c r="C459" s="19" t="s">
        <v>15</v>
      </c>
      <c r="D459" s="19" t="s">
        <v>11</v>
      </c>
      <c r="E459" s="15" t="s">
        <v>387</v>
      </c>
      <c r="F459" s="15"/>
      <c r="G459" s="95">
        <f>G461+G460</f>
        <v>234</v>
      </c>
      <c r="H459" s="23"/>
    </row>
    <row r="460" spans="1:8" x14ac:dyDescent="0.2">
      <c r="A460" s="10" t="s">
        <v>216</v>
      </c>
      <c r="B460" s="16" t="s">
        <v>63</v>
      </c>
      <c r="C460" s="17" t="s">
        <v>15</v>
      </c>
      <c r="D460" s="17" t="s">
        <v>11</v>
      </c>
      <c r="E460" s="16" t="s">
        <v>387</v>
      </c>
      <c r="F460" s="16" t="s">
        <v>217</v>
      </c>
      <c r="G460" s="90">
        <v>223</v>
      </c>
      <c r="H460" s="23"/>
    </row>
    <row r="461" spans="1:8" x14ac:dyDescent="0.2">
      <c r="A461" s="10" t="s">
        <v>218</v>
      </c>
      <c r="B461" s="16" t="s">
        <v>63</v>
      </c>
      <c r="C461" s="17" t="s">
        <v>15</v>
      </c>
      <c r="D461" s="17" t="s">
        <v>11</v>
      </c>
      <c r="E461" s="16" t="s">
        <v>387</v>
      </c>
      <c r="F461" s="16" t="s">
        <v>219</v>
      </c>
      <c r="G461" s="90">
        <v>11</v>
      </c>
      <c r="H461" s="23"/>
    </row>
    <row r="462" spans="1:8" x14ac:dyDescent="0.2">
      <c r="A462" s="109" t="s">
        <v>157</v>
      </c>
      <c r="B462" s="75" t="s">
        <v>63</v>
      </c>
      <c r="C462" s="139" t="s">
        <v>16</v>
      </c>
      <c r="D462" s="139" t="s">
        <v>89</v>
      </c>
      <c r="E462" s="75" t="s">
        <v>7</v>
      </c>
      <c r="F462" s="75" t="s">
        <v>7</v>
      </c>
      <c r="G462" s="100">
        <f>G463+G468</f>
        <v>1230.0999999999999</v>
      </c>
      <c r="H462" s="23"/>
    </row>
    <row r="463" spans="1:8" x14ac:dyDescent="0.2">
      <c r="A463" s="5" t="s">
        <v>185</v>
      </c>
      <c r="B463" s="143" t="s">
        <v>63</v>
      </c>
      <c r="C463" s="144" t="s">
        <v>16</v>
      </c>
      <c r="D463" s="144" t="s">
        <v>8</v>
      </c>
      <c r="E463" s="143"/>
      <c r="F463" s="143"/>
      <c r="G463" s="95">
        <f t="shared" ref="G463:G464" si="70">G464</f>
        <v>552.4</v>
      </c>
      <c r="H463" s="23"/>
    </row>
    <row r="464" spans="1:8" x14ac:dyDescent="0.2">
      <c r="A464" s="5" t="s">
        <v>20</v>
      </c>
      <c r="B464" s="15" t="s">
        <v>63</v>
      </c>
      <c r="C464" s="19" t="s">
        <v>16</v>
      </c>
      <c r="D464" s="19" t="s">
        <v>8</v>
      </c>
      <c r="E464" s="15" t="s">
        <v>114</v>
      </c>
      <c r="F464" s="15" t="s">
        <v>7</v>
      </c>
      <c r="G464" s="95">
        <f t="shared" si="70"/>
        <v>552.4</v>
      </c>
      <c r="H464" s="23"/>
    </row>
    <row r="465" spans="1:8" x14ac:dyDescent="0.2">
      <c r="A465" s="5" t="s">
        <v>182</v>
      </c>
      <c r="B465" s="15" t="s">
        <v>63</v>
      </c>
      <c r="C465" s="19" t="s">
        <v>16</v>
      </c>
      <c r="D465" s="19" t="s">
        <v>8</v>
      </c>
      <c r="E465" s="15" t="s">
        <v>115</v>
      </c>
      <c r="F465" s="15" t="s">
        <v>7</v>
      </c>
      <c r="G465" s="95">
        <f>G466</f>
        <v>552.4</v>
      </c>
      <c r="H465" s="23"/>
    </row>
    <row r="466" spans="1:8" x14ac:dyDescent="0.2">
      <c r="A466" s="145" t="s">
        <v>193</v>
      </c>
      <c r="B466" s="16" t="s">
        <v>63</v>
      </c>
      <c r="C466" s="13">
        <v>11</v>
      </c>
      <c r="D466" s="13">
        <v>1</v>
      </c>
      <c r="E466" s="16" t="s">
        <v>115</v>
      </c>
      <c r="F466" s="146" t="s">
        <v>192</v>
      </c>
      <c r="G466" s="90">
        <v>552.4</v>
      </c>
      <c r="H466" s="23"/>
    </row>
    <row r="467" spans="1:8" x14ac:dyDescent="0.2">
      <c r="A467" s="113" t="s">
        <v>453</v>
      </c>
      <c r="B467" s="16" t="s">
        <v>63</v>
      </c>
      <c r="C467" s="17" t="s">
        <v>16</v>
      </c>
      <c r="D467" s="17" t="s">
        <v>8</v>
      </c>
      <c r="E467" s="16" t="s">
        <v>115</v>
      </c>
      <c r="F467" s="123" t="s">
        <v>192</v>
      </c>
      <c r="G467" s="90">
        <v>0</v>
      </c>
      <c r="H467" s="23"/>
    </row>
    <row r="468" spans="1:8" x14ac:dyDescent="0.2">
      <c r="A468" s="5" t="s">
        <v>160</v>
      </c>
      <c r="B468" s="15" t="s">
        <v>63</v>
      </c>
      <c r="C468" s="19" t="s">
        <v>16</v>
      </c>
      <c r="D468" s="19" t="s">
        <v>19</v>
      </c>
      <c r="E468" s="15" t="s">
        <v>7</v>
      </c>
      <c r="F468" s="15" t="s">
        <v>7</v>
      </c>
      <c r="G468" s="95">
        <f t="shared" ref="G468" si="71">G471</f>
        <v>677.7</v>
      </c>
      <c r="H468" s="23"/>
    </row>
    <row r="469" spans="1:8" x14ac:dyDescent="0.2">
      <c r="A469" s="5" t="s">
        <v>40</v>
      </c>
      <c r="B469" s="15" t="s">
        <v>63</v>
      </c>
      <c r="C469" s="19" t="s">
        <v>16</v>
      </c>
      <c r="D469" s="19" t="s">
        <v>19</v>
      </c>
      <c r="E469" s="15" t="s">
        <v>97</v>
      </c>
      <c r="F469" s="15"/>
      <c r="G469" s="95">
        <f>G471</f>
        <v>677.7</v>
      </c>
      <c r="H469" s="23"/>
    </row>
    <row r="470" spans="1:8" ht="24" x14ac:dyDescent="0.2">
      <c r="A470" s="5" t="s">
        <v>430</v>
      </c>
      <c r="B470" s="15" t="s">
        <v>63</v>
      </c>
      <c r="C470" s="19" t="s">
        <v>16</v>
      </c>
      <c r="D470" s="19" t="s">
        <v>19</v>
      </c>
      <c r="E470" s="15" t="s">
        <v>364</v>
      </c>
      <c r="F470" s="15"/>
      <c r="G470" s="95">
        <f>G471</f>
        <v>677.7</v>
      </c>
      <c r="H470" s="23"/>
    </row>
    <row r="471" spans="1:8" ht="24" x14ac:dyDescent="0.2">
      <c r="A471" s="5" t="s">
        <v>431</v>
      </c>
      <c r="B471" s="15" t="s">
        <v>63</v>
      </c>
      <c r="C471" s="19" t="s">
        <v>16</v>
      </c>
      <c r="D471" s="19" t="s">
        <v>19</v>
      </c>
      <c r="E471" s="15" t="s">
        <v>388</v>
      </c>
      <c r="F471" s="15"/>
      <c r="G471" s="95">
        <f>G472</f>
        <v>677.7</v>
      </c>
      <c r="H471" s="23"/>
    </row>
    <row r="472" spans="1:8" x14ac:dyDescent="0.2">
      <c r="A472" s="113" t="s">
        <v>193</v>
      </c>
      <c r="B472" s="16" t="s">
        <v>63</v>
      </c>
      <c r="C472" s="17" t="s">
        <v>16</v>
      </c>
      <c r="D472" s="17" t="s">
        <v>19</v>
      </c>
      <c r="E472" s="16" t="s">
        <v>388</v>
      </c>
      <c r="F472" s="123" t="s">
        <v>192</v>
      </c>
      <c r="G472" s="90">
        <v>677.7</v>
      </c>
      <c r="H472" s="23"/>
    </row>
    <row r="473" spans="1:8" ht="35.25" customHeight="1" x14ac:dyDescent="0.2">
      <c r="A473" s="106" t="s">
        <v>86</v>
      </c>
      <c r="B473" s="107" t="s">
        <v>72</v>
      </c>
      <c r="C473" s="149"/>
      <c r="D473" s="149"/>
      <c r="E473" s="107" t="s">
        <v>7</v>
      </c>
      <c r="F473" s="107" t="s">
        <v>7</v>
      </c>
      <c r="G473" s="82">
        <f>G474+G499+G504+G523+G516</f>
        <v>35296.699999999997</v>
      </c>
      <c r="H473" s="23"/>
    </row>
    <row r="474" spans="1:8" x14ac:dyDescent="0.2">
      <c r="A474" s="109" t="s">
        <v>77</v>
      </c>
      <c r="B474" s="75" t="s">
        <v>72</v>
      </c>
      <c r="C474" s="111">
        <v>1</v>
      </c>
      <c r="D474" s="111">
        <v>0</v>
      </c>
      <c r="E474" s="75" t="s">
        <v>7</v>
      </c>
      <c r="F474" s="75" t="s">
        <v>7</v>
      </c>
      <c r="G474" s="78">
        <f>G475</f>
        <v>24026.1</v>
      </c>
      <c r="H474" s="23"/>
    </row>
    <row r="475" spans="1:8" x14ac:dyDescent="0.2">
      <c r="A475" s="5" t="s">
        <v>13</v>
      </c>
      <c r="B475" s="15" t="s">
        <v>72</v>
      </c>
      <c r="C475" s="14">
        <v>1</v>
      </c>
      <c r="D475" s="14">
        <v>13</v>
      </c>
      <c r="E475" s="15" t="s">
        <v>7</v>
      </c>
      <c r="F475" s="15" t="s">
        <v>7</v>
      </c>
      <c r="G475" s="79">
        <f>G476+G485+G492</f>
        <v>24026.1</v>
      </c>
      <c r="H475" s="23"/>
    </row>
    <row r="476" spans="1:8" ht="36" x14ac:dyDescent="0.2">
      <c r="A476" s="5" t="s">
        <v>42</v>
      </c>
      <c r="B476" s="15" t="s">
        <v>72</v>
      </c>
      <c r="C476" s="14">
        <v>1</v>
      </c>
      <c r="D476" s="14">
        <v>13</v>
      </c>
      <c r="E476" s="15" t="s">
        <v>91</v>
      </c>
      <c r="F476" s="15" t="s">
        <v>7</v>
      </c>
      <c r="G476" s="79">
        <f>G477+G482</f>
        <v>15241.8</v>
      </c>
      <c r="H476" s="23"/>
    </row>
    <row r="477" spans="1:8" x14ac:dyDescent="0.2">
      <c r="A477" s="5" t="s">
        <v>10</v>
      </c>
      <c r="B477" s="15" t="s">
        <v>72</v>
      </c>
      <c r="C477" s="14">
        <v>1</v>
      </c>
      <c r="D477" s="14">
        <v>13</v>
      </c>
      <c r="E477" s="15" t="s">
        <v>92</v>
      </c>
      <c r="F477" s="15" t="s">
        <v>7</v>
      </c>
      <c r="G477" s="79">
        <f>G478+G479+G480+G481</f>
        <v>12954</v>
      </c>
      <c r="H477" s="23"/>
    </row>
    <row r="478" spans="1:8" x14ac:dyDescent="0.2">
      <c r="A478" s="113" t="s">
        <v>194</v>
      </c>
      <c r="B478" s="16" t="s">
        <v>72</v>
      </c>
      <c r="C478" s="13">
        <v>1</v>
      </c>
      <c r="D478" s="13">
        <v>13</v>
      </c>
      <c r="E478" s="16" t="s">
        <v>92</v>
      </c>
      <c r="F478" s="123" t="s">
        <v>196</v>
      </c>
      <c r="G478" s="77">
        <v>10793.1</v>
      </c>
      <c r="H478" s="23"/>
    </row>
    <row r="479" spans="1:8" x14ac:dyDescent="0.2">
      <c r="A479" s="113" t="s">
        <v>195</v>
      </c>
      <c r="B479" s="16" t="s">
        <v>72</v>
      </c>
      <c r="C479" s="13">
        <v>1</v>
      </c>
      <c r="D479" s="13">
        <v>13</v>
      </c>
      <c r="E479" s="16" t="s">
        <v>92</v>
      </c>
      <c r="F479" s="123" t="s">
        <v>197</v>
      </c>
      <c r="G479" s="77">
        <v>385.1</v>
      </c>
      <c r="H479" s="23"/>
    </row>
    <row r="480" spans="1:8" ht="24" x14ac:dyDescent="0.2">
      <c r="A480" s="10" t="s">
        <v>265</v>
      </c>
      <c r="B480" s="16" t="s">
        <v>72</v>
      </c>
      <c r="C480" s="13">
        <v>1</v>
      </c>
      <c r="D480" s="13">
        <v>13</v>
      </c>
      <c r="E480" s="16" t="s">
        <v>92</v>
      </c>
      <c r="F480" s="123" t="s">
        <v>266</v>
      </c>
      <c r="G480" s="77">
        <v>286.5</v>
      </c>
      <c r="H480" s="23"/>
    </row>
    <row r="481" spans="1:8" x14ac:dyDescent="0.2">
      <c r="A481" s="113" t="s">
        <v>193</v>
      </c>
      <c r="B481" s="16" t="s">
        <v>72</v>
      </c>
      <c r="C481" s="13">
        <v>1</v>
      </c>
      <c r="D481" s="13">
        <v>13</v>
      </c>
      <c r="E481" s="16" t="s">
        <v>92</v>
      </c>
      <c r="F481" s="123" t="s">
        <v>192</v>
      </c>
      <c r="G481" s="77">
        <v>1489.3</v>
      </c>
      <c r="H481" s="23"/>
    </row>
    <row r="482" spans="1:8" ht="24" x14ac:dyDescent="0.2">
      <c r="A482" s="5" t="s">
        <v>67</v>
      </c>
      <c r="B482" s="15" t="s">
        <v>72</v>
      </c>
      <c r="C482" s="14">
        <v>1</v>
      </c>
      <c r="D482" s="14">
        <v>13</v>
      </c>
      <c r="E482" s="15" t="s">
        <v>127</v>
      </c>
      <c r="F482" s="15" t="s">
        <v>7</v>
      </c>
      <c r="G482" s="79">
        <f>G483+G484</f>
        <v>2287.8000000000002</v>
      </c>
      <c r="H482" s="23"/>
    </row>
    <row r="483" spans="1:8" x14ac:dyDescent="0.2">
      <c r="A483" s="113" t="s">
        <v>193</v>
      </c>
      <c r="B483" s="16" t="s">
        <v>72</v>
      </c>
      <c r="C483" s="13">
        <v>1</v>
      </c>
      <c r="D483" s="13">
        <v>13</v>
      </c>
      <c r="E483" s="16" t="s">
        <v>127</v>
      </c>
      <c r="F483" s="123" t="s">
        <v>192</v>
      </c>
      <c r="G483" s="77">
        <v>1384.1</v>
      </c>
      <c r="H483" s="23"/>
    </row>
    <row r="484" spans="1:8" x14ac:dyDescent="0.2">
      <c r="A484" s="114" t="s">
        <v>211</v>
      </c>
      <c r="B484" s="16" t="s">
        <v>72</v>
      </c>
      <c r="C484" s="17" t="s">
        <v>8</v>
      </c>
      <c r="D484" s="17" t="s">
        <v>153</v>
      </c>
      <c r="E484" s="16" t="s">
        <v>127</v>
      </c>
      <c r="F484" s="153" t="s">
        <v>212</v>
      </c>
      <c r="G484" s="77">
        <v>903.7</v>
      </c>
      <c r="H484" s="23"/>
    </row>
    <row r="485" spans="1:8" ht="24" x14ac:dyDescent="0.2">
      <c r="A485" s="5" t="s">
        <v>52</v>
      </c>
      <c r="B485" s="15" t="s">
        <v>72</v>
      </c>
      <c r="C485" s="14">
        <v>1</v>
      </c>
      <c r="D485" s="14">
        <v>13</v>
      </c>
      <c r="E485" s="15" t="s">
        <v>126</v>
      </c>
      <c r="F485" s="15" t="s">
        <v>7</v>
      </c>
      <c r="G485" s="79">
        <f>+G486</f>
        <v>7714.3000000000011</v>
      </c>
      <c r="H485" s="23"/>
    </row>
    <row r="486" spans="1:8" ht="24" x14ac:dyDescent="0.2">
      <c r="A486" s="5" t="s">
        <v>79</v>
      </c>
      <c r="B486" s="15" t="s">
        <v>72</v>
      </c>
      <c r="C486" s="14">
        <v>1</v>
      </c>
      <c r="D486" s="14">
        <v>13</v>
      </c>
      <c r="E486" s="15" t="s">
        <v>95</v>
      </c>
      <c r="F486" s="15" t="s">
        <v>7</v>
      </c>
      <c r="G486" s="79">
        <f>G487</f>
        <v>7714.3000000000011</v>
      </c>
      <c r="H486" s="23"/>
    </row>
    <row r="487" spans="1:8" x14ac:dyDescent="0.2">
      <c r="A487" s="5" t="s">
        <v>59</v>
      </c>
      <c r="B487" s="15" t="s">
        <v>72</v>
      </c>
      <c r="C487" s="19" t="s">
        <v>8</v>
      </c>
      <c r="D487" s="19" t="s">
        <v>153</v>
      </c>
      <c r="E487" s="15" t="s">
        <v>96</v>
      </c>
      <c r="F487" s="15" t="s">
        <v>7</v>
      </c>
      <c r="G487" s="79">
        <f>G488+G489+G491+G490</f>
        <v>7714.3000000000011</v>
      </c>
      <c r="H487" s="23"/>
    </row>
    <row r="488" spans="1:8" x14ac:dyDescent="0.2">
      <c r="A488" s="113" t="s">
        <v>194</v>
      </c>
      <c r="B488" s="16" t="s">
        <v>72</v>
      </c>
      <c r="C488" s="17" t="s">
        <v>8</v>
      </c>
      <c r="D488" s="17" t="s">
        <v>153</v>
      </c>
      <c r="E488" s="16" t="s">
        <v>96</v>
      </c>
      <c r="F488" s="123" t="s">
        <v>196</v>
      </c>
      <c r="G488" s="77">
        <v>1635.6</v>
      </c>
      <c r="H488" s="23"/>
    </row>
    <row r="489" spans="1:8" x14ac:dyDescent="0.2">
      <c r="A489" s="10" t="s">
        <v>193</v>
      </c>
      <c r="B489" s="16" t="s">
        <v>72</v>
      </c>
      <c r="C489" s="17" t="s">
        <v>8</v>
      </c>
      <c r="D489" s="17" t="s">
        <v>153</v>
      </c>
      <c r="E489" s="16" t="s">
        <v>146</v>
      </c>
      <c r="F489" s="16" t="s">
        <v>192</v>
      </c>
      <c r="G489" s="77">
        <v>5681.5</v>
      </c>
      <c r="H489" s="23"/>
    </row>
    <row r="490" spans="1:8" ht="48" x14ac:dyDescent="0.2">
      <c r="A490" s="130" t="s">
        <v>268</v>
      </c>
      <c r="B490" s="16" t="s">
        <v>72</v>
      </c>
      <c r="C490" s="17" t="s">
        <v>8</v>
      </c>
      <c r="D490" s="17" t="s">
        <v>153</v>
      </c>
      <c r="E490" s="16" t="s">
        <v>146</v>
      </c>
      <c r="F490" s="16" t="s">
        <v>267</v>
      </c>
      <c r="G490" s="77">
        <v>107.1</v>
      </c>
      <c r="H490" s="23"/>
    </row>
    <row r="491" spans="1:8" x14ac:dyDescent="0.2">
      <c r="A491" s="114" t="s">
        <v>211</v>
      </c>
      <c r="B491" s="16" t="s">
        <v>72</v>
      </c>
      <c r="C491" s="17" t="s">
        <v>8</v>
      </c>
      <c r="D491" s="17" t="s">
        <v>153</v>
      </c>
      <c r="E491" s="16" t="s">
        <v>96</v>
      </c>
      <c r="F491" s="153" t="s">
        <v>212</v>
      </c>
      <c r="G491" s="77">
        <v>290.10000000000002</v>
      </c>
      <c r="H491" s="23"/>
    </row>
    <row r="492" spans="1:8" x14ac:dyDescent="0.2">
      <c r="A492" s="5" t="s">
        <v>40</v>
      </c>
      <c r="B492" s="15" t="s">
        <v>72</v>
      </c>
      <c r="C492" s="19" t="s">
        <v>8</v>
      </c>
      <c r="D492" s="19" t="s">
        <v>153</v>
      </c>
      <c r="E492" s="15" t="s">
        <v>97</v>
      </c>
      <c r="F492" s="15" t="s">
        <v>7</v>
      </c>
      <c r="G492" s="79">
        <f t="shared" ref="G492" si="72">G496+G493</f>
        <v>1070</v>
      </c>
      <c r="H492" s="23"/>
    </row>
    <row r="493" spans="1:8" ht="48" x14ac:dyDescent="0.2">
      <c r="A493" s="5" t="s">
        <v>361</v>
      </c>
      <c r="B493" s="21" t="s">
        <v>72</v>
      </c>
      <c r="C493" s="19" t="s">
        <v>8</v>
      </c>
      <c r="D493" s="19" t="s">
        <v>153</v>
      </c>
      <c r="E493" s="15" t="s">
        <v>360</v>
      </c>
      <c r="F493" s="21"/>
      <c r="G493" s="79">
        <f>G494</f>
        <v>70</v>
      </c>
      <c r="H493" s="23"/>
    </row>
    <row r="494" spans="1:8" ht="24" x14ac:dyDescent="0.2">
      <c r="A494" s="5" t="s">
        <v>452</v>
      </c>
      <c r="B494" s="15" t="s">
        <v>72</v>
      </c>
      <c r="C494" s="19" t="s">
        <v>8</v>
      </c>
      <c r="D494" s="19" t="s">
        <v>153</v>
      </c>
      <c r="E494" s="15" t="s">
        <v>369</v>
      </c>
      <c r="F494" s="15"/>
      <c r="G494" s="79">
        <f>G495</f>
        <v>70</v>
      </c>
      <c r="H494" s="23"/>
    </row>
    <row r="495" spans="1:8" x14ac:dyDescent="0.2">
      <c r="A495" s="10" t="s">
        <v>193</v>
      </c>
      <c r="B495" s="16" t="s">
        <v>72</v>
      </c>
      <c r="C495" s="17" t="s">
        <v>8</v>
      </c>
      <c r="D495" s="17" t="s">
        <v>153</v>
      </c>
      <c r="E495" s="16" t="s">
        <v>369</v>
      </c>
      <c r="F495" s="16" t="s">
        <v>192</v>
      </c>
      <c r="G495" s="77">
        <v>70</v>
      </c>
      <c r="H495" s="23"/>
    </row>
    <row r="496" spans="1:8" x14ac:dyDescent="0.2">
      <c r="A496" s="5" t="s">
        <v>366</v>
      </c>
      <c r="B496" s="15" t="s">
        <v>72</v>
      </c>
      <c r="C496" s="19" t="s">
        <v>8</v>
      </c>
      <c r="D496" s="19" t="s">
        <v>153</v>
      </c>
      <c r="E496" s="15" t="s">
        <v>367</v>
      </c>
      <c r="F496" s="15"/>
      <c r="G496" s="101">
        <f t="shared" ref="G496:G497" si="73">G497</f>
        <v>1000</v>
      </c>
      <c r="H496" s="23"/>
    </row>
    <row r="497" spans="1:8" ht="24" x14ac:dyDescent="0.2">
      <c r="A497" s="6" t="s">
        <v>320</v>
      </c>
      <c r="B497" s="15" t="s">
        <v>72</v>
      </c>
      <c r="C497" s="19" t="s">
        <v>8</v>
      </c>
      <c r="D497" s="19" t="s">
        <v>153</v>
      </c>
      <c r="E497" s="15" t="s">
        <v>368</v>
      </c>
      <c r="F497" s="15"/>
      <c r="G497" s="79">
        <f t="shared" si="73"/>
        <v>1000</v>
      </c>
      <c r="H497" s="23"/>
    </row>
    <row r="498" spans="1:8" x14ac:dyDescent="0.2">
      <c r="A498" s="10" t="s">
        <v>193</v>
      </c>
      <c r="B498" s="16" t="s">
        <v>72</v>
      </c>
      <c r="C498" s="17" t="s">
        <v>8</v>
      </c>
      <c r="D498" s="17" t="s">
        <v>153</v>
      </c>
      <c r="E498" s="16" t="s">
        <v>368</v>
      </c>
      <c r="F498" s="16" t="s">
        <v>192</v>
      </c>
      <c r="G498" s="77">
        <v>1000</v>
      </c>
      <c r="H498" s="23"/>
    </row>
    <row r="499" spans="1:8" x14ac:dyDescent="0.2">
      <c r="A499" s="154" t="s">
        <v>81</v>
      </c>
      <c r="B499" s="143" t="s">
        <v>72</v>
      </c>
      <c r="C499" s="144" t="s">
        <v>11</v>
      </c>
      <c r="D499" s="144" t="s">
        <v>89</v>
      </c>
      <c r="E499" s="143" t="s">
        <v>7</v>
      </c>
      <c r="F499" s="143" t="s">
        <v>7</v>
      </c>
      <c r="G499" s="101">
        <f>G500</f>
        <v>3000</v>
      </c>
      <c r="H499" s="23"/>
    </row>
    <row r="500" spans="1:8" x14ac:dyDescent="0.2">
      <c r="A500" s="155" t="s">
        <v>35</v>
      </c>
      <c r="B500" s="15" t="s">
        <v>72</v>
      </c>
      <c r="C500" s="19" t="s">
        <v>11</v>
      </c>
      <c r="D500" s="19" t="s">
        <v>33</v>
      </c>
      <c r="E500" s="15" t="s">
        <v>7</v>
      </c>
      <c r="F500" s="15" t="s">
        <v>7</v>
      </c>
      <c r="G500" s="79">
        <f t="shared" ref="G500:G501" si="74">G501</f>
        <v>3000</v>
      </c>
      <c r="H500" s="23"/>
    </row>
    <row r="501" spans="1:8" x14ac:dyDescent="0.2">
      <c r="A501" s="5" t="s">
        <v>38</v>
      </c>
      <c r="B501" s="15" t="s">
        <v>72</v>
      </c>
      <c r="C501" s="19" t="s">
        <v>11</v>
      </c>
      <c r="D501" s="19" t="s">
        <v>33</v>
      </c>
      <c r="E501" s="15" t="s">
        <v>103</v>
      </c>
      <c r="F501" s="15" t="s">
        <v>7</v>
      </c>
      <c r="G501" s="79">
        <f t="shared" si="74"/>
        <v>3000</v>
      </c>
      <c r="H501" s="23"/>
    </row>
    <row r="502" spans="1:8" x14ac:dyDescent="0.2">
      <c r="A502" s="5" t="s">
        <v>54</v>
      </c>
      <c r="B502" s="15" t="s">
        <v>72</v>
      </c>
      <c r="C502" s="19" t="s">
        <v>11</v>
      </c>
      <c r="D502" s="19" t="s">
        <v>33</v>
      </c>
      <c r="E502" s="15" t="s">
        <v>125</v>
      </c>
      <c r="F502" s="15" t="s">
        <v>7</v>
      </c>
      <c r="G502" s="79">
        <f>G503</f>
        <v>3000</v>
      </c>
      <c r="H502" s="23"/>
    </row>
    <row r="503" spans="1:8" x14ac:dyDescent="0.2">
      <c r="A503" s="10" t="s">
        <v>193</v>
      </c>
      <c r="B503" s="16" t="s">
        <v>72</v>
      </c>
      <c r="C503" s="17" t="s">
        <v>11</v>
      </c>
      <c r="D503" s="17" t="s">
        <v>33</v>
      </c>
      <c r="E503" s="16" t="s">
        <v>125</v>
      </c>
      <c r="F503" s="16" t="s">
        <v>192</v>
      </c>
      <c r="G503" s="77">
        <v>3000</v>
      </c>
      <c r="H503" s="23"/>
    </row>
    <row r="504" spans="1:8" x14ac:dyDescent="0.2">
      <c r="A504" s="109" t="s">
        <v>83</v>
      </c>
      <c r="B504" s="156" t="s">
        <v>72</v>
      </c>
      <c r="C504" s="76" t="s">
        <v>17</v>
      </c>
      <c r="D504" s="76" t="s">
        <v>89</v>
      </c>
      <c r="E504" s="156"/>
      <c r="F504" s="156"/>
      <c r="G504" s="85">
        <f>G505</f>
        <v>2961.1</v>
      </c>
      <c r="H504" s="23"/>
    </row>
    <row r="505" spans="1:8" x14ac:dyDescent="0.2">
      <c r="A505" s="157" t="s">
        <v>18</v>
      </c>
      <c r="B505" s="22" t="s">
        <v>72</v>
      </c>
      <c r="C505" s="18" t="s">
        <v>17</v>
      </c>
      <c r="D505" s="18" t="s">
        <v>8</v>
      </c>
      <c r="E505" s="22"/>
      <c r="F505" s="22"/>
      <c r="G505" s="86">
        <f>+G514+G506</f>
        <v>2961.1</v>
      </c>
      <c r="H505" s="23"/>
    </row>
    <row r="506" spans="1:8" ht="24" x14ac:dyDescent="0.2">
      <c r="A506" s="5" t="s">
        <v>422</v>
      </c>
      <c r="B506" s="22" t="s">
        <v>72</v>
      </c>
      <c r="C506" s="18" t="s">
        <v>17</v>
      </c>
      <c r="D506" s="18" t="s">
        <v>8</v>
      </c>
      <c r="E506" s="22" t="s">
        <v>403</v>
      </c>
      <c r="F506" s="22"/>
      <c r="G506" s="86">
        <f t="shared" ref="G506:G509" si="75">G507</f>
        <v>461.1</v>
      </c>
      <c r="H506" s="23"/>
    </row>
    <row r="507" spans="1:8" ht="48" x14ac:dyDescent="0.2">
      <c r="A507" s="5" t="s">
        <v>404</v>
      </c>
      <c r="B507" s="22" t="s">
        <v>72</v>
      </c>
      <c r="C507" s="18" t="s">
        <v>17</v>
      </c>
      <c r="D507" s="18" t="s">
        <v>8</v>
      </c>
      <c r="E507" s="22" t="s">
        <v>405</v>
      </c>
      <c r="F507" s="22"/>
      <c r="G507" s="86">
        <f t="shared" si="75"/>
        <v>461.1</v>
      </c>
      <c r="H507" s="23"/>
    </row>
    <row r="508" spans="1:8" x14ac:dyDescent="0.2">
      <c r="A508" s="5" t="s">
        <v>409</v>
      </c>
      <c r="B508" s="22" t="s">
        <v>72</v>
      </c>
      <c r="C508" s="18" t="s">
        <v>17</v>
      </c>
      <c r="D508" s="18" t="s">
        <v>8</v>
      </c>
      <c r="E508" s="22" t="s">
        <v>407</v>
      </c>
      <c r="F508" s="22"/>
      <c r="G508" s="86">
        <f t="shared" si="75"/>
        <v>461.1</v>
      </c>
      <c r="H508" s="23"/>
    </row>
    <row r="509" spans="1:8" ht="24" x14ac:dyDescent="0.2">
      <c r="A509" s="5" t="s">
        <v>275</v>
      </c>
      <c r="B509" s="22" t="s">
        <v>72</v>
      </c>
      <c r="C509" s="18" t="s">
        <v>17</v>
      </c>
      <c r="D509" s="18" t="s">
        <v>8</v>
      </c>
      <c r="E509" s="22" t="s">
        <v>407</v>
      </c>
      <c r="F509" s="22" t="s">
        <v>274</v>
      </c>
      <c r="G509" s="86">
        <f t="shared" si="75"/>
        <v>461.1</v>
      </c>
      <c r="H509" s="23"/>
    </row>
    <row r="510" spans="1:8" x14ac:dyDescent="0.2">
      <c r="A510" s="80" t="s">
        <v>408</v>
      </c>
      <c r="B510" s="16" t="s">
        <v>72</v>
      </c>
      <c r="C510" s="17" t="s">
        <v>17</v>
      </c>
      <c r="D510" s="17" t="s">
        <v>8</v>
      </c>
      <c r="E510" s="16" t="s">
        <v>407</v>
      </c>
      <c r="F510" s="16" t="s">
        <v>274</v>
      </c>
      <c r="G510" s="77">
        <v>461.1</v>
      </c>
      <c r="H510" s="23"/>
    </row>
    <row r="511" spans="1:8" ht="15" customHeight="1" x14ac:dyDescent="0.2">
      <c r="A511" s="10" t="s">
        <v>411</v>
      </c>
      <c r="B511" s="16" t="s">
        <v>72</v>
      </c>
      <c r="C511" s="17" t="s">
        <v>17</v>
      </c>
      <c r="D511" s="17" t="s">
        <v>8</v>
      </c>
      <c r="E511" s="16" t="s">
        <v>407</v>
      </c>
      <c r="F511" s="16" t="s">
        <v>274</v>
      </c>
      <c r="G511" s="77">
        <v>461.1</v>
      </c>
      <c r="H511" s="23"/>
    </row>
    <row r="512" spans="1:8" x14ac:dyDescent="0.2">
      <c r="A512" s="5" t="s">
        <v>40</v>
      </c>
      <c r="B512" s="73" t="s">
        <v>72</v>
      </c>
      <c r="C512" s="74" t="s">
        <v>17</v>
      </c>
      <c r="D512" s="74" t="s">
        <v>8</v>
      </c>
      <c r="E512" s="73" t="s">
        <v>97</v>
      </c>
      <c r="F512" s="73"/>
      <c r="G512" s="88">
        <f>G514</f>
        <v>2500</v>
      </c>
      <c r="H512" s="23"/>
    </row>
    <row r="513" spans="1:8" ht="40.5" customHeight="1" x14ac:dyDescent="0.2">
      <c r="A513" s="5" t="s">
        <v>361</v>
      </c>
      <c r="B513" s="73" t="s">
        <v>72</v>
      </c>
      <c r="C513" s="74" t="s">
        <v>17</v>
      </c>
      <c r="D513" s="74" t="s">
        <v>8</v>
      </c>
      <c r="E513" s="73" t="s">
        <v>360</v>
      </c>
      <c r="F513" s="73"/>
      <c r="G513" s="88">
        <f>G515</f>
        <v>2500</v>
      </c>
      <c r="H513" s="23"/>
    </row>
    <row r="514" spans="1:8" ht="36" x14ac:dyDescent="0.2">
      <c r="A514" s="5" t="s">
        <v>190</v>
      </c>
      <c r="B514" s="15" t="s">
        <v>72</v>
      </c>
      <c r="C514" s="19" t="s">
        <v>17</v>
      </c>
      <c r="D514" s="19" t="s">
        <v>8</v>
      </c>
      <c r="E514" s="15" t="s">
        <v>362</v>
      </c>
      <c r="F514" s="15"/>
      <c r="G514" s="79">
        <f>G515</f>
        <v>2500</v>
      </c>
      <c r="H514" s="23"/>
    </row>
    <row r="515" spans="1:8" x14ac:dyDescent="0.2">
      <c r="A515" s="10" t="s">
        <v>193</v>
      </c>
      <c r="B515" s="16" t="s">
        <v>72</v>
      </c>
      <c r="C515" s="17" t="s">
        <v>17</v>
      </c>
      <c r="D515" s="17" t="s">
        <v>8</v>
      </c>
      <c r="E515" s="16" t="s">
        <v>362</v>
      </c>
      <c r="F515" s="16" t="s">
        <v>192</v>
      </c>
      <c r="G515" s="77">
        <v>2500</v>
      </c>
      <c r="H515" s="23"/>
    </row>
    <row r="516" spans="1:8" x14ac:dyDescent="0.2">
      <c r="A516" s="109" t="s">
        <v>156</v>
      </c>
      <c r="B516" s="75" t="s">
        <v>72</v>
      </c>
      <c r="C516" s="139" t="s">
        <v>27</v>
      </c>
      <c r="D516" s="139" t="s">
        <v>89</v>
      </c>
      <c r="E516" s="75"/>
      <c r="F516" s="75"/>
      <c r="G516" s="102">
        <f>G517</f>
        <v>1000</v>
      </c>
      <c r="H516" s="23"/>
    </row>
    <row r="517" spans="1:8" x14ac:dyDescent="0.2">
      <c r="A517" s="5" t="s">
        <v>39</v>
      </c>
      <c r="B517" s="15" t="s">
        <v>72</v>
      </c>
      <c r="C517" s="19" t="s">
        <v>27</v>
      </c>
      <c r="D517" s="19" t="s">
        <v>8</v>
      </c>
      <c r="E517" s="15"/>
      <c r="F517" s="15"/>
      <c r="G517" s="79">
        <f>G520</f>
        <v>1000</v>
      </c>
      <c r="H517" s="23"/>
    </row>
    <row r="518" spans="1:8" x14ac:dyDescent="0.2">
      <c r="A518" s="5" t="s">
        <v>40</v>
      </c>
      <c r="B518" s="15" t="s">
        <v>72</v>
      </c>
      <c r="C518" s="19" t="s">
        <v>27</v>
      </c>
      <c r="D518" s="19" t="s">
        <v>8</v>
      </c>
      <c r="E518" s="15" t="s">
        <v>97</v>
      </c>
      <c r="F518" s="15"/>
      <c r="G518" s="79">
        <f>G519</f>
        <v>1000</v>
      </c>
      <c r="H518" s="23"/>
    </row>
    <row r="519" spans="1:8" ht="24" x14ac:dyDescent="0.2">
      <c r="A519" s="5" t="s">
        <v>363</v>
      </c>
      <c r="B519" s="15" t="s">
        <v>72</v>
      </c>
      <c r="C519" s="19" t="s">
        <v>27</v>
      </c>
      <c r="D519" s="19" t="s">
        <v>8</v>
      </c>
      <c r="E519" s="15" t="s">
        <v>364</v>
      </c>
      <c r="F519" s="15"/>
      <c r="G519" s="79">
        <f>G520</f>
        <v>1000</v>
      </c>
      <c r="H519" s="23"/>
    </row>
    <row r="520" spans="1:8" x14ac:dyDescent="0.2">
      <c r="A520" s="5" t="s">
        <v>483</v>
      </c>
      <c r="B520" s="15" t="s">
        <v>72</v>
      </c>
      <c r="C520" s="19" t="s">
        <v>27</v>
      </c>
      <c r="D520" s="19" t="s">
        <v>8</v>
      </c>
      <c r="E520" s="15" t="s">
        <v>365</v>
      </c>
      <c r="F520" s="15"/>
      <c r="G520" s="79">
        <f>G521</f>
        <v>1000</v>
      </c>
      <c r="H520" s="23"/>
    </row>
    <row r="521" spans="1:8" ht="24" x14ac:dyDescent="0.2">
      <c r="A521" s="5" t="s">
        <v>275</v>
      </c>
      <c r="B521" s="15" t="s">
        <v>72</v>
      </c>
      <c r="C521" s="19" t="s">
        <v>27</v>
      </c>
      <c r="D521" s="19" t="s">
        <v>8</v>
      </c>
      <c r="E521" s="15" t="s">
        <v>365</v>
      </c>
      <c r="F521" s="15" t="s">
        <v>274</v>
      </c>
      <c r="G521" s="79">
        <f>G522</f>
        <v>1000</v>
      </c>
      <c r="H521" s="23"/>
    </row>
    <row r="522" spans="1:8" ht="15.75" customHeight="1" x14ac:dyDescent="0.2">
      <c r="A522" s="10" t="s">
        <v>148</v>
      </c>
      <c r="B522" s="16" t="s">
        <v>72</v>
      </c>
      <c r="C522" s="17" t="s">
        <v>27</v>
      </c>
      <c r="D522" s="17" t="s">
        <v>8</v>
      </c>
      <c r="E522" s="16" t="s">
        <v>365</v>
      </c>
      <c r="F522" s="16" t="s">
        <v>274</v>
      </c>
      <c r="G522" s="77">
        <v>1000</v>
      </c>
      <c r="H522" s="23"/>
    </row>
    <row r="523" spans="1:8" x14ac:dyDescent="0.2">
      <c r="A523" s="109" t="s">
        <v>85</v>
      </c>
      <c r="B523" s="156" t="s">
        <v>72</v>
      </c>
      <c r="C523" s="76" t="s">
        <v>15</v>
      </c>
      <c r="D523" s="76" t="s">
        <v>89</v>
      </c>
      <c r="E523" s="156"/>
      <c r="F523" s="156"/>
      <c r="G523" s="89">
        <f>G524</f>
        <v>4309.5</v>
      </c>
      <c r="H523" s="23"/>
    </row>
    <row r="524" spans="1:8" x14ac:dyDescent="0.2">
      <c r="A524" s="5" t="s">
        <v>139</v>
      </c>
      <c r="B524" s="15" t="s">
        <v>72</v>
      </c>
      <c r="C524" s="14">
        <v>10</v>
      </c>
      <c r="D524" s="14">
        <v>4</v>
      </c>
      <c r="E524" s="15"/>
      <c r="F524" s="15"/>
      <c r="G524" s="79">
        <f t="shared" ref="G524" si="76">G525</f>
        <v>4309.5</v>
      </c>
      <c r="H524" s="23"/>
    </row>
    <row r="525" spans="1:8" x14ac:dyDescent="0.2">
      <c r="A525" s="5" t="s">
        <v>53</v>
      </c>
      <c r="B525" s="15" t="s">
        <v>72</v>
      </c>
      <c r="C525" s="19" t="s">
        <v>15</v>
      </c>
      <c r="D525" s="19" t="s">
        <v>11</v>
      </c>
      <c r="E525" s="15" t="s">
        <v>105</v>
      </c>
      <c r="F525" s="15"/>
      <c r="G525" s="88">
        <f>G526+G530</f>
        <v>4309.5</v>
      </c>
      <c r="H525" s="23"/>
    </row>
    <row r="526" spans="1:8" x14ac:dyDescent="0.2">
      <c r="A526" s="5" t="s">
        <v>464</v>
      </c>
      <c r="B526" s="15" t="s">
        <v>72</v>
      </c>
      <c r="C526" s="19" t="s">
        <v>15</v>
      </c>
      <c r="D526" s="19" t="s">
        <v>11</v>
      </c>
      <c r="E526" s="15" t="s">
        <v>465</v>
      </c>
      <c r="F526" s="15"/>
      <c r="G526" s="88">
        <f t="shared" ref="G526" si="77">G527</f>
        <v>2324.3000000000002</v>
      </c>
      <c r="H526" s="23"/>
    </row>
    <row r="527" spans="1:8" x14ac:dyDescent="0.2">
      <c r="A527" s="5" t="s">
        <v>461</v>
      </c>
      <c r="B527" s="15" t="s">
        <v>72</v>
      </c>
      <c r="C527" s="19" t="s">
        <v>15</v>
      </c>
      <c r="D527" s="19" t="s">
        <v>11</v>
      </c>
      <c r="E527" s="15" t="s">
        <v>466</v>
      </c>
      <c r="F527" s="15"/>
      <c r="G527" s="88">
        <f>G528</f>
        <v>2324.3000000000002</v>
      </c>
      <c r="H527" s="23"/>
    </row>
    <row r="528" spans="1:8" ht="24" x14ac:dyDescent="0.2">
      <c r="A528" s="8" t="s">
        <v>278</v>
      </c>
      <c r="B528" s="22" t="s">
        <v>72</v>
      </c>
      <c r="C528" s="18" t="s">
        <v>15</v>
      </c>
      <c r="D528" s="18" t="s">
        <v>11</v>
      </c>
      <c r="E528" s="15" t="s">
        <v>466</v>
      </c>
      <c r="F528" s="22" t="s">
        <v>274</v>
      </c>
      <c r="G528" s="88">
        <f>G529</f>
        <v>2324.3000000000002</v>
      </c>
      <c r="H528" s="23"/>
    </row>
    <row r="529" spans="1:9" ht="16.5" customHeight="1" x14ac:dyDescent="0.2">
      <c r="A529" s="10" t="s">
        <v>463</v>
      </c>
      <c r="B529" s="16" t="s">
        <v>72</v>
      </c>
      <c r="C529" s="17" t="s">
        <v>15</v>
      </c>
      <c r="D529" s="17" t="s">
        <v>11</v>
      </c>
      <c r="E529" s="16" t="s">
        <v>466</v>
      </c>
      <c r="F529" s="16" t="s">
        <v>274</v>
      </c>
      <c r="G529" s="77">
        <v>2324.3000000000002</v>
      </c>
      <c r="H529" s="23"/>
    </row>
    <row r="530" spans="1:9" ht="24" x14ac:dyDescent="0.2">
      <c r="A530" s="5" t="s">
        <v>459</v>
      </c>
      <c r="B530" s="15" t="s">
        <v>72</v>
      </c>
      <c r="C530" s="19" t="s">
        <v>15</v>
      </c>
      <c r="D530" s="19" t="s">
        <v>11</v>
      </c>
      <c r="E530" s="15" t="s">
        <v>460</v>
      </c>
      <c r="F530" s="15"/>
      <c r="G530" s="88">
        <f t="shared" ref="G530:G532" si="78">G531</f>
        <v>1985.2</v>
      </c>
      <c r="H530" s="23"/>
    </row>
    <row r="531" spans="1:9" x14ac:dyDescent="0.2">
      <c r="A531" s="5" t="s">
        <v>461</v>
      </c>
      <c r="B531" s="15" t="s">
        <v>72</v>
      </c>
      <c r="C531" s="19" t="s">
        <v>15</v>
      </c>
      <c r="D531" s="19" t="s">
        <v>11</v>
      </c>
      <c r="E531" s="15" t="s">
        <v>462</v>
      </c>
      <c r="F531" s="15"/>
      <c r="G531" s="88">
        <f t="shared" si="78"/>
        <v>1985.2</v>
      </c>
      <c r="H531" s="23"/>
    </row>
    <row r="532" spans="1:9" ht="24" x14ac:dyDescent="0.2">
      <c r="A532" s="8" t="s">
        <v>278</v>
      </c>
      <c r="B532" s="22" t="s">
        <v>72</v>
      </c>
      <c r="C532" s="18" t="s">
        <v>15</v>
      </c>
      <c r="D532" s="18" t="s">
        <v>11</v>
      </c>
      <c r="E532" s="22" t="s">
        <v>462</v>
      </c>
      <c r="F532" s="22" t="s">
        <v>274</v>
      </c>
      <c r="G532" s="88">
        <f t="shared" si="78"/>
        <v>1985.2</v>
      </c>
      <c r="H532" s="23"/>
    </row>
    <row r="533" spans="1:9" ht="16.5" customHeight="1" x14ac:dyDescent="0.2">
      <c r="A533" s="10" t="s">
        <v>463</v>
      </c>
      <c r="B533" s="16" t="s">
        <v>72</v>
      </c>
      <c r="C533" s="17" t="s">
        <v>15</v>
      </c>
      <c r="D533" s="17" t="s">
        <v>11</v>
      </c>
      <c r="E533" s="16" t="s">
        <v>462</v>
      </c>
      <c r="F533" s="16" t="s">
        <v>274</v>
      </c>
      <c r="G533" s="77">
        <v>1985.2</v>
      </c>
      <c r="H533" s="23"/>
    </row>
    <row r="534" spans="1:9" ht="38.25" customHeight="1" x14ac:dyDescent="0.2">
      <c r="A534" s="106" t="s">
        <v>145</v>
      </c>
      <c r="B534" s="107" t="s">
        <v>64</v>
      </c>
      <c r="C534" s="149"/>
      <c r="D534" s="149"/>
      <c r="E534" s="107" t="s">
        <v>7</v>
      </c>
      <c r="F534" s="107" t="s">
        <v>7</v>
      </c>
      <c r="G534" s="82">
        <f>G541+G642+G535</f>
        <v>1004303.8</v>
      </c>
      <c r="H534" s="23"/>
      <c r="I534" s="23"/>
    </row>
    <row r="535" spans="1:9" ht="20.25" customHeight="1" x14ac:dyDescent="0.2">
      <c r="A535" s="7" t="s">
        <v>81</v>
      </c>
      <c r="B535" s="75" t="s">
        <v>64</v>
      </c>
      <c r="C535" s="76" t="s">
        <v>11</v>
      </c>
      <c r="D535" s="76" t="s">
        <v>89</v>
      </c>
      <c r="E535" s="75" t="s">
        <v>7</v>
      </c>
      <c r="F535" s="75" t="s">
        <v>7</v>
      </c>
      <c r="G535" s="102">
        <f t="shared" ref="G535:G539" si="79">G536</f>
        <v>292.3</v>
      </c>
      <c r="H535" s="23"/>
      <c r="I535" s="23"/>
    </row>
    <row r="536" spans="1:9" ht="16.5" customHeight="1" x14ac:dyDescent="0.2">
      <c r="A536" s="6" t="s">
        <v>325</v>
      </c>
      <c r="B536" s="15" t="s">
        <v>64</v>
      </c>
      <c r="C536" s="18" t="s">
        <v>11</v>
      </c>
      <c r="D536" s="18" t="s">
        <v>8</v>
      </c>
      <c r="E536" s="75"/>
      <c r="F536" s="75"/>
      <c r="G536" s="79">
        <f t="shared" si="79"/>
        <v>292.3</v>
      </c>
      <c r="H536" s="23"/>
      <c r="I536" s="23"/>
    </row>
    <row r="537" spans="1:9" ht="17.25" customHeight="1" x14ac:dyDescent="0.2">
      <c r="A537" s="6" t="s">
        <v>40</v>
      </c>
      <c r="B537" s="15" t="s">
        <v>64</v>
      </c>
      <c r="C537" s="18" t="s">
        <v>11</v>
      </c>
      <c r="D537" s="18" t="s">
        <v>8</v>
      </c>
      <c r="E537" s="15" t="s">
        <v>97</v>
      </c>
      <c r="F537" s="75"/>
      <c r="G537" s="79">
        <f>G539</f>
        <v>292.3</v>
      </c>
      <c r="H537" s="23"/>
      <c r="I537" s="23"/>
    </row>
    <row r="538" spans="1:9" ht="36" customHeight="1" x14ac:dyDescent="0.2">
      <c r="A538" s="158" t="s">
        <v>376</v>
      </c>
      <c r="B538" s="15" t="s">
        <v>64</v>
      </c>
      <c r="C538" s="18" t="s">
        <v>11</v>
      </c>
      <c r="D538" s="18" t="s">
        <v>8</v>
      </c>
      <c r="E538" s="15" t="s">
        <v>377</v>
      </c>
      <c r="F538" s="75"/>
      <c r="G538" s="79">
        <f>G539</f>
        <v>292.3</v>
      </c>
      <c r="H538" s="23"/>
      <c r="I538" s="23"/>
    </row>
    <row r="539" spans="1:9" ht="27" customHeight="1" x14ac:dyDescent="0.2">
      <c r="A539" s="159" t="s">
        <v>348</v>
      </c>
      <c r="B539" s="15" t="s">
        <v>64</v>
      </c>
      <c r="C539" s="19" t="s">
        <v>11</v>
      </c>
      <c r="D539" s="19" t="s">
        <v>8</v>
      </c>
      <c r="E539" s="15" t="s">
        <v>381</v>
      </c>
      <c r="F539" s="75"/>
      <c r="G539" s="79">
        <f t="shared" si="79"/>
        <v>292.3</v>
      </c>
      <c r="H539" s="23"/>
      <c r="I539" s="23"/>
    </row>
    <row r="540" spans="1:9" ht="18.75" customHeight="1" x14ac:dyDescent="0.2">
      <c r="A540" s="132" t="s">
        <v>193</v>
      </c>
      <c r="B540" s="16" t="s">
        <v>64</v>
      </c>
      <c r="C540" s="17" t="s">
        <v>11</v>
      </c>
      <c r="D540" s="17" t="s">
        <v>8</v>
      </c>
      <c r="E540" s="16" t="s">
        <v>381</v>
      </c>
      <c r="F540" s="16" t="s">
        <v>192</v>
      </c>
      <c r="G540" s="77">
        <v>292.3</v>
      </c>
      <c r="H540" s="23"/>
      <c r="I540" s="23"/>
    </row>
    <row r="541" spans="1:9" x14ac:dyDescent="0.2">
      <c r="A541" s="109" t="s">
        <v>84</v>
      </c>
      <c r="B541" s="75" t="s">
        <v>64</v>
      </c>
      <c r="C541" s="111">
        <v>7</v>
      </c>
      <c r="D541" s="111">
        <v>0</v>
      </c>
      <c r="E541" s="75" t="s">
        <v>7</v>
      </c>
      <c r="F541" s="75" t="s">
        <v>7</v>
      </c>
      <c r="G541" s="78">
        <f>G542+G566+G609+G623</f>
        <v>985911.9</v>
      </c>
      <c r="H541" s="23"/>
      <c r="I541" s="23"/>
    </row>
    <row r="542" spans="1:9" x14ac:dyDescent="0.2">
      <c r="A542" s="5" t="s">
        <v>21</v>
      </c>
      <c r="B542" s="15" t="s">
        <v>64</v>
      </c>
      <c r="C542" s="14">
        <v>7</v>
      </c>
      <c r="D542" s="14">
        <v>1</v>
      </c>
      <c r="E542" s="15" t="s">
        <v>7</v>
      </c>
      <c r="F542" s="15" t="s">
        <v>7</v>
      </c>
      <c r="G542" s="79">
        <f>G543+G552+G549</f>
        <v>321744.89999999997</v>
      </c>
      <c r="H542" s="23"/>
    </row>
    <row r="543" spans="1:9" x14ac:dyDescent="0.2">
      <c r="A543" s="5" t="s">
        <v>22</v>
      </c>
      <c r="B543" s="15" t="s">
        <v>64</v>
      </c>
      <c r="C543" s="14">
        <v>7</v>
      </c>
      <c r="D543" s="14">
        <v>1</v>
      </c>
      <c r="E543" s="15" t="s">
        <v>124</v>
      </c>
      <c r="F543" s="15" t="s">
        <v>7</v>
      </c>
      <c r="G543" s="79">
        <f>G544</f>
        <v>81425.5</v>
      </c>
      <c r="H543" s="23"/>
    </row>
    <row r="544" spans="1:9" x14ac:dyDescent="0.2">
      <c r="A544" s="5" t="s">
        <v>23</v>
      </c>
      <c r="B544" s="15" t="s">
        <v>64</v>
      </c>
      <c r="C544" s="14">
        <v>7</v>
      </c>
      <c r="D544" s="14">
        <v>1</v>
      </c>
      <c r="E544" s="15" t="s">
        <v>253</v>
      </c>
      <c r="F544" s="15"/>
      <c r="G544" s="79">
        <f t="shared" ref="G544" si="80">G545+G548</f>
        <v>81425.5</v>
      </c>
      <c r="H544" s="23"/>
    </row>
    <row r="545" spans="1:8" ht="24" x14ac:dyDescent="0.2">
      <c r="A545" s="5" t="s">
        <v>215</v>
      </c>
      <c r="B545" s="15" t="s">
        <v>64</v>
      </c>
      <c r="C545" s="14">
        <v>7</v>
      </c>
      <c r="D545" s="14">
        <v>1</v>
      </c>
      <c r="E545" s="15" t="s">
        <v>253</v>
      </c>
      <c r="F545" s="15" t="s">
        <v>214</v>
      </c>
      <c r="G545" s="79">
        <f t="shared" ref="G545" si="81">G546+G547</f>
        <v>75910.8</v>
      </c>
      <c r="H545" s="23"/>
    </row>
    <row r="546" spans="1:8" x14ac:dyDescent="0.2">
      <c r="A546" s="10" t="s">
        <v>147</v>
      </c>
      <c r="B546" s="16" t="s">
        <v>64</v>
      </c>
      <c r="C546" s="13">
        <v>7</v>
      </c>
      <c r="D546" s="13">
        <v>1</v>
      </c>
      <c r="E546" s="16" t="s">
        <v>253</v>
      </c>
      <c r="F546" s="16" t="s">
        <v>214</v>
      </c>
      <c r="G546" s="77">
        <v>68544.2</v>
      </c>
      <c r="H546" s="23"/>
    </row>
    <row r="547" spans="1:8" x14ac:dyDescent="0.2">
      <c r="A547" s="10" t="s">
        <v>478</v>
      </c>
      <c r="B547" s="16" t="s">
        <v>64</v>
      </c>
      <c r="C547" s="13">
        <v>7</v>
      </c>
      <c r="D547" s="13">
        <v>1</v>
      </c>
      <c r="E547" s="16" t="s">
        <v>253</v>
      </c>
      <c r="F547" s="16" t="s">
        <v>214</v>
      </c>
      <c r="G547" s="77">
        <v>7366.6</v>
      </c>
      <c r="H547" s="23"/>
    </row>
    <row r="548" spans="1:8" x14ac:dyDescent="0.2">
      <c r="A548" s="10" t="s">
        <v>216</v>
      </c>
      <c r="B548" s="16" t="s">
        <v>64</v>
      </c>
      <c r="C548" s="13">
        <v>7</v>
      </c>
      <c r="D548" s="13">
        <v>1</v>
      </c>
      <c r="E548" s="16" t="s">
        <v>253</v>
      </c>
      <c r="F548" s="16" t="s">
        <v>217</v>
      </c>
      <c r="G548" s="77">
        <v>5514.7</v>
      </c>
      <c r="H548" s="23"/>
    </row>
    <row r="549" spans="1:8" x14ac:dyDescent="0.2">
      <c r="A549" s="5" t="s">
        <v>307</v>
      </c>
      <c r="B549" s="15" t="s">
        <v>64</v>
      </c>
      <c r="C549" s="14">
        <v>7</v>
      </c>
      <c r="D549" s="14">
        <v>1</v>
      </c>
      <c r="E549" s="15" t="s">
        <v>457</v>
      </c>
      <c r="F549" s="15"/>
      <c r="G549" s="79">
        <f t="shared" ref="G549:G550" si="82">G550</f>
        <v>90.6</v>
      </c>
      <c r="H549" s="23"/>
    </row>
    <row r="550" spans="1:8" ht="24" customHeight="1" x14ac:dyDescent="0.2">
      <c r="A550" s="5" t="s">
        <v>458</v>
      </c>
      <c r="B550" s="15" t="s">
        <v>64</v>
      </c>
      <c r="C550" s="14">
        <v>7</v>
      </c>
      <c r="D550" s="14">
        <v>1</v>
      </c>
      <c r="E550" s="15" t="s">
        <v>456</v>
      </c>
      <c r="F550" s="15"/>
      <c r="G550" s="79">
        <f t="shared" si="82"/>
        <v>90.6</v>
      </c>
      <c r="H550" s="23"/>
    </row>
    <row r="551" spans="1:8" x14ac:dyDescent="0.2">
      <c r="A551" s="10" t="s">
        <v>218</v>
      </c>
      <c r="B551" s="16" t="s">
        <v>64</v>
      </c>
      <c r="C551" s="13">
        <v>7</v>
      </c>
      <c r="D551" s="13">
        <v>1</v>
      </c>
      <c r="E551" s="16" t="s">
        <v>456</v>
      </c>
      <c r="F551" s="16" t="s">
        <v>219</v>
      </c>
      <c r="G551" s="77">
        <v>90.6</v>
      </c>
      <c r="H551" s="23"/>
    </row>
    <row r="552" spans="1:8" x14ac:dyDescent="0.2">
      <c r="A552" s="5" t="s">
        <v>40</v>
      </c>
      <c r="B552" s="15" t="s">
        <v>64</v>
      </c>
      <c r="C552" s="14">
        <v>7</v>
      </c>
      <c r="D552" s="14">
        <v>1</v>
      </c>
      <c r="E552" s="15" t="s">
        <v>97</v>
      </c>
      <c r="F552" s="15"/>
      <c r="G552" s="79">
        <f>G553+G562</f>
        <v>240228.8</v>
      </c>
      <c r="H552" s="23"/>
    </row>
    <row r="553" spans="1:8" ht="24" x14ac:dyDescent="0.2">
      <c r="A553" s="5" t="s">
        <v>397</v>
      </c>
      <c r="B553" s="15" t="s">
        <v>64</v>
      </c>
      <c r="C553" s="14">
        <v>7</v>
      </c>
      <c r="D553" s="14">
        <v>1</v>
      </c>
      <c r="E553" s="15" t="s">
        <v>390</v>
      </c>
      <c r="F553" s="15"/>
      <c r="G553" s="79">
        <f>G554+G559</f>
        <v>233889.9</v>
      </c>
      <c r="H553" s="23"/>
    </row>
    <row r="554" spans="1:8" ht="24" x14ac:dyDescent="0.2">
      <c r="A554" s="5" t="s">
        <v>352</v>
      </c>
      <c r="B554" s="15" t="s">
        <v>64</v>
      </c>
      <c r="C554" s="14">
        <v>7</v>
      </c>
      <c r="D554" s="14">
        <v>1</v>
      </c>
      <c r="E554" s="15" t="s">
        <v>389</v>
      </c>
      <c r="F554" s="15"/>
      <c r="G554" s="79">
        <f>G555+G558</f>
        <v>231223.1</v>
      </c>
      <c r="H554" s="23"/>
    </row>
    <row r="555" spans="1:8" ht="24" x14ac:dyDescent="0.2">
      <c r="A555" s="5" t="s">
        <v>209</v>
      </c>
      <c r="B555" s="15" t="s">
        <v>64</v>
      </c>
      <c r="C555" s="14">
        <v>7</v>
      </c>
      <c r="D555" s="14">
        <v>1</v>
      </c>
      <c r="E555" s="15" t="s">
        <v>389</v>
      </c>
      <c r="F555" s="15" t="s">
        <v>208</v>
      </c>
      <c r="G555" s="79">
        <f t="shared" ref="G555" si="83">G556+G557</f>
        <v>224139.5</v>
      </c>
      <c r="H555" s="23"/>
    </row>
    <row r="556" spans="1:8" x14ac:dyDescent="0.2">
      <c r="A556" s="10" t="s">
        <v>147</v>
      </c>
      <c r="B556" s="16" t="s">
        <v>64</v>
      </c>
      <c r="C556" s="13">
        <v>7</v>
      </c>
      <c r="D556" s="13">
        <v>1</v>
      </c>
      <c r="E556" s="16" t="s">
        <v>389</v>
      </c>
      <c r="F556" s="16" t="s">
        <v>208</v>
      </c>
      <c r="G556" s="77">
        <v>194607.6</v>
      </c>
      <c r="H556" s="23"/>
    </row>
    <row r="557" spans="1:8" x14ac:dyDescent="0.2">
      <c r="A557" s="10" t="s">
        <v>478</v>
      </c>
      <c r="B557" s="16" t="s">
        <v>64</v>
      </c>
      <c r="C557" s="13">
        <v>7</v>
      </c>
      <c r="D557" s="13">
        <v>1</v>
      </c>
      <c r="E557" s="16" t="s">
        <v>389</v>
      </c>
      <c r="F557" s="16" t="s">
        <v>208</v>
      </c>
      <c r="G557" s="77">
        <v>29531.9</v>
      </c>
      <c r="H557" s="23"/>
    </row>
    <row r="558" spans="1:8" x14ac:dyDescent="0.2">
      <c r="A558" s="10" t="s">
        <v>218</v>
      </c>
      <c r="B558" s="16" t="s">
        <v>64</v>
      </c>
      <c r="C558" s="13">
        <v>7</v>
      </c>
      <c r="D558" s="13">
        <v>1</v>
      </c>
      <c r="E558" s="16" t="s">
        <v>389</v>
      </c>
      <c r="F558" s="16" t="s">
        <v>219</v>
      </c>
      <c r="G558" s="77">
        <v>7083.6</v>
      </c>
      <c r="H558" s="23"/>
    </row>
    <row r="559" spans="1:8" ht="36" x14ac:dyDescent="0.2">
      <c r="A559" s="160" t="s">
        <v>353</v>
      </c>
      <c r="B559" s="15" t="s">
        <v>64</v>
      </c>
      <c r="C559" s="14">
        <v>7</v>
      </c>
      <c r="D559" s="14">
        <v>1</v>
      </c>
      <c r="E559" s="15" t="s">
        <v>391</v>
      </c>
      <c r="F559" s="15"/>
      <c r="G559" s="79">
        <f>G560+G561</f>
        <v>2666.8</v>
      </c>
      <c r="H559" s="23"/>
    </row>
    <row r="560" spans="1:8" x14ac:dyDescent="0.2">
      <c r="A560" s="10" t="s">
        <v>216</v>
      </c>
      <c r="B560" s="16" t="s">
        <v>64</v>
      </c>
      <c r="C560" s="13">
        <v>7</v>
      </c>
      <c r="D560" s="13">
        <v>1</v>
      </c>
      <c r="E560" s="16" t="s">
        <v>391</v>
      </c>
      <c r="F560" s="16" t="s">
        <v>217</v>
      </c>
      <c r="G560" s="77">
        <v>1306</v>
      </c>
      <c r="H560" s="23"/>
    </row>
    <row r="561" spans="1:8" x14ac:dyDescent="0.2">
      <c r="A561" s="10" t="s">
        <v>218</v>
      </c>
      <c r="B561" s="16" t="s">
        <v>64</v>
      </c>
      <c r="C561" s="13">
        <v>7</v>
      </c>
      <c r="D561" s="13">
        <v>1</v>
      </c>
      <c r="E561" s="16" t="s">
        <v>391</v>
      </c>
      <c r="F561" s="16" t="s">
        <v>219</v>
      </c>
      <c r="G561" s="77">
        <v>1360.8</v>
      </c>
      <c r="H561" s="23"/>
    </row>
    <row r="562" spans="1:8" ht="48" x14ac:dyDescent="0.2">
      <c r="A562" s="5" t="s">
        <v>439</v>
      </c>
      <c r="B562" s="15" t="s">
        <v>64</v>
      </c>
      <c r="C562" s="14">
        <v>7</v>
      </c>
      <c r="D562" s="14">
        <v>1</v>
      </c>
      <c r="E562" s="15" t="s">
        <v>360</v>
      </c>
      <c r="F562" s="15"/>
      <c r="G562" s="79">
        <f>G563</f>
        <v>6338.9</v>
      </c>
      <c r="H562" s="23"/>
    </row>
    <row r="563" spans="1:8" ht="24" x14ac:dyDescent="0.2">
      <c r="A563" s="158" t="s">
        <v>183</v>
      </c>
      <c r="B563" s="15" t="s">
        <v>64</v>
      </c>
      <c r="C563" s="14">
        <v>7</v>
      </c>
      <c r="D563" s="14">
        <v>1</v>
      </c>
      <c r="E563" s="15" t="s">
        <v>369</v>
      </c>
      <c r="F563" s="15"/>
      <c r="G563" s="79">
        <f>G564+G565</f>
        <v>6338.9</v>
      </c>
      <c r="H563" s="23"/>
    </row>
    <row r="564" spans="1:8" x14ac:dyDescent="0.2">
      <c r="A564" s="10" t="s">
        <v>216</v>
      </c>
      <c r="B564" s="16" t="s">
        <v>64</v>
      </c>
      <c r="C564" s="13">
        <v>7</v>
      </c>
      <c r="D564" s="13">
        <v>1</v>
      </c>
      <c r="E564" s="16" t="s">
        <v>369</v>
      </c>
      <c r="F564" s="16" t="s">
        <v>217</v>
      </c>
      <c r="G564" s="77">
        <v>4703.8999999999996</v>
      </c>
      <c r="H564" s="23"/>
    </row>
    <row r="565" spans="1:8" x14ac:dyDescent="0.2">
      <c r="A565" s="10" t="s">
        <v>218</v>
      </c>
      <c r="B565" s="16" t="s">
        <v>64</v>
      </c>
      <c r="C565" s="13">
        <v>7</v>
      </c>
      <c r="D565" s="13">
        <v>1</v>
      </c>
      <c r="E565" s="16" t="s">
        <v>369</v>
      </c>
      <c r="F565" s="16" t="s">
        <v>219</v>
      </c>
      <c r="G565" s="77">
        <v>1635</v>
      </c>
      <c r="H565" s="23"/>
    </row>
    <row r="566" spans="1:8" x14ac:dyDescent="0.2">
      <c r="A566" s="5" t="s">
        <v>24</v>
      </c>
      <c r="B566" s="15" t="s">
        <v>64</v>
      </c>
      <c r="C566" s="14">
        <v>7</v>
      </c>
      <c r="D566" s="14">
        <v>2</v>
      </c>
      <c r="E566" s="15"/>
      <c r="F566" s="15" t="s">
        <v>7</v>
      </c>
      <c r="G566" s="79">
        <f>G567+G574+G589+G593+G580</f>
        <v>617144.4</v>
      </c>
      <c r="H566" s="23"/>
    </row>
    <row r="567" spans="1:8" x14ac:dyDescent="0.2">
      <c r="A567" s="5" t="s">
        <v>87</v>
      </c>
      <c r="B567" s="15" t="s">
        <v>64</v>
      </c>
      <c r="C567" s="14">
        <v>7</v>
      </c>
      <c r="D567" s="14">
        <v>2</v>
      </c>
      <c r="E567" s="15" t="s">
        <v>123</v>
      </c>
      <c r="F567" s="15"/>
      <c r="G567" s="79">
        <f>G568</f>
        <v>533591.5</v>
      </c>
      <c r="H567" s="23"/>
    </row>
    <row r="568" spans="1:8" x14ac:dyDescent="0.2">
      <c r="A568" s="5" t="s">
        <v>23</v>
      </c>
      <c r="B568" s="15" t="s">
        <v>64</v>
      </c>
      <c r="C568" s="14">
        <v>7</v>
      </c>
      <c r="D568" s="14">
        <v>2</v>
      </c>
      <c r="E568" s="15" t="s">
        <v>144</v>
      </c>
      <c r="F568" s="15"/>
      <c r="G568" s="79">
        <f t="shared" ref="G568" si="84">G569+G573</f>
        <v>533591.5</v>
      </c>
      <c r="H568" s="23"/>
    </row>
    <row r="569" spans="1:8" ht="24" x14ac:dyDescent="0.2">
      <c r="A569" s="5" t="s">
        <v>215</v>
      </c>
      <c r="B569" s="15" t="s">
        <v>64</v>
      </c>
      <c r="C569" s="14">
        <v>7</v>
      </c>
      <c r="D569" s="14">
        <v>2</v>
      </c>
      <c r="E569" s="15" t="s">
        <v>144</v>
      </c>
      <c r="F569" s="15" t="s">
        <v>214</v>
      </c>
      <c r="G569" s="79">
        <v>504243.5</v>
      </c>
      <c r="H569" s="23"/>
    </row>
    <row r="570" spans="1:8" x14ac:dyDescent="0.2">
      <c r="A570" s="10" t="s">
        <v>151</v>
      </c>
      <c r="B570" s="16" t="s">
        <v>64</v>
      </c>
      <c r="C570" s="13">
        <v>7</v>
      </c>
      <c r="D570" s="13">
        <v>2</v>
      </c>
      <c r="E570" s="16" t="s">
        <v>144</v>
      </c>
      <c r="F570" s="16" t="s">
        <v>214</v>
      </c>
      <c r="G570" s="77">
        <v>363517.2</v>
      </c>
      <c r="H570" s="23"/>
    </row>
    <row r="571" spans="1:8" x14ac:dyDescent="0.2">
      <c r="A571" s="10" t="s">
        <v>478</v>
      </c>
      <c r="B571" s="16" t="s">
        <v>64</v>
      </c>
      <c r="C571" s="13">
        <v>7</v>
      </c>
      <c r="D571" s="13">
        <v>2</v>
      </c>
      <c r="E571" s="16" t="s">
        <v>144</v>
      </c>
      <c r="F571" s="16" t="s">
        <v>214</v>
      </c>
      <c r="G571" s="77">
        <v>2031.7</v>
      </c>
      <c r="H571" s="23"/>
    </row>
    <row r="572" spans="1:8" x14ac:dyDescent="0.2">
      <c r="A572" s="10" t="s">
        <v>147</v>
      </c>
      <c r="B572" s="16" t="s">
        <v>64</v>
      </c>
      <c r="C572" s="13">
        <v>7</v>
      </c>
      <c r="D572" s="13">
        <v>2</v>
      </c>
      <c r="E572" s="16" t="s">
        <v>144</v>
      </c>
      <c r="F572" s="16" t="s">
        <v>214</v>
      </c>
      <c r="G572" s="77">
        <v>138694.6</v>
      </c>
      <c r="H572" s="23"/>
    </row>
    <row r="573" spans="1:8" x14ac:dyDescent="0.2">
      <c r="A573" s="10" t="s">
        <v>220</v>
      </c>
      <c r="B573" s="16" t="s">
        <v>64</v>
      </c>
      <c r="C573" s="13">
        <v>7</v>
      </c>
      <c r="D573" s="13">
        <v>2</v>
      </c>
      <c r="E573" s="16" t="s">
        <v>144</v>
      </c>
      <c r="F573" s="16" t="s">
        <v>217</v>
      </c>
      <c r="G573" s="77">
        <v>29348</v>
      </c>
      <c r="H573" s="23"/>
    </row>
    <row r="574" spans="1:8" x14ac:dyDescent="0.2">
      <c r="A574" s="5" t="s">
        <v>28</v>
      </c>
      <c r="B574" s="15" t="s">
        <v>64</v>
      </c>
      <c r="C574" s="14">
        <v>7</v>
      </c>
      <c r="D574" s="14">
        <v>2</v>
      </c>
      <c r="E574" s="15" t="s">
        <v>112</v>
      </c>
      <c r="F574" s="15" t="s">
        <v>7</v>
      </c>
      <c r="G574" s="79">
        <f>G575</f>
        <v>31033.3</v>
      </c>
      <c r="H574" s="23"/>
    </row>
    <row r="575" spans="1:8" x14ac:dyDescent="0.2">
      <c r="A575" s="5" t="s">
        <v>23</v>
      </c>
      <c r="B575" s="15" t="s">
        <v>64</v>
      </c>
      <c r="C575" s="14">
        <v>7</v>
      </c>
      <c r="D575" s="14">
        <v>2</v>
      </c>
      <c r="E575" s="15" t="s">
        <v>113</v>
      </c>
      <c r="F575" s="15"/>
      <c r="G575" s="79">
        <f t="shared" ref="G575" si="85">G576+G579</f>
        <v>31033.3</v>
      </c>
      <c r="H575" s="23"/>
    </row>
    <row r="576" spans="1:8" ht="24" x14ac:dyDescent="0.2">
      <c r="A576" s="5" t="s">
        <v>209</v>
      </c>
      <c r="B576" s="15" t="s">
        <v>64</v>
      </c>
      <c r="C576" s="14">
        <v>7</v>
      </c>
      <c r="D576" s="14">
        <v>2</v>
      </c>
      <c r="E576" s="15" t="s">
        <v>113</v>
      </c>
      <c r="F576" s="15" t="s">
        <v>208</v>
      </c>
      <c r="G576" s="79">
        <f t="shared" ref="G576" si="86">G577+G578</f>
        <v>29118.1</v>
      </c>
      <c r="H576" s="23"/>
    </row>
    <row r="577" spans="1:8" x14ac:dyDescent="0.2">
      <c r="A577" s="10" t="s">
        <v>147</v>
      </c>
      <c r="B577" s="16" t="s">
        <v>64</v>
      </c>
      <c r="C577" s="13">
        <v>7</v>
      </c>
      <c r="D577" s="13">
        <v>2</v>
      </c>
      <c r="E577" s="16" t="s">
        <v>113</v>
      </c>
      <c r="F577" s="16" t="s">
        <v>208</v>
      </c>
      <c r="G577" s="77">
        <v>25983.5</v>
      </c>
      <c r="H577" s="23"/>
    </row>
    <row r="578" spans="1:8" x14ac:dyDescent="0.2">
      <c r="A578" s="10" t="s">
        <v>478</v>
      </c>
      <c r="B578" s="16" t="s">
        <v>64</v>
      </c>
      <c r="C578" s="13">
        <v>7</v>
      </c>
      <c r="D578" s="13">
        <v>2</v>
      </c>
      <c r="E578" s="16" t="s">
        <v>113</v>
      </c>
      <c r="F578" s="16" t="s">
        <v>208</v>
      </c>
      <c r="G578" s="77">
        <v>3134.6</v>
      </c>
      <c r="H578" s="23"/>
    </row>
    <row r="579" spans="1:8" x14ac:dyDescent="0.2">
      <c r="A579" s="10" t="s">
        <v>218</v>
      </c>
      <c r="B579" s="16" t="s">
        <v>64</v>
      </c>
      <c r="C579" s="13">
        <v>7</v>
      </c>
      <c r="D579" s="13">
        <v>2</v>
      </c>
      <c r="E579" s="16" t="s">
        <v>113</v>
      </c>
      <c r="F579" s="16" t="s">
        <v>219</v>
      </c>
      <c r="G579" s="77">
        <v>1915.2</v>
      </c>
      <c r="H579" s="23"/>
    </row>
    <row r="580" spans="1:8" x14ac:dyDescent="0.2">
      <c r="A580" s="5" t="s">
        <v>307</v>
      </c>
      <c r="B580" s="15" t="s">
        <v>64</v>
      </c>
      <c r="C580" s="14">
        <v>7</v>
      </c>
      <c r="D580" s="14">
        <v>2</v>
      </c>
      <c r="E580" s="15" t="s">
        <v>306</v>
      </c>
      <c r="F580" s="15"/>
      <c r="G580" s="79">
        <f>G584+G587+G581</f>
        <v>27461.100000000002</v>
      </c>
      <c r="H580" s="23"/>
    </row>
    <row r="581" spans="1:8" x14ac:dyDescent="0.2">
      <c r="A581" s="5" t="s">
        <v>497</v>
      </c>
      <c r="B581" s="15" t="s">
        <v>64</v>
      </c>
      <c r="C581" s="14">
        <v>7</v>
      </c>
      <c r="D581" s="14">
        <v>2</v>
      </c>
      <c r="E581" s="15" t="s">
        <v>496</v>
      </c>
      <c r="F581" s="15"/>
      <c r="G581" s="79">
        <f t="shared" ref="G581" si="87">G582</f>
        <v>3640.9</v>
      </c>
      <c r="H581" s="23"/>
    </row>
    <row r="582" spans="1:8" x14ac:dyDescent="0.2">
      <c r="A582" s="5" t="s">
        <v>220</v>
      </c>
      <c r="B582" s="15" t="s">
        <v>64</v>
      </c>
      <c r="C582" s="14">
        <v>7</v>
      </c>
      <c r="D582" s="14">
        <v>2</v>
      </c>
      <c r="E582" s="15" t="s">
        <v>496</v>
      </c>
      <c r="F582" s="15" t="s">
        <v>217</v>
      </c>
      <c r="G582" s="79">
        <f>G583</f>
        <v>3640.9</v>
      </c>
      <c r="H582" s="23"/>
    </row>
    <row r="583" spans="1:8" x14ac:dyDescent="0.2">
      <c r="A583" s="10" t="s">
        <v>187</v>
      </c>
      <c r="B583" s="16" t="s">
        <v>64</v>
      </c>
      <c r="C583" s="13">
        <v>7</v>
      </c>
      <c r="D583" s="13">
        <v>2</v>
      </c>
      <c r="E583" s="16" t="s">
        <v>496</v>
      </c>
      <c r="F583" s="16" t="s">
        <v>217</v>
      </c>
      <c r="G583" s="77">
        <v>3640.9</v>
      </c>
      <c r="H583" s="23"/>
    </row>
    <row r="584" spans="1:8" ht="24" x14ac:dyDescent="0.2">
      <c r="A584" s="5" t="s">
        <v>335</v>
      </c>
      <c r="B584" s="15" t="s">
        <v>64</v>
      </c>
      <c r="C584" s="14">
        <v>7</v>
      </c>
      <c r="D584" s="14">
        <v>2</v>
      </c>
      <c r="E584" s="15" t="s">
        <v>334</v>
      </c>
      <c r="F584" s="15"/>
      <c r="G584" s="79">
        <f t="shared" ref="G584" si="88">G585</f>
        <v>22985.7</v>
      </c>
      <c r="H584" s="23"/>
    </row>
    <row r="585" spans="1:8" x14ac:dyDescent="0.2">
      <c r="A585" s="5" t="s">
        <v>220</v>
      </c>
      <c r="B585" s="15" t="s">
        <v>64</v>
      </c>
      <c r="C585" s="14">
        <v>7</v>
      </c>
      <c r="D585" s="14">
        <v>2</v>
      </c>
      <c r="E585" s="15" t="s">
        <v>334</v>
      </c>
      <c r="F585" s="15" t="s">
        <v>217</v>
      </c>
      <c r="G585" s="79">
        <f>G586</f>
        <v>22985.7</v>
      </c>
      <c r="H585" s="23"/>
    </row>
    <row r="586" spans="1:8" x14ac:dyDescent="0.2">
      <c r="A586" s="10" t="s">
        <v>336</v>
      </c>
      <c r="B586" s="16" t="s">
        <v>64</v>
      </c>
      <c r="C586" s="13">
        <v>7</v>
      </c>
      <c r="D586" s="13">
        <v>2</v>
      </c>
      <c r="E586" s="16" t="s">
        <v>334</v>
      </c>
      <c r="F586" s="16" t="s">
        <v>217</v>
      </c>
      <c r="G586" s="77">
        <v>22985.7</v>
      </c>
      <c r="H586" s="23"/>
    </row>
    <row r="587" spans="1:8" x14ac:dyDescent="0.2">
      <c r="A587" s="5" t="s">
        <v>458</v>
      </c>
      <c r="B587" s="15" t="s">
        <v>64</v>
      </c>
      <c r="C587" s="14">
        <v>7</v>
      </c>
      <c r="D587" s="14">
        <v>2</v>
      </c>
      <c r="E587" s="15" t="s">
        <v>456</v>
      </c>
      <c r="F587" s="15"/>
      <c r="G587" s="79">
        <f t="shared" ref="G587" si="89">G588</f>
        <v>834.5</v>
      </c>
      <c r="H587" s="23"/>
    </row>
    <row r="588" spans="1:8" x14ac:dyDescent="0.2">
      <c r="A588" s="10" t="s">
        <v>220</v>
      </c>
      <c r="B588" s="16" t="s">
        <v>64</v>
      </c>
      <c r="C588" s="13">
        <v>7</v>
      </c>
      <c r="D588" s="13">
        <v>2</v>
      </c>
      <c r="E588" s="16" t="s">
        <v>456</v>
      </c>
      <c r="F588" s="16" t="s">
        <v>217</v>
      </c>
      <c r="G588" s="77">
        <v>834.5</v>
      </c>
      <c r="H588" s="23"/>
    </row>
    <row r="589" spans="1:8" x14ac:dyDescent="0.2">
      <c r="A589" s="155" t="s">
        <v>138</v>
      </c>
      <c r="B589" s="15" t="s">
        <v>64</v>
      </c>
      <c r="C589" s="14">
        <v>7</v>
      </c>
      <c r="D589" s="14">
        <v>2</v>
      </c>
      <c r="E589" s="15" t="s">
        <v>137</v>
      </c>
      <c r="F589" s="15"/>
      <c r="G589" s="79">
        <f t="shared" ref="G589:G590" si="90">G590</f>
        <v>7445.5</v>
      </c>
      <c r="H589" s="23"/>
    </row>
    <row r="590" spans="1:8" x14ac:dyDescent="0.2">
      <c r="A590" s="5" t="s">
        <v>269</v>
      </c>
      <c r="B590" s="15" t="s">
        <v>64</v>
      </c>
      <c r="C590" s="14">
        <v>7</v>
      </c>
      <c r="D590" s="14">
        <v>2</v>
      </c>
      <c r="E590" s="15" t="s">
        <v>270</v>
      </c>
      <c r="F590" s="15"/>
      <c r="G590" s="79">
        <f t="shared" si="90"/>
        <v>7445.5</v>
      </c>
      <c r="H590" s="23"/>
    </row>
    <row r="591" spans="1:8" x14ac:dyDescent="0.2">
      <c r="A591" s="10" t="s">
        <v>216</v>
      </c>
      <c r="B591" s="16" t="s">
        <v>64</v>
      </c>
      <c r="C591" s="13">
        <v>7</v>
      </c>
      <c r="D591" s="13">
        <v>2</v>
      </c>
      <c r="E591" s="16" t="s">
        <v>270</v>
      </c>
      <c r="F591" s="16" t="s">
        <v>217</v>
      </c>
      <c r="G591" s="77">
        <v>7445.5</v>
      </c>
      <c r="H591" s="23"/>
    </row>
    <row r="592" spans="1:8" x14ac:dyDescent="0.2">
      <c r="A592" s="10" t="s">
        <v>187</v>
      </c>
      <c r="B592" s="16" t="s">
        <v>64</v>
      </c>
      <c r="C592" s="13">
        <v>7</v>
      </c>
      <c r="D592" s="13">
        <v>2</v>
      </c>
      <c r="E592" s="16" t="s">
        <v>270</v>
      </c>
      <c r="F592" s="16" t="s">
        <v>217</v>
      </c>
      <c r="G592" s="77">
        <v>7445.5</v>
      </c>
      <c r="H592" s="23"/>
    </row>
    <row r="593" spans="1:8" x14ac:dyDescent="0.2">
      <c r="A593" s="5" t="s">
        <v>40</v>
      </c>
      <c r="B593" s="15" t="s">
        <v>64</v>
      </c>
      <c r="C593" s="14">
        <v>7</v>
      </c>
      <c r="D593" s="14">
        <v>2</v>
      </c>
      <c r="E593" s="15" t="s">
        <v>97</v>
      </c>
      <c r="F593" s="15"/>
      <c r="G593" s="79">
        <f>G594+G598+G601+G605</f>
        <v>17613</v>
      </c>
      <c r="H593" s="23"/>
    </row>
    <row r="594" spans="1:8" ht="24" x14ac:dyDescent="0.2">
      <c r="A594" s="5" t="s">
        <v>397</v>
      </c>
      <c r="B594" s="15" t="s">
        <v>64</v>
      </c>
      <c r="C594" s="14">
        <v>7</v>
      </c>
      <c r="D594" s="14">
        <v>2</v>
      </c>
      <c r="E594" s="15" t="s">
        <v>390</v>
      </c>
      <c r="F594" s="15"/>
      <c r="G594" s="79">
        <f>G595</f>
        <v>6413.2000000000007</v>
      </c>
      <c r="H594" s="23"/>
    </row>
    <row r="595" spans="1:8" ht="36" x14ac:dyDescent="0.2">
      <c r="A595" s="161" t="s">
        <v>353</v>
      </c>
      <c r="B595" s="15" t="s">
        <v>64</v>
      </c>
      <c r="C595" s="14">
        <v>7</v>
      </c>
      <c r="D595" s="14">
        <v>2</v>
      </c>
      <c r="E595" s="15" t="s">
        <v>392</v>
      </c>
      <c r="F595" s="15"/>
      <c r="G595" s="79">
        <f>G596+G597</f>
        <v>6413.2000000000007</v>
      </c>
      <c r="H595" s="23"/>
    </row>
    <row r="596" spans="1:8" x14ac:dyDescent="0.2">
      <c r="A596" s="10" t="s">
        <v>216</v>
      </c>
      <c r="B596" s="16" t="s">
        <v>64</v>
      </c>
      <c r="C596" s="13">
        <v>7</v>
      </c>
      <c r="D596" s="13">
        <v>2</v>
      </c>
      <c r="E596" s="16" t="s">
        <v>391</v>
      </c>
      <c r="F596" s="16" t="s">
        <v>217</v>
      </c>
      <c r="G596" s="77">
        <v>6279.6</v>
      </c>
      <c r="H596" s="23"/>
    </row>
    <row r="597" spans="1:8" x14ac:dyDescent="0.2">
      <c r="A597" s="10" t="s">
        <v>218</v>
      </c>
      <c r="B597" s="16" t="s">
        <v>64</v>
      </c>
      <c r="C597" s="13">
        <v>7</v>
      </c>
      <c r="D597" s="13">
        <v>2</v>
      </c>
      <c r="E597" s="16" t="s">
        <v>391</v>
      </c>
      <c r="F597" s="16" t="s">
        <v>219</v>
      </c>
      <c r="G597" s="77">
        <v>133.6</v>
      </c>
      <c r="H597" s="23"/>
    </row>
    <row r="598" spans="1:8" ht="24" x14ac:dyDescent="0.2">
      <c r="A598" s="5" t="s">
        <v>376</v>
      </c>
      <c r="B598" s="15" t="s">
        <v>64</v>
      </c>
      <c r="C598" s="14">
        <v>7</v>
      </c>
      <c r="D598" s="14">
        <v>2</v>
      </c>
      <c r="E598" s="15" t="s">
        <v>377</v>
      </c>
      <c r="F598" s="15"/>
      <c r="G598" s="79">
        <f t="shared" ref="G598:G599" si="91">G599</f>
        <v>500</v>
      </c>
      <c r="H598" s="23"/>
    </row>
    <row r="599" spans="1:8" ht="24" x14ac:dyDescent="0.2">
      <c r="A599" s="5" t="s">
        <v>254</v>
      </c>
      <c r="B599" s="15" t="s">
        <v>64</v>
      </c>
      <c r="C599" s="14">
        <v>7</v>
      </c>
      <c r="D599" s="14">
        <v>2</v>
      </c>
      <c r="E599" s="15" t="s">
        <v>385</v>
      </c>
      <c r="F599" s="15"/>
      <c r="G599" s="79">
        <f t="shared" si="91"/>
        <v>500</v>
      </c>
      <c r="H599" s="23"/>
    </row>
    <row r="600" spans="1:8" x14ac:dyDescent="0.2">
      <c r="A600" s="10" t="s">
        <v>216</v>
      </c>
      <c r="B600" s="16" t="s">
        <v>64</v>
      </c>
      <c r="C600" s="13">
        <v>7</v>
      </c>
      <c r="D600" s="13">
        <v>2</v>
      </c>
      <c r="E600" s="16" t="s">
        <v>385</v>
      </c>
      <c r="F600" s="16" t="s">
        <v>217</v>
      </c>
      <c r="G600" s="77">
        <v>500</v>
      </c>
      <c r="H600" s="23"/>
    </row>
    <row r="601" spans="1:8" ht="48" x14ac:dyDescent="0.2">
      <c r="A601" s="162" t="s">
        <v>439</v>
      </c>
      <c r="B601" s="15" t="s">
        <v>64</v>
      </c>
      <c r="C601" s="14">
        <v>7</v>
      </c>
      <c r="D601" s="14">
        <v>2</v>
      </c>
      <c r="E601" s="15" t="s">
        <v>360</v>
      </c>
      <c r="F601" s="15"/>
      <c r="G601" s="79">
        <f>G602</f>
        <v>10169.799999999999</v>
      </c>
      <c r="H601" s="23"/>
    </row>
    <row r="602" spans="1:8" ht="24" x14ac:dyDescent="0.2">
      <c r="A602" s="5" t="s">
        <v>164</v>
      </c>
      <c r="B602" s="15" t="s">
        <v>64</v>
      </c>
      <c r="C602" s="14">
        <v>7</v>
      </c>
      <c r="D602" s="14">
        <v>2</v>
      </c>
      <c r="E602" s="15" t="s">
        <v>369</v>
      </c>
      <c r="F602" s="15"/>
      <c r="G602" s="79">
        <f>G603+G604</f>
        <v>10169.799999999999</v>
      </c>
      <c r="H602" s="23"/>
    </row>
    <row r="603" spans="1:8" x14ac:dyDescent="0.2">
      <c r="A603" s="10" t="s">
        <v>216</v>
      </c>
      <c r="B603" s="16" t="s">
        <v>64</v>
      </c>
      <c r="C603" s="13">
        <v>7</v>
      </c>
      <c r="D603" s="13">
        <v>2</v>
      </c>
      <c r="E603" s="16" t="s">
        <v>369</v>
      </c>
      <c r="F603" s="16" t="s">
        <v>217</v>
      </c>
      <c r="G603" s="77">
        <v>10069.799999999999</v>
      </c>
      <c r="H603" s="23"/>
    </row>
    <row r="604" spans="1:8" x14ac:dyDescent="0.2">
      <c r="A604" s="10" t="s">
        <v>218</v>
      </c>
      <c r="B604" s="16" t="s">
        <v>64</v>
      </c>
      <c r="C604" s="13">
        <v>7</v>
      </c>
      <c r="D604" s="13">
        <v>2</v>
      </c>
      <c r="E604" s="16" t="s">
        <v>369</v>
      </c>
      <c r="F604" s="16" t="s">
        <v>219</v>
      </c>
      <c r="G604" s="77">
        <v>100</v>
      </c>
      <c r="H604" s="23"/>
    </row>
    <row r="605" spans="1:8" ht="24" x14ac:dyDescent="0.2">
      <c r="A605" s="5" t="s">
        <v>438</v>
      </c>
      <c r="B605" s="15" t="s">
        <v>64</v>
      </c>
      <c r="C605" s="14">
        <v>7</v>
      </c>
      <c r="D605" s="14">
        <v>2</v>
      </c>
      <c r="E605" s="15" t="s">
        <v>364</v>
      </c>
      <c r="F605" s="15"/>
      <c r="G605" s="79">
        <f t="shared" ref="G605" si="92">G606</f>
        <v>530</v>
      </c>
      <c r="H605" s="23"/>
    </row>
    <row r="606" spans="1:8" ht="24" x14ac:dyDescent="0.2">
      <c r="A606" s="5" t="s">
        <v>484</v>
      </c>
      <c r="B606" s="15" t="s">
        <v>64</v>
      </c>
      <c r="C606" s="14">
        <v>7</v>
      </c>
      <c r="D606" s="14">
        <v>2</v>
      </c>
      <c r="E606" s="15" t="s">
        <v>386</v>
      </c>
      <c r="F606" s="15"/>
      <c r="G606" s="79">
        <f t="shared" ref="G606" si="93">G607+G608</f>
        <v>530</v>
      </c>
      <c r="H606" s="23"/>
    </row>
    <row r="607" spans="1:8" x14ac:dyDescent="0.2">
      <c r="A607" s="10" t="s">
        <v>216</v>
      </c>
      <c r="B607" s="16" t="s">
        <v>64</v>
      </c>
      <c r="C607" s="13">
        <v>7</v>
      </c>
      <c r="D607" s="13">
        <v>2</v>
      </c>
      <c r="E607" s="16" t="s">
        <v>386</v>
      </c>
      <c r="F607" s="16" t="s">
        <v>217</v>
      </c>
      <c r="G607" s="77">
        <v>490</v>
      </c>
      <c r="H607" s="23"/>
    </row>
    <row r="608" spans="1:8" x14ac:dyDescent="0.2">
      <c r="A608" s="10" t="s">
        <v>218</v>
      </c>
      <c r="B608" s="16" t="s">
        <v>64</v>
      </c>
      <c r="C608" s="13">
        <v>7</v>
      </c>
      <c r="D608" s="13">
        <v>2</v>
      </c>
      <c r="E608" s="16" t="s">
        <v>386</v>
      </c>
      <c r="F608" s="16" t="s">
        <v>219</v>
      </c>
      <c r="G608" s="77">
        <v>40</v>
      </c>
      <c r="H608" s="23"/>
    </row>
    <row r="609" spans="1:8" x14ac:dyDescent="0.2">
      <c r="A609" s="5" t="s">
        <v>30</v>
      </c>
      <c r="B609" s="15" t="s">
        <v>64</v>
      </c>
      <c r="C609" s="14">
        <v>7</v>
      </c>
      <c r="D609" s="14">
        <v>7</v>
      </c>
      <c r="E609" s="15" t="s">
        <v>7</v>
      </c>
      <c r="F609" s="15" t="s">
        <v>7</v>
      </c>
      <c r="G609" s="79">
        <f>+G610+G613</f>
        <v>5876.2</v>
      </c>
      <c r="H609" s="23"/>
    </row>
    <row r="610" spans="1:8" ht="13.5" customHeight="1" x14ac:dyDescent="0.2">
      <c r="A610" s="5" t="s">
        <v>329</v>
      </c>
      <c r="B610" s="15" t="s">
        <v>64</v>
      </c>
      <c r="C610" s="14">
        <v>7</v>
      </c>
      <c r="D610" s="14">
        <v>7</v>
      </c>
      <c r="E610" s="15" t="s">
        <v>328</v>
      </c>
      <c r="F610" s="15"/>
      <c r="G610" s="79">
        <f t="shared" ref="G610:G611" si="94">G611</f>
        <v>1802.2</v>
      </c>
      <c r="H610" s="23"/>
    </row>
    <row r="611" spans="1:8" x14ac:dyDescent="0.2">
      <c r="A611" s="9" t="s">
        <v>331</v>
      </c>
      <c r="B611" s="15" t="s">
        <v>64</v>
      </c>
      <c r="C611" s="14">
        <v>7</v>
      </c>
      <c r="D611" s="14">
        <v>7</v>
      </c>
      <c r="E611" s="15" t="s">
        <v>330</v>
      </c>
      <c r="F611" s="15"/>
      <c r="G611" s="79">
        <f t="shared" si="94"/>
        <v>1802.2</v>
      </c>
      <c r="H611" s="23"/>
    </row>
    <row r="612" spans="1:8" x14ac:dyDescent="0.2">
      <c r="A612" s="10" t="s">
        <v>193</v>
      </c>
      <c r="B612" s="16" t="s">
        <v>64</v>
      </c>
      <c r="C612" s="13">
        <v>7</v>
      </c>
      <c r="D612" s="13">
        <v>7</v>
      </c>
      <c r="E612" s="16" t="s">
        <v>330</v>
      </c>
      <c r="F612" s="16" t="s">
        <v>192</v>
      </c>
      <c r="G612" s="77">
        <v>1802.2</v>
      </c>
      <c r="H612" s="23"/>
    </row>
    <row r="613" spans="1:8" x14ac:dyDescent="0.2">
      <c r="A613" s="5" t="s">
        <v>40</v>
      </c>
      <c r="B613" s="15" t="s">
        <v>64</v>
      </c>
      <c r="C613" s="14">
        <v>7</v>
      </c>
      <c r="D613" s="14">
        <v>7</v>
      </c>
      <c r="E613" s="15" t="s">
        <v>97</v>
      </c>
      <c r="F613" s="15"/>
      <c r="G613" s="79">
        <f t="shared" ref="G613" si="95">G614+G620</f>
        <v>4074</v>
      </c>
      <c r="H613" s="23"/>
    </row>
    <row r="614" spans="1:8" ht="24" x14ac:dyDescent="0.2">
      <c r="A614" s="5" t="s">
        <v>397</v>
      </c>
      <c r="B614" s="15" t="s">
        <v>64</v>
      </c>
      <c r="C614" s="14">
        <v>7</v>
      </c>
      <c r="D614" s="14">
        <v>7</v>
      </c>
      <c r="E614" s="15" t="s">
        <v>390</v>
      </c>
      <c r="F614" s="15"/>
      <c r="G614" s="79">
        <f t="shared" ref="G614" si="96">G615+G617</f>
        <v>3994</v>
      </c>
      <c r="H614" s="23"/>
    </row>
    <row r="615" spans="1:8" ht="24" x14ac:dyDescent="0.2">
      <c r="A615" s="5" t="s">
        <v>351</v>
      </c>
      <c r="B615" s="15" t="s">
        <v>64</v>
      </c>
      <c r="C615" s="14">
        <v>7</v>
      </c>
      <c r="D615" s="14">
        <v>7</v>
      </c>
      <c r="E615" s="15" t="s">
        <v>393</v>
      </c>
      <c r="F615" s="15"/>
      <c r="G615" s="79">
        <f t="shared" ref="G615" si="97">G616</f>
        <v>2750</v>
      </c>
      <c r="H615" s="23"/>
    </row>
    <row r="616" spans="1:8" x14ac:dyDescent="0.2">
      <c r="A616" s="10" t="s">
        <v>193</v>
      </c>
      <c r="B616" s="16" t="s">
        <v>64</v>
      </c>
      <c r="C616" s="13">
        <v>7</v>
      </c>
      <c r="D616" s="13">
        <v>7</v>
      </c>
      <c r="E616" s="16" t="s">
        <v>394</v>
      </c>
      <c r="F616" s="16" t="s">
        <v>192</v>
      </c>
      <c r="G616" s="77">
        <v>2750</v>
      </c>
      <c r="H616" s="23"/>
    </row>
    <row r="617" spans="1:8" ht="24" x14ac:dyDescent="0.2">
      <c r="A617" s="5" t="s">
        <v>400</v>
      </c>
      <c r="B617" s="15" t="s">
        <v>64</v>
      </c>
      <c r="C617" s="14">
        <v>7</v>
      </c>
      <c r="D617" s="14">
        <v>7</v>
      </c>
      <c r="E617" s="15" t="s">
        <v>398</v>
      </c>
      <c r="F617" s="15"/>
      <c r="G617" s="79">
        <f t="shared" ref="G617" si="98">G618+G619</f>
        <v>1244</v>
      </c>
      <c r="H617" s="23"/>
    </row>
    <row r="618" spans="1:8" x14ac:dyDescent="0.2">
      <c r="A618" s="114" t="s">
        <v>195</v>
      </c>
      <c r="B618" s="16" t="s">
        <v>64</v>
      </c>
      <c r="C618" s="13">
        <v>7</v>
      </c>
      <c r="D618" s="13">
        <v>7</v>
      </c>
      <c r="E618" s="16" t="s">
        <v>398</v>
      </c>
      <c r="F618" s="16" t="s">
        <v>197</v>
      </c>
      <c r="G618" s="77">
        <v>5</v>
      </c>
      <c r="H618" s="23"/>
    </row>
    <row r="619" spans="1:8" x14ac:dyDescent="0.2">
      <c r="A619" s="10" t="s">
        <v>193</v>
      </c>
      <c r="B619" s="16" t="s">
        <v>64</v>
      </c>
      <c r="C619" s="13">
        <v>7</v>
      </c>
      <c r="D619" s="13">
        <v>7</v>
      </c>
      <c r="E619" s="16" t="s">
        <v>398</v>
      </c>
      <c r="F619" s="16" t="s">
        <v>192</v>
      </c>
      <c r="G619" s="77">
        <v>1239</v>
      </c>
      <c r="H619" s="23"/>
    </row>
    <row r="620" spans="1:8" ht="24" x14ac:dyDescent="0.2">
      <c r="A620" s="5" t="s">
        <v>395</v>
      </c>
      <c r="B620" s="15" t="s">
        <v>64</v>
      </c>
      <c r="C620" s="14">
        <v>7</v>
      </c>
      <c r="D620" s="14">
        <v>7</v>
      </c>
      <c r="E620" s="15" t="s">
        <v>371</v>
      </c>
      <c r="F620" s="15"/>
      <c r="G620" s="79">
        <f t="shared" ref="G620:G621" si="99">G621</f>
        <v>80</v>
      </c>
      <c r="H620" s="23"/>
    </row>
    <row r="621" spans="1:8" ht="36" x14ac:dyDescent="0.2">
      <c r="A621" s="5" t="s">
        <v>349</v>
      </c>
      <c r="B621" s="15" t="s">
        <v>64</v>
      </c>
      <c r="C621" s="14">
        <v>7</v>
      </c>
      <c r="D621" s="14">
        <v>7</v>
      </c>
      <c r="E621" s="15" t="s">
        <v>380</v>
      </c>
      <c r="F621" s="15"/>
      <c r="G621" s="79">
        <f t="shared" si="99"/>
        <v>80</v>
      </c>
      <c r="H621" s="23"/>
    </row>
    <row r="622" spans="1:8" x14ac:dyDescent="0.2">
      <c r="A622" s="10" t="s">
        <v>193</v>
      </c>
      <c r="B622" s="16" t="s">
        <v>64</v>
      </c>
      <c r="C622" s="13">
        <v>7</v>
      </c>
      <c r="D622" s="13">
        <v>7</v>
      </c>
      <c r="E622" s="16" t="s">
        <v>380</v>
      </c>
      <c r="F622" s="16" t="s">
        <v>192</v>
      </c>
      <c r="G622" s="77">
        <v>80</v>
      </c>
      <c r="H622" s="23"/>
    </row>
    <row r="623" spans="1:8" x14ac:dyDescent="0.2">
      <c r="A623" s="5" t="s">
        <v>25</v>
      </c>
      <c r="B623" s="15" t="s">
        <v>64</v>
      </c>
      <c r="C623" s="14">
        <v>7</v>
      </c>
      <c r="D623" s="14">
        <v>9</v>
      </c>
      <c r="E623" s="15" t="s">
        <v>7</v>
      </c>
      <c r="F623" s="15" t="s">
        <v>7</v>
      </c>
      <c r="G623" s="79">
        <f>G624+G630+G640</f>
        <v>41146.399999999994</v>
      </c>
      <c r="H623" s="23"/>
    </row>
    <row r="624" spans="1:8" ht="36" x14ac:dyDescent="0.2">
      <c r="A624" s="5" t="s">
        <v>42</v>
      </c>
      <c r="B624" s="15" t="s">
        <v>64</v>
      </c>
      <c r="C624" s="14">
        <v>7</v>
      </c>
      <c r="D624" s="14">
        <v>9</v>
      </c>
      <c r="E624" s="15" t="s">
        <v>91</v>
      </c>
      <c r="F624" s="15" t="s">
        <v>7</v>
      </c>
      <c r="G624" s="79">
        <f>G625</f>
        <v>6976.2000000000007</v>
      </c>
      <c r="H624" s="23"/>
    </row>
    <row r="625" spans="1:8" x14ac:dyDescent="0.2">
      <c r="A625" s="5" t="s">
        <v>10</v>
      </c>
      <c r="B625" s="15" t="s">
        <v>64</v>
      </c>
      <c r="C625" s="19" t="s">
        <v>12</v>
      </c>
      <c r="D625" s="19" t="s">
        <v>14</v>
      </c>
      <c r="E625" s="15" t="s">
        <v>92</v>
      </c>
      <c r="F625" s="15" t="s">
        <v>7</v>
      </c>
      <c r="G625" s="79">
        <f>G626+G627+G628+G629</f>
        <v>6976.2000000000007</v>
      </c>
      <c r="H625" s="23"/>
    </row>
    <row r="626" spans="1:8" x14ac:dyDescent="0.2">
      <c r="A626" s="114" t="s">
        <v>194</v>
      </c>
      <c r="B626" s="16" t="s">
        <v>64</v>
      </c>
      <c r="C626" s="17" t="s">
        <v>12</v>
      </c>
      <c r="D626" s="17" t="s">
        <v>14</v>
      </c>
      <c r="E626" s="16" t="s">
        <v>92</v>
      </c>
      <c r="F626" s="16" t="s">
        <v>196</v>
      </c>
      <c r="G626" s="77">
        <v>6498</v>
      </c>
      <c r="H626" s="23"/>
    </row>
    <row r="627" spans="1:8" x14ac:dyDescent="0.2">
      <c r="A627" s="114" t="s">
        <v>195</v>
      </c>
      <c r="B627" s="16" t="s">
        <v>64</v>
      </c>
      <c r="C627" s="17" t="s">
        <v>12</v>
      </c>
      <c r="D627" s="17" t="s">
        <v>14</v>
      </c>
      <c r="E627" s="16" t="s">
        <v>92</v>
      </c>
      <c r="F627" s="16" t="s">
        <v>197</v>
      </c>
      <c r="G627" s="77">
        <v>156.30000000000001</v>
      </c>
      <c r="H627" s="23"/>
    </row>
    <row r="628" spans="1:8" ht="24" x14ac:dyDescent="0.2">
      <c r="A628" s="10" t="s">
        <v>265</v>
      </c>
      <c r="B628" s="16" t="s">
        <v>64</v>
      </c>
      <c r="C628" s="17" t="s">
        <v>12</v>
      </c>
      <c r="D628" s="17" t="s">
        <v>14</v>
      </c>
      <c r="E628" s="16" t="s">
        <v>92</v>
      </c>
      <c r="F628" s="16" t="s">
        <v>266</v>
      </c>
      <c r="G628" s="77">
        <v>92.1</v>
      </c>
      <c r="H628" s="23"/>
    </row>
    <row r="629" spans="1:8" x14ac:dyDescent="0.2">
      <c r="A629" s="114" t="s">
        <v>193</v>
      </c>
      <c r="B629" s="16" t="s">
        <v>64</v>
      </c>
      <c r="C629" s="17" t="s">
        <v>12</v>
      </c>
      <c r="D629" s="17" t="s">
        <v>14</v>
      </c>
      <c r="E629" s="16" t="s">
        <v>92</v>
      </c>
      <c r="F629" s="16" t="s">
        <v>192</v>
      </c>
      <c r="G629" s="77">
        <v>229.8</v>
      </c>
      <c r="H629" s="23"/>
    </row>
    <row r="630" spans="1:8" ht="36" x14ac:dyDescent="0.2">
      <c r="A630" s="5" t="s">
        <v>26</v>
      </c>
      <c r="B630" s="15" t="s">
        <v>64</v>
      </c>
      <c r="C630" s="19" t="s">
        <v>12</v>
      </c>
      <c r="D630" s="19" t="s">
        <v>14</v>
      </c>
      <c r="E630" s="15" t="s">
        <v>109</v>
      </c>
      <c r="F630" s="15" t="s">
        <v>7</v>
      </c>
      <c r="G630" s="79">
        <f>G631</f>
        <v>34020.199999999997</v>
      </c>
      <c r="H630" s="23"/>
    </row>
    <row r="631" spans="1:8" x14ac:dyDescent="0.2">
      <c r="A631" s="5" t="s">
        <v>23</v>
      </c>
      <c r="B631" s="15" t="s">
        <v>64</v>
      </c>
      <c r="C631" s="19" t="s">
        <v>12</v>
      </c>
      <c r="D631" s="19" t="s">
        <v>14</v>
      </c>
      <c r="E631" s="15" t="s">
        <v>110</v>
      </c>
      <c r="F631" s="15"/>
      <c r="G631" s="79">
        <f>G632+G633+G634+G636+G635+G637</f>
        <v>34020.199999999997</v>
      </c>
      <c r="H631" s="23"/>
    </row>
    <row r="632" spans="1:8" x14ac:dyDescent="0.2">
      <c r="A632" s="114" t="s">
        <v>194</v>
      </c>
      <c r="B632" s="16" t="s">
        <v>64</v>
      </c>
      <c r="C632" s="17" t="s">
        <v>12</v>
      </c>
      <c r="D632" s="17" t="s">
        <v>14</v>
      </c>
      <c r="E632" s="16" t="s">
        <v>110</v>
      </c>
      <c r="F632" s="16" t="s">
        <v>196</v>
      </c>
      <c r="G632" s="77">
        <v>25954.3</v>
      </c>
      <c r="H632" s="23"/>
    </row>
    <row r="633" spans="1:8" x14ac:dyDescent="0.2">
      <c r="A633" s="114" t="s">
        <v>195</v>
      </c>
      <c r="B633" s="16" t="s">
        <v>64</v>
      </c>
      <c r="C633" s="17" t="s">
        <v>12</v>
      </c>
      <c r="D633" s="17" t="s">
        <v>14</v>
      </c>
      <c r="E633" s="16" t="s">
        <v>110</v>
      </c>
      <c r="F633" s="16" t="s">
        <v>197</v>
      </c>
      <c r="G633" s="77">
        <v>780.3</v>
      </c>
      <c r="H633" s="23"/>
    </row>
    <row r="634" spans="1:8" ht="24" x14ac:dyDescent="0.2">
      <c r="A634" s="10" t="s">
        <v>265</v>
      </c>
      <c r="B634" s="16" t="s">
        <v>64</v>
      </c>
      <c r="C634" s="17" t="s">
        <v>12</v>
      </c>
      <c r="D634" s="17" t="s">
        <v>14</v>
      </c>
      <c r="E634" s="16" t="s">
        <v>110</v>
      </c>
      <c r="F634" s="16" t="s">
        <v>266</v>
      </c>
      <c r="G634" s="77">
        <v>515.4</v>
      </c>
      <c r="H634" s="23"/>
    </row>
    <row r="635" spans="1:8" ht="24" x14ac:dyDescent="0.2">
      <c r="A635" s="10" t="s">
        <v>207</v>
      </c>
      <c r="B635" s="16" t="s">
        <v>64</v>
      </c>
      <c r="C635" s="17" t="s">
        <v>12</v>
      </c>
      <c r="D635" s="17" t="s">
        <v>14</v>
      </c>
      <c r="E635" s="16" t="s">
        <v>110</v>
      </c>
      <c r="F635" s="16" t="s">
        <v>203</v>
      </c>
      <c r="G635" s="77">
        <v>900</v>
      </c>
      <c r="H635" s="23"/>
    </row>
    <row r="636" spans="1:8" x14ac:dyDescent="0.2">
      <c r="A636" s="114" t="s">
        <v>193</v>
      </c>
      <c r="B636" s="16" t="s">
        <v>64</v>
      </c>
      <c r="C636" s="17" t="s">
        <v>12</v>
      </c>
      <c r="D636" s="17" t="s">
        <v>14</v>
      </c>
      <c r="E636" s="16" t="s">
        <v>110</v>
      </c>
      <c r="F636" s="16" t="s">
        <v>192</v>
      </c>
      <c r="G636" s="77">
        <v>5720.2</v>
      </c>
      <c r="H636" s="23"/>
    </row>
    <row r="637" spans="1:8" x14ac:dyDescent="0.2">
      <c r="A637" s="114" t="s">
        <v>211</v>
      </c>
      <c r="B637" s="16" t="s">
        <v>64</v>
      </c>
      <c r="C637" s="17" t="s">
        <v>12</v>
      </c>
      <c r="D637" s="17" t="s">
        <v>14</v>
      </c>
      <c r="E637" s="16" t="s">
        <v>498</v>
      </c>
      <c r="F637" s="16" t="s">
        <v>212</v>
      </c>
      <c r="G637" s="77">
        <v>150</v>
      </c>
      <c r="H637" s="23"/>
    </row>
    <row r="638" spans="1:8" x14ac:dyDescent="0.2">
      <c r="A638" s="5" t="s">
        <v>40</v>
      </c>
      <c r="B638" s="15" t="s">
        <v>64</v>
      </c>
      <c r="C638" s="14">
        <v>7</v>
      </c>
      <c r="D638" s="14">
        <v>9</v>
      </c>
      <c r="E638" s="15" t="s">
        <v>97</v>
      </c>
      <c r="F638" s="15"/>
      <c r="G638" s="79">
        <f>G640</f>
        <v>150</v>
      </c>
      <c r="H638" s="23"/>
    </row>
    <row r="639" spans="1:8" ht="48" x14ac:dyDescent="0.2">
      <c r="A639" s="5" t="s">
        <v>439</v>
      </c>
      <c r="B639" s="15" t="s">
        <v>396</v>
      </c>
      <c r="C639" s="14">
        <v>7</v>
      </c>
      <c r="D639" s="14">
        <v>9</v>
      </c>
      <c r="E639" s="15" t="s">
        <v>360</v>
      </c>
      <c r="F639" s="15"/>
      <c r="G639" s="79">
        <f t="shared" ref="G639" si="100">G640</f>
        <v>150</v>
      </c>
      <c r="H639" s="23"/>
    </row>
    <row r="640" spans="1:8" ht="24" x14ac:dyDescent="0.2">
      <c r="A640" s="5" t="s">
        <v>164</v>
      </c>
      <c r="B640" s="15" t="s">
        <v>64</v>
      </c>
      <c r="C640" s="14">
        <v>7</v>
      </c>
      <c r="D640" s="14">
        <v>9</v>
      </c>
      <c r="E640" s="15" t="s">
        <v>369</v>
      </c>
      <c r="F640" s="15"/>
      <c r="G640" s="79">
        <f>G641</f>
        <v>150</v>
      </c>
      <c r="H640" s="23"/>
    </row>
    <row r="641" spans="1:8" x14ac:dyDescent="0.2">
      <c r="A641" s="10" t="s">
        <v>193</v>
      </c>
      <c r="B641" s="16" t="s">
        <v>64</v>
      </c>
      <c r="C641" s="17" t="s">
        <v>12</v>
      </c>
      <c r="D641" s="17" t="s">
        <v>14</v>
      </c>
      <c r="E641" s="16" t="s">
        <v>369</v>
      </c>
      <c r="F641" s="16" t="s">
        <v>192</v>
      </c>
      <c r="G641" s="77">
        <v>150</v>
      </c>
      <c r="H641" s="23"/>
    </row>
    <row r="642" spans="1:8" ht="21" customHeight="1" x14ac:dyDescent="0.2">
      <c r="A642" s="109" t="s">
        <v>85</v>
      </c>
      <c r="B642" s="75" t="s">
        <v>64</v>
      </c>
      <c r="C642" s="139" t="s">
        <v>15</v>
      </c>
      <c r="D642" s="139" t="s">
        <v>89</v>
      </c>
      <c r="E642" s="75" t="s">
        <v>7</v>
      </c>
      <c r="F642" s="75" t="s">
        <v>7</v>
      </c>
      <c r="G642" s="78">
        <f>G648+G643</f>
        <v>18099.599999999999</v>
      </c>
      <c r="H642" s="23"/>
    </row>
    <row r="643" spans="1:8" x14ac:dyDescent="0.2">
      <c r="A643" s="5" t="s">
        <v>36</v>
      </c>
      <c r="B643" s="15" t="s">
        <v>64</v>
      </c>
      <c r="C643" s="19" t="s">
        <v>15</v>
      </c>
      <c r="D643" s="19" t="s">
        <v>9</v>
      </c>
      <c r="E643" s="15" t="s">
        <v>7</v>
      </c>
      <c r="F643" s="15" t="s">
        <v>7</v>
      </c>
      <c r="G643" s="101">
        <f t="shared" ref="G643:G646" si="101">G644</f>
        <v>166.3</v>
      </c>
      <c r="H643" s="23"/>
    </row>
    <row r="644" spans="1:8" x14ac:dyDescent="0.2">
      <c r="A644" s="5" t="s">
        <v>47</v>
      </c>
      <c r="B644" s="15" t="s">
        <v>64</v>
      </c>
      <c r="C644" s="19" t="s">
        <v>15</v>
      </c>
      <c r="D644" s="19" t="s">
        <v>9</v>
      </c>
      <c r="E644" s="15" t="s">
        <v>108</v>
      </c>
      <c r="F644" s="15" t="s">
        <v>7</v>
      </c>
      <c r="G644" s="101">
        <f t="shared" si="101"/>
        <v>166.3</v>
      </c>
      <c r="H644" s="23"/>
    </row>
    <row r="645" spans="1:8" x14ac:dyDescent="0.2">
      <c r="A645" s="5" t="s">
        <v>50</v>
      </c>
      <c r="B645" s="15" t="s">
        <v>64</v>
      </c>
      <c r="C645" s="14">
        <v>10</v>
      </c>
      <c r="D645" s="14">
        <v>3</v>
      </c>
      <c r="E645" s="15" t="s">
        <v>111</v>
      </c>
      <c r="F645" s="15" t="s">
        <v>7</v>
      </c>
      <c r="G645" s="101">
        <f t="shared" si="101"/>
        <v>166.3</v>
      </c>
      <c r="H645" s="23"/>
    </row>
    <row r="646" spans="1:8" ht="24" x14ac:dyDescent="0.2">
      <c r="A646" s="5" t="s">
        <v>74</v>
      </c>
      <c r="B646" s="15" t="s">
        <v>64</v>
      </c>
      <c r="C646" s="14">
        <v>10</v>
      </c>
      <c r="D646" s="14">
        <v>3</v>
      </c>
      <c r="E646" s="15" t="s">
        <v>240</v>
      </c>
      <c r="F646" s="15"/>
      <c r="G646" s="101">
        <f t="shared" si="101"/>
        <v>166.3</v>
      </c>
      <c r="H646" s="23"/>
    </row>
    <row r="647" spans="1:8" x14ac:dyDescent="0.2">
      <c r="A647" s="10" t="s">
        <v>216</v>
      </c>
      <c r="B647" s="16" t="s">
        <v>64</v>
      </c>
      <c r="C647" s="13">
        <v>10</v>
      </c>
      <c r="D647" s="13">
        <v>3</v>
      </c>
      <c r="E647" s="16" t="s">
        <v>240</v>
      </c>
      <c r="F647" s="16" t="s">
        <v>217</v>
      </c>
      <c r="G647" s="77">
        <v>166.3</v>
      </c>
      <c r="H647" s="23"/>
    </row>
    <row r="648" spans="1:8" x14ac:dyDescent="0.2">
      <c r="A648" s="5" t="s">
        <v>139</v>
      </c>
      <c r="B648" s="15" t="s">
        <v>64</v>
      </c>
      <c r="C648" s="19" t="s">
        <v>15</v>
      </c>
      <c r="D648" s="19" t="s">
        <v>11</v>
      </c>
      <c r="E648" s="15" t="s">
        <v>7</v>
      </c>
      <c r="F648" s="15" t="s">
        <v>7</v>
      </c>
      <c r="G648" s="79">
        <f>G649+G657</f>
        <v>17933.3</v>
      </c>
      <c r="H648" s="23"/>
    </row>
    <row r="649" spans="1:8" x14ac:dyDescent="0.2">
      <c r="A649" s="5" t="s">
        <v>138</v>
      </c>
      <c r="B649" s="15" t="s">
        <v>64</v>
      </c>
      <c r="C649" s="19" t="s">
        <v>15</v>
      </c>
      <c r="D649" s="19" t="s">
        <v>11</v>
      </c>
      <c r="E649" s="15" t="s">
        <v>137</v>
      </c>
      <c r="F649" s="15"/>
      <c r="G649" s="79">
        <f>G650</f>
        <v>15133.3</v>
      </c>
      <c r="H649" s="23"/>
    </row>
    <row r="650" spans="1:8" ht="48" x14ac:dyDescent="0.2">
      <c r="A650" s="141" t="s">
        <v>499</v>
      </c>
      <c r="B650" s="15" t="s">
        <v>64</v>
      </c>
      <c r="C650" s="19" t="s">
        <v>15</v>
      </c>
      <c r="D650" s="19" t="s">
        <v>11</v>
      </c>
      <c r="E650" s="15" t="s">
        <v>136</v>
      </c>
      <c r="F650" s="15"/>
      <c r="G650" s="79">
        <f>G651+G653+G655</f>
        <v>15133.3</v>
      </c>
      <c r="H650" s="23"/>
    </row>
    <row r="651" spans="1:8" ht="24" x14ac:dyDescent="0.2">
      <c r="A651" s="155" t="s">
        <v>262</v>
      </c>
      <c r="B651" s="22" t="s">
        <v>64</v>
      </c>
      <c r="C651" s="18" t="s">
        <v>277</v>
      </c>
      <c r="D651" s="18" t="s">
        <v>11</v>
      </c>
      <c r="E651" s="22" t="s">
        <v>136</v>
      </c>
      <c r="F651" s="22" t="s">
        <v>261</v>
      </c>
      <c r="G651" s="86">
        <f>G652</f>
        <v>2850</v>
      </c>
      <c r="H651" s="23"/>
    </row>
    <row r="652" spans="1:8" x14ac:dyDescent="0.2">
      <c r="A652" s="10" t="s">
        <v>151</v>
      </c>
      <c r="B652" s="16" t="s">
        <v>64</v>
      </c>
      <c r="C652" s="17" t="s">
        <v>15</v>
      </c>
      <c r="D652" s="17" t="s">
        <v>11</v>
      </c>
      <c r="E652" s="16" t="s">
        <v>136</v>
      </c>
      <c r="F652" s="16" t="s">
        <v>261</v>
      </c>
      <c r="G652" s="77">
        <v>2850</v>
      </c>
      <c r="H652" s="23"/>
    </row>
    <row r="653" spans="1:8" x14ac:dyDescent="0.2">
      <c r="A653" s="5" t="s">
        <v>216</v>
      </c>
      <c r="B653" s="15" t="s">
        <v>64</v>
      </c>
      <c r="C653" s="19" t="s">
        <v>15</v>
      </c>
      <c r="D653" s="19" t="s">
        <v>11</v>
      </c>
      <c r="E653" s="15" t="s">
        <v>136</v>
      </c>
      <c r="F653" s="15" t="s">
        <v>217</v>
      </c>
      <c r="G653" s="79">
        <f>G654</f>
        <v>2365.8000000000002</v>
      </c>
      <c r="H653" s="23"/>
    </row>
    <row r="654" spans="1:8" x14ac:dyDescent="0.2">
      <c r="A654" s="10" t="s">
        <v>251</v>
      </c>
      <c r="B654" s="16" t="s">
        <v>64</v>
      </c>
      <c r="C654" s="17" t="s">
        <v>15</v>
      </c>
      <c r="D654" s="17" t="s">
        <v>11</v>
      </c>
      <c r="E654" s="16" t="s">
        <v>136</v>
      </c>
      <c r="F654" s="16" t="s">
        <v>217</v>
      </c>
      <c r="G654" s="77">
        <v>2365.8000000000002</v>
      </c>
      <c r="H654" s="23"/>
    </row>
    <row r="655" spans="1:8" x14ac:dyDescent="0.2">
      <c r="A655" s="5" t="s">
        <v>218</v>
      </c>
      <c r="B655" s="15" t="s">
        <v>64</v>
      </c>
      <c r="C655" s="19" t="s">
        <v>15</v>
      </c>
      <c r="D655" s="19" t="s">
        <v>11</v>
      </c>
      <c r="E655" s="15" t="s">
        <v>136</v>
      </c>
      <c r="F655" s="15" t="s">
        <v>219</v>
      </c>
      <c r="G655" s="79">
        <f>G656</f>
        <v>9917.5</v>
      </c>
      <c r="H655" s="23"/>
    </row>
    <row r="656" spans="1:8" x14ac:dyDescent="0.2">
      <c r="A656" s="10" t="s">
        <v>152</v>
      </c>
      <c r="B656" s="16" t="s">
        <v>64</v>
      </c>
      <c r="C656" s="17" t="s">
        <v>15</v>
      </c>
      <c r="D656" s="17" t="s">
        <v>11</v>
      </c>
      <c r="E656" s="16" t="s">
        <v>136</v>
      </c>
      <c r="F656" s="16" t="s">
        <v>219</v>
      </c>
      <c r="G656" s="77">
        <v>9917.5</v>
      </c>
      <c r="H656" s="23"/>
    </row>
    <row r="657" spans="1:8" x14ac:dyDescent="0.2">
      <c r="A657" s="5" t="s">
        <v>40</v>
      </c>
      <c r="B657" s="15" t="s">
        <v>64</v>
      </c>
      <c r="C657" s="19" t="s">
        <v>15</v>
      </c>
      <c r="D657" s="19" t="s">
        <v>11</v>
      </c>
      <c r="E657" s="15" t="s">
        <v>97</v>
      </c>
      <c r="F657" s="15"/>
      <c r="G657" s="79">
        <f t="shared" ref="G657:G659" si="102">G658</f>
        <v>2800</v>
      </c>
      <c r="H657" s="23"/>
    </row>
    <row r="658" spans="1:8" ht="24" x14ac:dyDescent="0.2">
      <c r="A658" s="5" t="s">
        <v>376</v>
      </c>
      <c r="B658" s="15" t="s">
        <v>64</v>
      </c>
      <c r="C658" s="19" t="s">
        <v>15</v>
      </c>
      <c r="D658" s="19" t="s">
        <v>11</v>
      </c>
      <c r="E658" s="15" t="s">
        <v>377</v>
      </c>
      <c r="F658" s="15"/>
      <c r="G658" s="79">
        <f t="shared" si="102"/>
        <v>2800</v>
      </c>
      <c r="H658" s="23"/>
    </row>
    <row r="659" spans="1:8" ht="48" x14ac:dyDescent="0.2">
      <c r="A659" s="5" t="s">
        <v>350</v>
      </c>
      <c r="B659" s="15" t="s">
        <v>64</v>
      </c>
      <c r="C659" s="19" t="s">
        <v>15</v>
      </c>
      <c r="D659" s="19" t="s">
        <v>11</v>
      </c>
      <c r="E659" s="15" t="s">
        <v>387</v>
      </c>
      <c r="F659" s="15"/>
      <c r="G659" s="79">
        <f t="shared" si="102"/>
        <v>2800</v>
      </c>
      <c r="H659" s="23"/>
    </row>
    <row r="660" spans="1:8" x14ac:dyDescent="0.2">
      <c r="A660" s="10" t="s">
        <v>238</v>
      </c>
      <c r="B660" s="16" t="s">
        <v>64</v>
      </c>
      <c r="C660" s="17" t="s">
        <v>15</v>
      </c>
      <c r="D660" s="17" t="s">
        <v>11</v>
      </c>
      <c r="E660" s="16" t="s">
        <v>387</v>
      </c>
      <c r="F660" s="16" t="s">
        <v>239</v>
      </c>
      <c r="G660" s="77">
        <v>2800</v>
      </c>
      <c r="H660" s="23"/>
    </row>
    <row r="661" spans="1:8" ht="28.5" x14ac:dyDescent="0.2">
      <c r="A661" s="106" t="s">
        <v>191</v>
      </c>
      <c r="B661" s="107" t="s">
        <v>70</v>
      </c>
      <c r="C661" s="108"/>
      <c r="D661" s="108"/>
      <c r="E661" s="107" t="s">
        <v>7</v>
      </c>
      <c r="F661" s="107" t="s">
        <v>7</v>
      </c>
      <c r="G661" s="82">
        <f t="shared" ref="G661:G664" si="103">G662</f>
        <v>21378.699999999997</v>
      </c>
      <c r="H661" s="23"/>
    </row>
    <row r="662" spans="1:8" ht="24" x14ac:dyDescent="0.2">
      <c r="A662" s="109" t="s">
        <v>80</v>
      </c>
      <c r="B662" s="75" t="s">
        <v>70</v>
      </c>
      <c r="C662" s="111">
        <v>3</v>
      </c>
      <c r="D662" s="111">
        <v>0</v>
      </c>
      <c r="E662" s="75" t="s">
        <v>7</v>
      </c>
      <c r="F662" s="75" t="s">
        <v>7</v>
      </c>
      <c r="G662" s="78">
        <f>G663+G670</f>
        <v>21378.699999999997</v>
      </c>
      <c r="H662" s="23"/>
    </row>
    <row r="663" spans="1:8" ht="24" x14ac:dyDescent="0.2">
      <c r="A663" s="5" t="s">
        <v>128</v>
      </c>
      <c r="B663" s="15" t="s">
        <v>70</v>
      </c>
      <c r="C663" s="14">
        <v>3</v>
      </c>
      <c r="D663" s="14">
        <v>9</v>
      </c>
      <c r="E663" s="15" t="s">
        <v>7</v>
      </c>
      <c r="F663" s="15" t="s">
        <v>7</v>
      </c>
      <c r="G663" s="79">
        <f t="shared" si="103"/>
        <v>10347.799999999999</v>
      </c>
      <c r="H663" s="23"/>
    </row>
    <row r="664" spans="1:8" ht="36" x14ac:dyDescent="0.2">
      <c r="A664" s="5" t="s">
        <v>42</v>
      </c>
      <c r="B664" s="15" t="s">
        <v>70</v>
      </c>
      <c r="C664" s="19" t="s">
        <v>9</v>
      </c>
      <c r="D664" s="19" t="s">
        <v>14</v>
      </c>
      <c r="E664" s="15" t="s">
        <v>91</v>
      </c>
      <c r="F664" s="15" t="s">
        <v>7</v>
      </c>
      <c r="G664" s="79">
        <f t="shared" si="103"/>
        <v>10347.799999999999</v>
      </c>
      <c r="H664" s="23"/>
    </row>
    <row r="665" spans="1:8" x14ac:dyDescent="0.2">
      <c r="A665" s="5" t="s">
        <v>10</v>
      </c>
      <c r="B665" s="15" t="s">
        <v>70</v>
      </c>
      <c r="C665" s="14">
        <v>3</v>
      </c>
      <c r="D665" s="14">
        <v>9</v>
      </c>
      <c r="E665" s="15" t="s">
        <v>92</v>
      </c>
      <c r="F665" s="15" t="s">
        <v>7</v>
      </c>
      <c r="G665" s="79">
        <f t="shared" ref="G665" si="104">G666+G667+G668+G669</f>
        <v>10347.799999999999</v>
      </c>
      <c r="H665" s="23"/>
    </row>
    <row r="666" spans="1:8" x14ac:dyDescent="0.2">
      <c r="A666" s="113" t="s">
        <v>194</v>
      </c>
      <c r="B666" s="16" t="s">
        <v>70</v>
      </c>
      <c r="C666" s="13">
        <v>3</v>
      </c>
      <c r="D666" s="13">
        <v>9</v>
      </c>
      <c r="E666" s="16" t="s">
        <v>92</v>
      </c>
      <c r="F666" s="123" t="s">
        <v>196</v>
      </c>
      <c r="G666" s="77">
        <v>9379.5</v>
      </c>
      <c r="H666" s="23"/>
    </row>
    <row r="667" spans="1:8" x14ac:dyDescent="0.2">
      <c r="A667" s="113" t="s">
        <v>195</v>
      </c>
      <c r="B667" s="16" t="s">
        <v>70</v>
      </c>
      <c r="C667" s="13">
        <v>3</v>
      </c>
      <c r="D667" s="13">
        <v>9</v>
      </c>
      <c r="E667" s="16" t="s">
        <v>92</v>
      </c>
      <c r="F667" s="123" t="s">
        <v>197</v>
      </c>
      <c r="G667" s="77">
        <v>138.4</v>
      </c>
      <c r="H667" s="23"/>
    </row>
    <row r="668" spans="1:8" ht="24" x14ac:dyDescent="0.2">
      <c r="A668" s="10" t="s">
        <v>265</v>
      </c>
      <c r="B668" s="16" t="s">
        <v>70</v>
      </c>
      <c r="C668" s="13">
        <v>3</v>
      </c>
      <c r="D668" s="13">
        <v>9</v>
      </c>
      <c r="E668" s="16" t="s">
        <v>92</v>
      </c>
      <c r="F668" s="123" t="s">
        <v>266</v>
      </c>
      <c r="G668" s="77">
        <v>113.1</v>
      </c>
      <c r="H668" s="23"/>
    </row>
    <row r="669" spans="1:8" x14ac:dyDescent="0.2">
      <c r="A669" s="113" t="s">
        <v>193</v>
      </c>
      <c r="B669" s="16" t="s">
        <v>70</v>
      </c>
      <c r="C669" s="13">
        <v>3</v>
      </c>
      <c r="D669" s="13">
        <v>9</v>
      </c>
      <c r="E669" s="16" t="s">
        <v>92</v>
      </c>
      <c r="F669" s="123" t="s">
        <v>192</v>
      </c>
      <c r="G669" s="77">
        <v>716.8</v>
      </c>
      <c r="H669" s="23"/>
    </row>
    <row r="670" spans="1:8" x14ac:dyDescent="0.2">
      <c r="A670" s="5" t="s">
        <v>271</v>
      </c>
      <c r="B670" s="15" t="s">
        <v>70</v>
      </c>
      <c r="C670" s="14">
        <v>3</v>
      </c>
      <c r="D670" s="14">
        <v>10</v>
      </c>
      <c r="E670" s="15"/>
      <c r="F670" s="128"/>
      <c r="G670" s="79">
        <f t="shared" ref="G670" si="105">G671</f>
        <v>11030.9</v>
      </c>
      <c r="H670" s="23"/>
    </row>
    <row r="671" spans="1:8" x14ac:dyDescent="0.2">
      <c r="A671" s="5" t="s">
        <v>40</v>
      </c>
      <c r="B671" s="15" t="s">
        <v>70</v>
      </c>
      <c r="C671" s="14">
        <v>3</v>
      </c>
      <c r="D671" s="14">
        <v>10</v>
      </c>
      <c r="E671" s="15" t="s">
        <v>97</v>
      </c>
      <c r="F671" s="128"/>
      <c r="G671" s="79">
        <f t="shared" ref="G671:G673" si="106">G672</f>
        <v>11030.9</v>
      </c>
      <c r="H671" s="23"/>
    </row>
    <row r="672" spans="1:8" ht="24" x14ac:dyDescent="0.2">
      <c r="A672" s="5" t="s">
        <v>443</v>
      </c>
      <c r="B672" s="15" t="s">
        <v>70</v>
      </c>
      <c r="C672" s="14">
        <v>3</v>
      </c>
      <c r="D672" s="14">
        <v>10</v>
      </c>
      <c r="E672" s="15" t="s">
        <v>371</v>
      </c>
      <c r="F672" s="128"/>
      <c r="G672" s="79">
        <f t="shared" si="106"/>
        <v>11030.9</v>
      </c>
      <c r="H672" s="23"/>
    </row>
    <row r="673" spans="1:8" ht="36" x14ac:dyDescent="0.2">
      <c r="A673" s="5" t="s">
        <v>444</v>
      </c>
      <c r="B673" s="15" t="s">
        <v>70</v>
      </c>
      <c r="C673" s="14">
        <v>3</v>
      </c>
      <c r="D673" s="14">
        <v>10</v>
      </c>
      <c r="E673" s="15" t="s">
        <v>442</v>
      </c>
      <c r="F673" s="128"/>
      <c r="G673" s="79">
        <f t="shared" si="106"/>
        <v>11030.9</v>
      </c>
      <c r="H673" s="23"/>
    </row>
    <row r="674" spans="1:8" x14ac:dyDescent="0.2">
      <c r="A674" s="113" t="s">
        <v>193</v>
      </c>
      <c r="B674" s="16" t="s">
        <v>70</v>
      </c>
      <c r="C674" s="13">
        <v>3</v>
      </c>
      <c r="D674" s="13">
        <v>10</v>
      </c>
      <c r="E674" s="16" t="s">
        <v>442</v>
      </c>
      <c r="F674" s="123" t="s">
        <v>192</v>
      </c>
      <c r="G674" s="77">
        <v>11030.9</v>
      </c>
      <c r="H674" s="23"/>
    </row>
    <row r="675" spans="1:8" ht="30.75" customHeight="1" x14ac:dyDescent="0.2">
      <c r="A675" s="106" t="s">
        <v>132</v>
      </c>
      <c r="B675" s="107" t="s">
        <v>65</v>
      </c>
      <c r="C675" s="108"/>
      <c r="D675" s="108"/>
      <c r="E675" s="107" t="s">
        <v>7</v>
      </c>
      <c r="F675" s="107" t="s">
        <v>7</v>
      </c>
      <c r="G675" s="82">
        <f>G676+G699+G705+G710</f>
        <v>71092.3</v>
      </c>
      <c r="H675" s="23"/>
    </row>
    <row r="676" spans="1:8" x14ac:dyDescent="0.2">
      <c r="A676" s="109" t="s">
        <v>77</v>
      </c>
      <c r="B676" s="75" t="s">
        <v>65</v>
      </c>
      <c r="C676" s="139" t="s">
        <v>8</v>
      </c>
      <c r="D676" s="139" t="s">
        <v>89</v>
      </c>
      <c r="E676" s="75" t="s">
        <v>7</v>
      </c>
      <c r="F676" s="75" t="s">
        <v>7</v>
      </c>
      <c r="G676" s="101">
        <f>G677+G689</f>
        <v>38846.800000000003</v>
      </c>
      <c r="H676" s="23"/>
    </row>
    <row r="677" spans="1:8" ht="24" x14ac:dyDescent="0.2">
      <c r="A677" s="115" t="s">
        <v>130</v>
      </c>
      <c r="B677" s="127">
        <v>992</v>
      </c>
      <c r="C677" s="14">
        <v>1</v>
      </c>
      <c r="D677" s="14">
        <v>6</v>
      </c>
      <c r="E677" s="116"/>
      <c r="F677" s="117"/>
      <c r="G677" s="79">
        <f>G678</f>
        <v>17053.300000000003</v>
      </c>
      <c r="H677" s="23"/>
    </row>
    <row r="678" spans="1:8" ht="36" x14ac:dyDescent="0.2">
      <c r="A678" s="115" t="s">
        <v>42</v>
      </c>
      <c r="B678" s="127">
        <v>992</v>
      </c>
      <c r="C678" s="14">
        <v>1</v>
      </c>
      <c r="D678" s="14">
        <v>6</v>
      </c>
      <c r="E678" s="118">
        <v>20000</v>
      </c>
      <c r="F678" s="117"/>
      <c r="G678" s="79">
        <f>G679+G685+G687</f>
        <v>17053.300000000003</v>
      </c>
      <c r="H678" s="23"/>
    </row>
    <row r="679" spans="1:8" x14ac:dyDescent="0.2">
      <c r="A679" s="115" t="s">
        <v>10</v>
      </c>
      <c r="B679" s="127">
        <v>992</v>
      </c>
      <c r="C679" s="119">
        <v>1</v>
      </c>
      <c r="D679" s="119">
        <v>6</v>
      </c>
      <c r="E679" s="116">
        <v>20400</v>
      </c>
      <c r="F679" s="15" t="s">
        <v>7</v>
      </c>
      <c r="G679" s="79">
        <f>G680+G681+G682+G683+G684</f>
        <v>17047.300000000003</v>
      </c>
      <c r="H679" s="23"/>
    </row>
    <row r="680" spans="1:8" x14ac:dyDescent="0.2">
      <c r="A680" s="113" t="s">
        <v>194</v>
      </c>
      <c r="B680" s="124">
        <v>992</v>
      </c>
      <c r="C680" s="121">
        <v>1</v>
      </c>
      <c r="D680" s="121">
        <v>6</v>
      </c>
      <c r="E680" s="122">
        <v>20400</v>
      </c>
      <c r="F680" s="123" t="s">
        <v>196</v>
      </c>
      <c r="G680" s="77">
        <v>15181.1</v>
      </c>
      <c r="H680" s="23"/>
    </row>
    <row r="681" spans="1:8" x14ac:dyDescent="0.2">
      <c r="A681" s="113" t="s">
        <v>195</v>
      </c>
      <c r="B681" s="124">
        <v>992</v>
      </c>
      <c r="C681" s="121">
        <v>1</v>
      </c>
      <c r="D681" s="121">
        <v>6</v>
      </c>
      <c r="E681" s="122">
        <v>20400</v>
      </c>
      <c r="F681" s="123" t="s">
        <v>197</v>
      </c>
      <c r="G681" s="77">
        <v>374.6</v>
      </c>
      <c r="H681" s="23"/>
    </row>
    <row r="682" spans="1:8" ht="24" x14ac:dyDescent="0.2">
      <c r="A682" s="10" t="s">
        <v>265</v>
      </c>
      <c r="B682" s="124">
        <v>992</v>
      </c>
      <c r="C682" s="121">
        <v>1</v>
      </c>
      <c r="D682" s="121">
        <v>6</v>
      </c>
      <c r="E682" s="125">
        <v>20400</v>
      </c>
      <c r="F682" s="123" t="s">
        <v>266</v>
      </c>
      <c r="G682" s="77">
        <v>129.1</v>
      </c>
      <c r="H682" s="23"/>
    </row>
    <row r="683" spans="1:8" x14ac:dyDescent="0.2">
      <c r="A683" s="113" t="s">
        <v>193</v>
      </c>
      <c r="B683" s="124">
        <v>992</v>
      </c>
      <c r="C683" s="121">
        <v>1</v>
      </c>
      <c r="D683" s="121">
        <v>6</v>
      </c>
      <c r="E683" s="122">
        <v>20400</v>
      </c>
      <c r="F683" s="123" t="s">
        <v>192</v>
      </c>
      <c r="G683" s="77">
        <v>1354.5</v>
      </c>
      <c r="H683" s="23"/>
    </row>
    <row r="684" spans="1:8" x14ac:dyDescent="0.2">
      <c r="A684" s="114" t="s">
        <v>211</v>
      </c>
      <c r="B684" s="124">
        <v>992</v>
      </c>
      <c r="C684" s="121">
        <v>1</v>
      </c>
      <c r="D684" s="121">
        <v>6</v>
      </c>
      <c r="E684" s="122" t="s">
        <v>92</v>
      </c>
      <c r="F684" s="123" t="s">
        <v>212</v>
      </c>
      <c r="G684" s="77">
        <v>8</v>
      </c>
      <c r="H684" s="23"/>
    </row>
    <row r="685" spans="1:8" ht="108" customHeight="1" x14ac:dyDescent="0.2">
      <c r="A685" s="163" t="s">
        <v>167</v>
      </c>
      <c r="B685" s="127">
        <v>992</v>
      </c>
      <c r="C685" s="14">
        <v>1</v>
      </c>
      <c r="D685" s="14">
        <v>6</v>
      </c>
      <c r="E685" s="118">
        <v>27000</v>
      </c>
      <c r="F685" s="117"/>
      <c r="G685" s="79">
        <f>G686</f>
        <v>3</v>
      </c>
      <c r="H685" s="23"/>
    </row>
    <row r="686" spans="1:8" x14ac:dyDescent="0.2">
      <c r="A686" s="113" t="s">
        <v>193</v>
      </c>
      <c r="B686" s="124">
        <v>992</v>
      </c>
      <c r="C686" s="121">
        <v>1</v>
      </c>
      <c r="D686" s="121">
        <v>6</v>
      </c>
      <c r="E686" s="125">
        <v>27000</v>
      </c>
      <c r="F686" s="123" t="s">
        <v>192</v>
      </c>
      <c r="G686" s="77">
        <v>3</v>
      </c>
      <c r="H686" s="23"/>
    </row>
    <row r="687" spans="1:8" ht="120" x14ac:dyDescent="0.2">
      <c r="A687" s="163" t="s">
        <v>168</v>
      </c>
      <c r="B687" s="127">
        <v>992</v>
      </c>
      <c r="C687" s="14">
        <v>1</v>
      </c>
      <c r="D687" s="14">
        <v>6</v>
      </c>
      <c r="E687" s="118">
        <v>28000</v>
      </c>
      <c r="F687" s="117"/>
      <c r="G687" s="79">
        <f>G688</f>
        <v>3</v>
      </c>
      <c r="H687" s="23"/>
    </row>
    <row r="688" spans="1:8" x14ac:dyDescent="0.2">
      <c r="A688" s="113" t="s">
        <v>193</v>
      </c>
      <c r="B688" s="124">
        <v>992</v>
      </c>
      <c r="C688" s="121">
        <v>1</v>
      </c>
      <c r="D688" s="121">
        <v>6</v>
      </c>
      <c r="E688" s="122">
        <v>28000</v>
      </c>
      <c r="F688" s="123" t="s">
        <v>192</v>
      </c>
      <c r="G688" s="77">
        <v>3</v>
      </c>
      <c r="H688" s="23"/>
    </row>
    <row r="689" spans="1:8" x14ac:dyDescent="0.2">
      <c r="A689" s="5" t="s">
        <v>13</v>
      </c>
      <c r="B689" s="15" t="s">
        <v>65</v>
      </c>
      <c r="C689" s="18" t="s">
        <v>8</v>
      </c>
      <c r="D689" s="18" t="s">
        <v>153</v>
      </c>
      <c r="E689" s="15" t="s">
        <v>7</v>
      </c>
      <c r="F689" s="15" t="s">
        <v>7</v>
      </c>
      <c r="G689" s="86">
        <f t="shared" ref="G689" si="107">G694+G697+G690</f>
        <v>21793.5</v>
      </c>
      <c r="H689" s="23"/>
    </row>
    <row r="690" spans="1:8" x14ac:dyDescent="0.2">
      <c r="A690" s="5" t="s">
        <v>51</v>
      </c>
      <c r="B690" s="15" t="s">
        <v>65</v>
      </c>
      <c r="C690" s="19" t="s">
        <v>8</v>
      </c>
      <c r="D690" s="19" t="s">
        <v>153</v>
      </c>
      <c r="E690" s="15" t="s">
        <v>94</v>
      </c>
      <c r="F690" s="15" t="s">
        <v>7</v>
      </c>
      <c r="G690" s="86">
        <f t="shared" ref="G690:G692" si="108">G691</f>
        <v>140.5</v>
      </c>
      <c r="H690" s="23"/>
    </row>
    <row r="691" spans="1:8" x14ac:dyDescent="0.2">
      <c r="A691" s="5" t="s">
        <v>171</v>
      </c>
      <c r="B691" s="15" t="s">
        <v>65</v>
      </c>
      <c r="C691" s="19" t="s">
        <v>8</v>
      </c>
      <c r="D691" s="19" t="s">
        <v>153</v>
      </c>
      <c r="E691" s="15" t="s">
        <v>172</v>
      </c>
      <c r="F691" s="15" t="s">
        <v>7</v>
      </c>
      <c r="G691" s="86">
        <f t="shared" si="108"/>
        <v>140.5</v>
      </c>
      <c r="H691" s="23"/>
    </row>
    <row r="692" spans="1:8" x14ac:dyDescent="0.2">
      <c r="A692" s="9" t="s">
        <v>222</v>
      </c>
      <c r="B692" s="15" t="s">
        <v>65</v>
      </c>
      <c r="C692" s="19" t="s">
        <v>8</v>
      </c>
      <c r="D692" s="19" t="s">
        <v>153</v>
      </c>
      <c r="E692" s="15" t="s">
        <v>172</v>
      </c>
      <c r="F692" s="15" t="s">
        <v>223</v>
      </c>
      <c r="G692" s="86">
        <f t="shared" si="108"/>
        <v>140.5</v>
      </c>
      <c r="H692" s="23"/>
    </row>
    <row r="693" spans="1:8" x14ac:dyDescent="0.2">
      <c r="A693" s="10" t="s">
        <v>189</v>
      </c>
      <c r="B693" s="16" t="s">
        <v>65</v>
      </c>
      <c r="C693" s="17" t="s">
        <v>8</v>
      </c>
      <c r="D693" s="17" t="s">
        <v>153</v>
      </c>
      <c r="E693" s="16" t="s">
        <v>172</v>
      </c>
      <c r="F693" s="16" t="s">
        <v>223</v>
      </c>
      <c r="G693" s="77">
        <v>140.5</v>
      </c>
      <c r="H693" s="23"/>
    </row>
    <row r="694" spans="1:8" ht="24" x14ac:dyDescent="0.2">
      <c r="A694" s="129" t="s">
        <v>79</v>
      </c>
      <c r="B694" s="15" t="s">
        <v>65</v>
      </c>
      <c r="C694" s="18" t="s">
        <v>8</v>
      </c>
      <c r="D694" s="18" t="s">
        <v>153</v>
      </c>
      <c r="E694" s="15" t="s">
        <v>95</v>
      </c>
      <c r="F694" s="15" t="s">
        <v>7</v>
      </c>
      <c r="G694" s="86">
        <f t="shared" ref="G694:G695" si="109">G695</f>
        <v>0</v>
      </c>
      <c r="H694" s="23"/>
    </row>
    <row r="695" spans="1:8" x14ac:dyDescent="0.2">
      <c r="A695" s="5" t="s">
        <v>59</v>
      </c>
      <c r="B695" s="15" t="s">
        <v>65</v>
      </c>
      <c r="C695" s="18" t="s">
        <v>8</v>
      </c>
      <c r="D695" s="18" t="s">
        <v>153</v>
      </c>
      <c r="E695" s="15" t="s">
        <v>96</v>
      </c>
      <c r="F695" s="15" t="s">
        <v>7</v>
      </c>
      <c r="G695" s="86">
        <f t="shared" si="109"/>
        <v>0</v>
      </c>
      <c r="H695" s="23"/>
    </row>
    <row r="696" spans="1:8" ht="48" x14ac:dyDescent="0.2">
      <c r="A696" s="130" t="s">
        <v>268</v>
      </c>
      <c r="B696" s="124">
        <v>992</v>
      </c>
      <c r="C696" s="17" t="s">
        <v>8</v>
      </c>
      <c r="D696" s="17" t="s">
        <v>153</v>
      </c>
      <c r="E696" s="16" t="s">
        <v>96</v>
      </c>
      <c r="F696" s="16" t="s">
        <v>267</v>
      </c>
      <c r="G696" s="77">
        <v>0</v>
      </c>
      <c r="H696" s="23"/>
    </row>
    <row r="697" spans="1:8" ht="24" x14ac:dyDescent="0.2">
      <c r="A697" s="9" t="s">
        <v>327</v>
      </c>
      <c r="B697" s="147" t="s">
        <v>65</v>
      </c>
      <c r="C697" s="147" t="s">
        <v>8</v>
      </c>
      <c r="D697" s="147" t="s">
        <v>153</v>
      </c>
      <c r="E697" s="147" t="s">
        <v>326</v>
      </c>
      <c r="F697" s="147" t="s">
        <v>7</v>
      </c>
      <c r="G697" s="88">
        <f>G698</f>
        <v>21653</v>
      </c>
      <c r="H697" s="23"/>
    </row>
    <row r="698" spans="1:8" x14ac:dyDescent="0.2">
      <c r="A698" s="130" t="s">
        <v>245</v>
      </c>
      <c r="B698" s="124">
        <v>992</v>
      </c>
      <c r="C698" s="17" t="s">
        <v>8</v>
      </c>
      <c r="D698" s="17" t="s">
        <v>153</v>
      </c>
      <c r="E698" s="16" t="s">
        <v>326</v>
      </c>
      <c r="F698" s="16" t="s">
        <v>246</v>
      </c>
      <c r="G698" s="77">
        <v>21653</v>
      </c>
      <c r="H698" s="23"/>
    </row>
    <row r="699" spans="1:8" x14ac:dyDescent="0.2">
      <c r="A699" s="109" t="s">
        <v>173</v>
      </c>
      <c r="B699" s="75" t="s">
        <v>65</v>
      </c>
      <c r="C699" s="139" t="s">
        <v>19</v>
      </c>
      <c r="D699" s="139" t="s">
        <v>89</v>
      </c>
      <c r="E699" s="75" t="s">
        <v>7</v>
      </c>
      <c r="F699" s="75" t="s">
        <v>7</v>
      </c>
      <c r="G699" s="78">
        <f t="shared" ref="G699:G701" si="110">G700</f>
        <v>1456.5</v>
      </c>
      <c r="H699" s="23"/>
    </row>
    <row r="700" spans="1:8" x14ac:dyDescent="0.2">
      <c r="A700" s="5" t="s">
        <v>174</v>
      </c>
      <c r="B700" s="15" t="s">
        <v>65</v>
      </c>
      <c r="C700" s="19" t="s">
        <v>19</v>
      </c>
      <c r="D700" s="19" t="s">
        <v>9</v>
      </c>
      <c r="E700" s="15"/>
      <c r="F700" s="15"/>
      <c r="G700" s="79">
        <f t="shared" si="110"/>
        <v>1456.5</v>
      </c>
      <c r="H700" s="23"/>
    </row>
    <row r="701" spans="1:8" x14ac:dyDescent="0.2">
      <c r="A701" s="5" t="s">
        <v>51</v>
      </c>
      <c r="B701" s="15" t="s">
        <v>65</v>
      </c>
      <c r="C701" s="19" t="s">
        <v>19</v>
      </c>
      <c r="D701" s="19" t="s">
        <v>9</v>
      </c>
      <c r="E701" s="15" t="s">
        <v>94</v>
      </c>
      <c r="F701" s="15" t="s">
        <v>7</v>
      </c>
      <c r="G701" s="79">
        <f t="shared" si="110"/>
        <v>1456.5</v>
      </c>
      <c r="H701" s="23"/>
    </row>
    <row r="702" spans="1:8" ht="25.5" customHeight="1" x14ac:dyDescent="0.2">
      <c r="A702" s="5" t="s">
        <v>175</v>
      </c>
      <c r="B702" s="15" t="s">
        <v>65</v>
      </c>
      <c r="C702" s="19" t="s">
        <v>19</v>
      </c>
      <c r="D702" s="19" t="s">
        <v>9</v>
      </c>
      <c r="E702" s="15" t="s">
        <v>176</v>
      </c>
      <c r="F702" s="15" t="s">
        <v>7</v>
      </c>
      <c r="G702" s="79">
        <f t="shared" ref="G702:G703" si="111">G703</f>
        <v>1456.5</v>
      </c>
      <c r="H702" s="23"/>
    </row>
    <row r="703" spans="1:8" ht="16.5" customHeight="1" x14ac:dyDescent="0.2">
      <c r="A703" s="9" t="s">
        <v>222</v>
      </c>
      <c r="B703" s="15" t="s">
        <v>65</v>
      </c>
      <c r="C703" s="19" t="s">
        <v>19</v>
      </c>
      <c r="D703" s="19" t="s">
        <v>9</v>
      </c>
      <c r="E703" s="15" t="s">
        <v>176</v>
      </c>
      <c r="F703" s="15" t="s">
        <v>223</v>
      </c>
      <c r="G703" s="79">
        <f t="shared" si="111"/>
        <v>1456.5</v>
      </c>
      <c r="H703" s="23"/>
    </row>
    <row r="704" spans="1:8" ht="15" customHeight="1" x14ac:dyDescent="0.2">
      <c r="A704" s="10" t="s">
        <v>189</v>
      </c>
      <c r="B704" s="16" t="s">
        <v>65</v>
      </c>
      <c r="C704" s="17" t="s">
        <v>19</v>
      </c>
      <c r="D704" s="17" t="s">
        <v>9</v>
      </c>
      <c r="E704" s="16" t="s">
        <v>176</v>
      </c>
      <c r="F704" s="16" t="s">
        <v>223</v>
      </c>
      <c r="G704" s="77">
        <v>1456.5</v>
      </c>
      <c r="H704" s="23"/>
    </row>
    <row r="705" spans="1:8" ht="19.5" customHeight="1" x14ac:dyDescent="0.2">
      <c r="A705" s="109" t="s">
        <v>166</v>
      </c>
      <c r="B705" s="164">
        <v>992</v>
      </c>
      <c r="C705" s="111">
        <v>13</v>
      </c>
      <c r="D705" s="111">
        <v>0</v>
      </c>
      <c r="E705" s="165"/>
      <c r="F705" s="166"/>
      <c r="G705" s="78">
        <f t="shared" ref="G705:G707" si="112">G706</f>
        <v>200</v>
      </c>
      <c r="H705" s="23"/>
    </row>
    <row r="706" spans="1:8" x14ac:dyDescent="0.2">
      <c r="A706" s="5" t="s">
        <v>154</v>
      </c>
      <c r="B706" s="15" t="s">
        <v>65</v>
      </c>
      <c r="C706" s="19" t="s">
        <v>153</v>
      </c>
      <c r="D706" s="19" t="s">
        <v>8</v>
      </c>
      <c r="E706" s="15" t="s">
        <v>7</v>
      </c>
      <c r="F706" s="15" t="s">
        <v>7</v>
      </c>
      <c r="G706" s="79">
        <f t="shared" si="112"/>
        <v>200</v>
      </c>
      <c r="H706" s="23"/>
    </row>
    <row r="707" spans="1:8" x14ac:dyDescent="0.2">
      <c r="A707" s="5" t="s">
        <v>34</v>
      </c>
      <c r="B707" s="15" t="s">
        <v>65</v>
      </c>
      <c r="C707" s="19" t="s">
        <v>153</v>
      </c>
      <c r="D707" s="19" t="s">
        <v>8</v>
      </c>
      <c r="E707" s="15" t="s">
        <v>122</v>
      </c>
      <c r="F707" s="15" t="s">
        <v>7</v>
      </c>
      <c r="G707" s="79">
        <f t="shared" si="112"/>
        <v>200</v>
      </c>
      <c r="H707" s="23"/>
    </row>
    <row r="708" spans="1:8" x14ac:dyDescent="0.2">
      <c r="A708" s="5" t="s">
        <v>56</v>
      </c>
      <c r="B708" s="15" t="s">
        <v>65</v>
      </c>
      <c r="C708" s="19" t="s">
        <v>153</v>
      </c>
      <c r="D708" s="19" t="s">
        <v>8</v>
      </c>
      <c r="E708" s="15" t="s">
        <v>121</v>
      </c>
      <c r="F708" s="15" t="s">
        <v>7</v>
      </c>
      <c r="G708" s="79">
        <f>G709</f>
        <v>200</v>
      </c>
      <c r="H708" s="23"/>
    </row>
    <row r="709" spans="1:8" x14ac:dyDescent="0.2">
      <c r="A709" s="10" t="s">
        <v>230</v>
      </c>
      <c r="B709" s="16" t="s">
        <v>65</v>
      </c>
      <c r="C709" s="17" t="s">
        <v>153</v>
      </c>
      <c r="D709" s="17" t="s">
        <v>8</v>
      </c>
      <c r="E709" s="16" t="s">
        <v>121</v>
      </c>
      <c r="F709" s="16" t="s">
        <v>231</v>
      </c>
      <c r="G709" s="77">
        <v>200</v>
      </c>
      <c r="H709" s="23"/>
    </row>
    <row r="710" spans="1:8" ht="24" x14ac:dyDescent="0.2">
      <c r="A710" s="167" t="s">
        <v>161</v>
      </c>
      <c r="B710" s="75" t="s">
        <v>65</v>
      </c>
      <c r="C710" s="139" t="s">
        <v>44</v>
      </c>
      <c r="D710" s="139" t="s">
        <v>89</v>
      </c>
      <c r="E710" s="75" t="s">
        <v>7</v>
      </c>
      <c r="F710" s="75" t="s">
        <v>7</v>
      </c>
      <c r="G710" s="78">
        <f>G711+G718</f>
        <v>30589</v>
      </c>
      <c r="H710" s="23"/>
    </row>
    <row r="711" spans="1:8" ht="24" x14ac:dyDescent="0.2">
      <c r="A711" s="115" t="s">
        <v>162</v>
      </c>
      <c r="B711" s="15" t="s">
        <v>65</v>
      </c>
      <c r="C711" s="19" t="s">
        <v>44</v>
      </c>
      <c r="D711" s="19" t="s">
        <v>8</v>
      </c>
      <c r="E711" s="15" t="s">
        <v>7</v>
      </c>
      <c r="F711" s="15" t="s">
        <v>7</v>
      </c>
      <c r="G711" s="79">
        <f t="shared" ref="G711:G713" si="113">G712</f>
        <v>5679</v>
      </c>
      <c r="H711" s="23"/>
    </row>
    <row r="712" spans="1:8" x14ac:dyDescent="0.2">
      <c r="A712" s="5" t="s">
        <v>55</v>
      </c>
      <c r="B712" s="15" t="s">
        <v>65</v>
      </c>
      <c r="C712" s="19" t="s">
        <v>44</v>
      </c>
      <c r="D712" s="19" t="s">
        <v>8</v>
      </c>
      <c r="E712" s="15" t="s">
        <v>120</v>
      </c>
      <c r="F712" s="15" t="s">
        <v>7</v>
      </c>
      <c r="G712" s="79">
        <f t="shared" si="113"/>
        <v>5679</v>
      </c>
      <c r="H712" s="23"/>
    </row>
    <row r="713" spans="1:8" x14ac:dyDescent="0.2">
      <c r="A713" s="5" t="s">
        <v>55</v>
      </c>
      <c r="B713" s="15" t="s">
        <v>65</v>
      </c>
      <c r="C713" s="19" t="s">
        <v>44</v>
      </c>
      <c r="D713" s="19" t="s">
        <v>8</v>
      </c>
      <c r="E713" s="15" t="s">
        <v>119</v>
      </c>
      <c r="F713" s="15" t="s">
        <v>7</v>
      </c>
      <c r="G713" s="79">
        <f t="shared" si="113"/>
        <v>5679</v>
      </c>
      <c r="H713" s="23"/>
    </row>
    <row r="714" spans="1:8" ht="24" x14ac:dyDescent="0.2">
      <c r="A714" s="5" t="s">
        <v>57</v>
      </c>
      <c r="B714" s="15" t="s">
        <v>65</v>
      </c>
      <c r="C714" s="19" t="s">
        <v>44</v>
      </c>
      <c r="D714" s="19" t="s">
        <v>8</v>
      </c>
      <c r="E714" s="15" t="s">
        <v>118</v>
      </c>
      <c r="F714" s="15" t="s">
        <v>7</v>
      </c>
      <c r="G714" s="79">
        <f>G715</f>
        <v>5679</v>
      </c>
      <c r="H714" s="23"/>
    </row>
    <row r="715" spans="1:8" x14ac:dyDescent="0.2">
      <c r="A715" s="5" t="s">
        <v>232</v>
      </c>
      <c r="B715" s="15" t="s">
        <v>65</v>
      </c>
      <c r="C715" s="19" t="s">
        <v>44</v>
      </c>
      <c r="D715" s="19" t="s">
        <v>8</v>
      </c>
      <c r="E715" s="15" t="s">
        <v>118</v>
      </c>
      <c r="F715" s="15" t="s">
        <v>233</v>
      </c>
      <c r="G715" s="79">
        <f>G716+G717</f>
        <v>5679</v>
      </c>
      <c r="H715" s="23"/>
    </row>
    <row r="716" spans="1:8" x14ac:dyDescent="0.2">
      <c r="A716" s="10" t="s">
        <v>151</v>
      </c>
      <c r="B716" s="16" t="s">
        <v>65</v>
      </c>
      <c r="C716" s="17" t="s">
        <v>44</v>
      </c>
      <c r="D716" s="17" t="s">
        <v>8</v>
      </c>
      <c r="E716" s="16" t="s">
        <v>118</v>
      </c>
      <c r="F716" s="16" t="s">
        <v>233</v>
      </c>
      <c r="G716" s="77">
        <v>1679</v>
      </c>
      <c r="H716" s="23"/>
    </row>
    <row r="717" spans="1:8" x14ac:dyDescent="0.2">
      <c r="A717" s="10" t="s">
        <v>148</v>
      </c>
      <c r="B717" s="16" t="s">
        <v>65</v>
      </c>
      <c r="C717" s="17" t="s">
        <v>44</v>
      </c>
      <c r="D717" s="17" t="s">
        <v>8</v>
      </c>
      <c r="E717" s="16" t="s">
        <v>118</v>
      </c>
      <c r="F717" s="16" t="s">
        <v>233</v>
      </c>
      <c r="G717" s="77">
        <v>4000</v>
      </c>
      <c r="H717" s="23"/>
    </row>
    <row r="718" spans="1:8" x14ac:dyDescent="0.2">
      <c r="A718" s="115" t="s">
        <v>163</v>
      </c>
      <c r="B718" s="15" t="s">
        <v>65</v>
      </c>
      <c r="C718" s="19" t="s">
        <v>44</v>
      </c>
      <c r="D718" s="19" t="s">
        <v>19</v>
      </c>
      <c r="E718" s="15"/>
      <c r="F718" s="15"/>
      <c r="G718" s="79">
        <f t="shared" ref="G718:G719" si="114">G719</f>
        <v>24910</v>
      </c>
      <c r="H718" s="23"/>
    </row>
    <row r="719" spans="1:8" x14ac:dyDescent="0.2">
      <c r="A719" s="5" t="s">
        <v>88</v>
      </c>
      <c r="B719" s="15" t="s">
        <v>65</v>
      </c>
      <c r="C719" s="19" t="s">
        <v>44</v>
      </c>
      <c r="D719" s="19" t="s">
        <v>19</v>
      </c>
      <c r="E719" s="15" t="s">
        <v>117</v>
      </c>
      <c r="F719" s="15" t="s">
        <v>7</v>
      </c>
      <c r="G719" s="79">
        <f t="shared" si="114"/>
        <v>24910</v>
      </c>
      <c r="H719" s="23"/>
    </row>
    <row r="720" spans="1:8" x14ac:dyDescent="0.2">
      <c r="A720" s="168" t="s">
        <v>66</v>
      </c>
      <c r="B720" s="15" t="s">
        <v>65</v>
      </c>
      <c r="C720" s="19" t="s">
        <v>44</v>
      </c>
      <c r="D720" s="19" t="s">
        <v>19</v>
      </c>
      <c r="E720" s="15" t="s">
        <v>116</v>
      </c>
      <c r="F720" s="15" t="s">
        <v>7</v>
      </c>
      <c r="G720" s="79">
        <f>G721</f>
        <v>24910</v>
      </c>
      <c r="H720" s="23"/>
    </row>
    <row r="721" spans="1:8" ht="24" x14ac:dyDescent="0.2">
      <c r="A721" s="10" t="s">
        <v>234</v>
      </c>
      <c r="B721" s="16" t="s">
        <v>65</v>
      </c>
      <c r="C721" s="17" t="s">
        <v>44</v>
      </c>
      <c r="D721" s="17" t="s">
        <v>19</v>
      </c>
      <c r="E721" s="16" t="s">
        <v>116</v>
      </c>
      <c r="F721" s="16" t="s">
        <v>235</v>
      </c>
      <c r="G721" s="77">
        <v>24910</v>
      </c>
      <c r="H721" s="23"/>
    </row>
    <row r="724" spans="1:8" x14ac:dyDescent="0.2">
      <c r="A724" s="11"/>
      <c r="G724" s="23"/>
    </row>
    <row r="725" spans="1:8" x14ac:dyDescent="0.2">
      <c r="A725" s="11"/>
    </row>
    <row r="726" spans="1:8" x14ac:dyDescent="0.2">
      <c r="A726" s="11"/>
    </row>
    <row r="727" spans="1:8" x14ac:dyDescent="0.2">
      <c r="A727" s="11"/>
    </row>
    <row r="728" spans="1:8" x14ac:dyDescent="0.2">
      <c r="A728" s="11"/>
    </row>
    <row r="729" spans="1:8" x14ac:dyDescent="0.2">
      <c r="A729" s="11"/>
    </row>
    <row r="730" spans="1:8" x14ac:dyDescent="0.2">
      <c r="A730" s="11"/>
    </row>
    <row r="731" spans="1:8" x14ac:dyDescent="0.2">
      <c r="A731" s="11"/>
    </row>
    <row r="732" spans="1:8" x14ac:dyDescent="0.2">
      <c r="A732" s="11"/>
    </row>
    <row r="733" spans="1:8" x14ac:dyDescent="0.2">
      <c r="A733" s="11"/>
    </row>
    <row r="734" spans="1:8" x14ac:dyDescent="0.2">
      <c r="A734" s="4"/>
      <c r="B734" s="4"/>
      <c r="C734" s="4"/>
      <c r="D734" s="4"/>
      <c r="E734" s="4"/>
      <c r="F734" s="4"/>
    </row>
    <row r="735" spans="1:8" x14ac:dyDescent="0.2">
      <c r="A735" s="4"/>
      <c r="B735" s="4"/>
      <c r="C735" s="4"/>
      <c r="D735" s="4"/>
      <c r="E735" s="4"/>
      <c r="F735" s="4"/>
    </row>
    <row r="736" spans="1:8" x14ac:dyDescent="0.2">
      <c r="A736" s="4"/>
      <c r="B736" s="4"/>
      <c r="C736" s="4"/>
      <c r="D736" s="4"/>
      <c r="E736" s="4"/>
      <c r="F736" s="4"/>
    </row>
    <row r="737" spans="1:6" x14ac:dyDescent="0.2">
      <c r="A737" s="4"/>
      <c r="B737" s="4"/>
      <c r="C737" s="4"/>
      <c r="D737" s="4"/>
      <c r="E737" s="4"/>
      <c r="F737" s="4"/>
    </row>
    <row r="738" spans="1:6" x14ac:dyDescent="0.2">
      <c r="A738" s="4"/>
      <c r="B738" s="4"/>
      <c r="C738" s="4"/>
      <c r="D738" s="4"/>
      <c r="E738" s="4"/>
      <c r="F738" s="4"/>
    </row>
    <row r="739" spans="1:6" x14ac:dyDescent="0.2">
      <c r="A739" s="4"/>
      <c r="B739" s="4"/>
      <c r="C739" s="4"/>
      <c r="D739" s="4"/>
      <c r="E739" s="4"/>
      <c r="F739" s="4"/>
    </row>
    <row r="740" spans="1:6" x14ac:dyDescent="0.2">
      <c r="A740" s="4"/>
      <c r="B740" s="4"/>
      <c r="C740" s="4"/>
      <c r="D740" s="4"/>
      <c r="E740" s="4"/>
      <c r="F740" s="4"/>
    </row>
    <row r="741" spans="1:6" x14ac:dyDescent="0.2">
      <c r="A741" s="4"/>
      <c r="B741" s="4"/>
      <c r="C741" s="4"/>
      <c r="D741" s="4"/>
      <c r="E741" s="4"/>
      <c r="F741" s="4"/>
    </row>
    <row r="742" spans="1:6" x14ac:dyDescent="0.2">
      <c r="A742" s="4"/>
      <c r="B742" s="4"/>
      <c r="C742" s="4"/>
      <c r="D742" s="4"/>
      <c r="E742" s="4"/>
      <c r="F742" s="4"/>
    </row>
    <row r="743" spans="1:6" x14ac:dyDescent="0.2">
      <c r="A743" s="4"/>
      <c r="B743" s="4"/>
      <c r="C743" s="4"/>
      <c r="D743" s="4"/>
      <c r="E743" s="4"/>
      <c r="F743" s="4"/>
    </row>
    <row r="744" spans="1:6" x14ac:dyDescent="0.2">
      <c r="A744" s="4"/>
      <c r="B744" s="4"/>
      <c r="C744" s="4"/>
      <c r="D744" s="4"/>
      <c r="E744" s="4"/>
      <c r="F744" s="4"/>
    </row>
    <row r="745" spans="1:6" x14ac:dyDescent="0.2">
      <c r="A745" s="4"/>
      <c r="B745" s="4"/>
      <c r="C745" s="4"/>
      <c r="D745" s="4"/>
      <c r="E745" s="4"/>
      <c r="F745" s="4"/>
    </row>
    <row r="746" spans="1:6" x14ac:dyDescent="0.2">
      <c r="A746" s="4"/>
      <c r="B746" s="4"/>
      <c r="C746" s="4"/>
      <c r="D746" s="4"/>
      <c r="E746" s="4"/>
      <c r="F746" s="4"/>
    </row>
    <row r="747" spans="1:6" x14ac:dyDescent="0.2">
      <c r="A747" s="4"/>
      <c r="B747" s="4"/>
      <c r="C747" s="4"/>
      <c r="D747" s="4"/>
      <c r="E747" s="4"/>
      <c r="F747" s="4"/>
    </row>
    <row r="748" spans="1:6" x14ac:dyDescent="0.2">
      <c r="A748" s="4"/>
      <c r="B748" s="4"/>
      <c r="C748" s="4"/>
      <c r="D748" s="4"/>
      <c r="E748" s="4"/>
      <c r="F748" s="4"/>
    </row>
    <row r="749" spans="1:6" x14ac:dyDescent="0.2">
      <c r="A749" s="4"/>
      <c r="B749" s="4"/>
      <c r="C749" s="4"/>
      <c r="D749" s="4"/>
      <c r="E749" s="4"/>
      <c r="F749" s="4"/>
    </row>
    <row r="750" spans="1:6" x14ac:dyDescent="0.2">
      <c r="A750" s="4"/>
      <c r="B750" s="4"/>
      <c r="C750" s="4"/>
      <c r="D750" s="4"/>
      <c r="E750" s="4"/>
      <c r="F750" s="4"/>
    </row>
    <row r="751" spans="1:6" x14ac:dyDescent="0.2">
      <c r="A751" s="4"/>
      <c r="B751" s="4"/>
      <c r="C751" s="4"/>
      <c r="D751" s="4"/>
      <c r="E751" s="4"/>
      <c r="F751" s="4"/>
    </row>
    <row r="752" spans="1:6" x14ac:dyDescent="0.2">
      <c r="A752" s="4"/>
      <c r="B752" s="4"/>
      <c r="C752" s="4"/>
      <c r="D752" s="4"/>
      <c r="E752" s="4"/>
      <c r="F752" s="4"/>
    </row>
    <row r="753" spans="1:6" x14ac:dyDescent="0.2">
      <c r="A753" s="4"/>
      <c r="B753" s="4"/>
      <c r="C753" s="4"/>
      <c r="D753" s="4"/>
      <c r="E753" s="4"/>
      <c r="F753" s="4"/>
    </row>
    <row r="754" spans="1:6" x14ac:dyDescent="0.2">
      <c r="A754" s="4"/>
      <c r="B754" s="4"/>
      <c r="C754" s="4"/>
      <c r="D754" s="4"/>
      <c r="E754" s="4"/>
      <c r="F754" s="4"/>
    </row>
    <row r="755" spans="1:6" x14ac:dyDescent="0.2">
      <c r="A755" s="4"/>
      <c r="B755" s="4"/>
      <c r="C755" s="4"/>
      <c r="D755" s="4"/>
      <c r="E755" s="4"/>
      <c r="F755" s="4"/>
    </row>
    <row r="756" spans="1:6" x14ac:dyDescent="0.2">
      <c r="A756" s="4"/>
      <c r="B756" s="4"/>
      <c r="C756" s="4"/>
      <c r="D756" s="4"/>
      <c r="E756" s="4"/>
      <c r="F756" s="4"/>
    </row>
    <row r="757" spans="1:6" x14ac:dyDescent="0.2">
      <c r="A757" s="4"/>
      <c r="B757" s="4"/>
      <c r="C757" s="4"/>
      <c r="D757" s="4"/>
      <c r="E757" s="4"/>
      <c r="F757" s="4"/>
    </row>
    <row r="758" spans="1:6" x14ac:dyDescent="0.2">
      <c r="A758" s="4"/>
      <c r="B758" s="4"/>
      <c r="C758" s="4"/>
      <c r="D758" s="4"/>
      <c r="E758" s="4"/>
      <c r="F758" s="4"/>
    </row>
    <row r="759" spans="1:6" x14ac:dyDescent="0.2">
      <c r="A759" s="4"/>
      <c r="B759" s="4"/>
      <c r="C759" s="4"/>
      <c r="D759" s="4"/>
      <c r="E759" s="4"/>
      <c r="F759" s="4"/>
    </row>
    <row r="760" spans="1:6" x14ac:dyDescent="0.2">
      <c r="A760" s="4"/>
      <c r="B760" s="4"/>
      <c r="C760" s="4"/>
      <c r="D760" s="4"/>
      <c r="E760" s="4"/>
      <c r="F760" s="4"/>
    </row>
    <row r="761" spans="1:6" x14ac:dyDescent="0.2">
      <c r="A761" s="4"/>
      <c r="B761" s="4"/>
      <c r="C761" s="4"/>
      <c r="D761" s="4"/>
      <c r="E761" s="4"/>
      <c r="F761" s="4"/>
    </row>
    <row r="762" spans="1:6" x14ac:dyDescent="0.2">
      <c r="A762" s="4"/>
      <c r="B762" s="4"/>
      <c r="C762" s="4"/>
      <c r="D762" s="4"/>
      <c r="E762" s="4"/>
      <c r="F762" s="4"/>
    </row>
    <row r="763" spans="1:6" x14ac:dyDescent="0.2">
      <c r="A763" s="4"/>
      <c r="B763" s="4"/>
      <c r="C763" s="4"/>
      <c r="D763" s="4"/>
      <c r="E763" s="4"/>
      <c r="F763" s="4"/>
    </row>
    <row r="764" spans="1:6" x14ac:dyDescent="0.2">
      <c r="A764" s="4"/>
      <c r="B764" s="4"/>
      <c r="C764" s="4"/>
      <c r="D764" s="4"/>
      <c r="E764" s="4"/>
      <c r="F764" s="4"/>
    </row>
    <row r="765" spans="1:6" x14ac:dyDescent="0.2">
      <c r="A765" s="4"/>
      <c r="B765" s="4"/>
      <c r="C765" s="4"/>
      <c r="D765" s="4"/>
      <c r="E765" s="4"/>
      <c r="F765" s="4"/>
    </row>
    <row r="766" spans="1:6" x14ac:dyDescent="0.2">
      <c r="A766" s="4"/>
      <c r="B766" s="4"/>
      <c r="C766" s="4"/>
      <c r="D766" s="4"/>
      <c r="E766" s="4"/>
      <c r="F766" s="4"/>
    </row>
    <row r="767" spans="1:6" x14ac:dyDescent="0.2">
      <c r="A767" s="4"/>
      <c r="B767" s="4"/>
      <c r="C767" s="4"/>
      <c r="D767" s="4"/>
      <c r="E767" s="4"/>
      <c r="F767" s="4"/>
    </row>
    <row r="768" spans="1:6" x14ac:dyDescent="0.2">
      <c r="A768" s="4"/>
      <c r="B768" s="4"/>
      <c r="C768" s="4"/>
      <c r="D768" s="4"/>
      <c r="E768" s="4"/>
      <c r="F768" s="4"/>
    </row>
    <row r="769" spans="1:6" x14ac:dyDescent="0.2">
      <c r="A769" s="4"/>
      <c r="B769" s="4"/>
      <c r="C769" s="4"/>
      <c r="D769" s="4"/>
      <c r="E769" s="4"/>
      <c r="F769" s="4"/>
    </row>
    <row r="770" spans="1:6" x14ac:dyDescent="0.2">
      <c r="A770" s="4"/>
      <c r="B770" s="4"/>
      <c r="C770" s="4"/>
      <c r="D770" s="4"/>
      <c r="E770" s="4"/>
      <c r="F770" s="4"/>
    </row>
    <row r="771" spans="1:6" x14ac:dyDescent="0.2">
      <c r="A771" s="4"/>
      <c r="B771" s="4"/>
      <c r="C771" s="4"/>
      <c r="D771" s="4"/>
      <c r="E771" s="4"/>
      <c r="F771" s="4"/>
    </row>
    <row r="772" spans="1:6" x14ac:dyDescent="0.2">
      <c r="A772" s="4"/>
      <c r="B772" s="4"/>
      <c r="C772" s="4"/>
      <c r="D772" s="4"/>
      <c r="E772" s="4"/>
      <c r="F772" s="4"/>
    </row>
    <row r="773" spans="1:6" x14ac:dyDescent="0.2">
      <c r="A773" s="4"/>
      <c r="B773" s="4"/>
      <c r="C773" s="4"/>
      <c r="D773" s="4"/>
      <c r="E773" s="4"/>
      <c r="F773" s="4"/>
    </row>
    <row r="774" spans="1:6" x14ac:dyDescent="0.2">
      <c r="A774" s="4"/>
      <c r="B774" s="4"/>
      <c r="C774" s="4"/>
      <c r="D774" s="4"/>
      <c r="E774" s="4"/>
      <c r="F774" s="4"/>
    </row>
    <row r="775" spans="1:6" x14ac:dyDescent="0.2">
      <c r="A775" s="4"/>
      <c r="B775" s="4"/>
      <c r="C775" s="4"/>
      <c r="D775" s="4"/>
      <c r="E775" s="4"/>
      <c r="F775" s="4"/>
    </row>
    <row r="776" spans="1:6" x14ac:dyDescent="0.2">
      <c r="A776" s="4"/>
      <c r="B776" s="4"/>
      <c r="C776" s="4"/>
      <c r="D776" s="4"/>
      <c r="E776" s="4"/>
      <c r="F776" s="4"/>
    </row>
    <row r="777" spans="1:6" x14ac:dyDescent="0.2">
      <c r="A777" s="4"/>
      <c r="B777" s="4"/>
      <c r="C777" s="4"/>
      <c r="D777" s="4"/>
      <c r="E777" s="4"/>
      <c r="F777" s="4"/>
    </row>
    <row r="778" spans="1:6" x14ac:dyDescent="0.2">
      <c r="A778" s="4"/>
      <c r="B778" s="4"/>
      <c r="C778" s="4"/>
      <c r="D778" s="4"/>
      <c r="E778" s="4"/>
      <c r="F778" s="4"/>
    </row>
    <row r="779" spans="1:6" x14ac:dyDescent="0.2">
      <c r="A779" s="4"/>
      <c r="B779" s="4"/>
      <c r="C779" s="4"/>
      <c r="D779" s="4"/>
      <c r="E779" s="4"/>
      <c r="F779" s="4"/>
    </row>
    <row r="780" spans="1:6" x14ac:dyDescent="0.2">
      <c r="A780" s="4"/>
      <c r="B780" s="4"/>
      <c r="C780" s="4"/>
      <c r="D780" s="4"/>
      <c r="E780" s="4"/>
      <c r="F780" s="4"/>
    </row>
    <row r="781" spans="1:6" x14ac:dyDescent="0.2">
      <c r="A781" s="4"/>
      <c r="B781" s="4"/>
      <c r="C781" s="4"/>
      <c r="D781" s="4"/>
      <c r="E781" s="4"/>
      <c r="F781" s="4"/>
    </row>
    <row r="782" spans="1:6" x14ac:dyDescent="0.2">
      <c r="A782" s="4"/>
      <c r="B782" s="4"/>
      <c r="C782" s="4"/>
      <c r="D782" s="4"/>
      <c r="E782" s="4"/>
      <c r="F782" s="4"/>
    </row>
    <row r="783" spans="1:6" x14ac:dyDescent="0.2">
      <c r="A783" s="4"/>
      <c r="B783" s="4"/>
      <c r="C783" s="4"/>
      <c r="D783" s="4"/>
      <c r="E783" s="4"/>
      <c r="F783" s="4"/>
    </row>
    <row r="784" spans="1:6" x14ac:dyDescent="0.2">
      <c r="A784" s="4"/>
      <c r="B784" s="4"/>
      <c r="C784" s="4"/>
      <c r="D784" s="4"/>
      <c r="E784" s="4"/>
      <c r="F784" s="4"/>
    </row>
    <row r="785" spans="1:6" x14ac:dyDescent="0.2">
      <c r="A785" s="4"/>
      <c r="B785" s="4"/>
      <c r="C785" s="4"/>
      <c r="D785" s="4"/>
      <c r="E785" s="4"/>
      <c r="F785" s="4"/>
    </row>
    <row r="786" spans="1:6" x14ac:dyDescent="0.2">
      <c r="A786" s="4"/>
      <c r="B786" s="4"/>
      <c r="C786" s="4"/>
      <c r="D786" s="4"/>
      <c r="E786" s="4"/>
      <c r="F786" s="4"/>
    </row>
    <row r="787" spans="1:6" x14ac:dyDescent="0.2">
      <c r="A787" s="4"/>
      <c r="B787" s="4"/>
      <c r="C787" s="4"/>
      <c r="D787" s="4"/>
      <c r="E787" s="4"/>
      <c r="F787" s="4"/>
    </row>
    <row r="788" spans="1:6" x14ac:dyDescent="0.2">
      <c r="A788" s="4"/>
      <c r="B788" s="4"/>
      <c r="C788" s="4"/>
      <c r="D788" s="4"/>
      <c r="E788" s="4"/>
      <c r="F788" s="4"/>
    </row>
    <row r="789" spans="1:6" x14ac:dyDescent="0.2">
      <c r="A789" s="4"/>
      <c r="B789" s="4"/>
      <c r="C789" s="4"/>
      <c r="D789" s="4"/>
      <c r="E789" s="4"/>
      <c r="F789" s="4"/>
    </row>
    <row r="790" spans="1:6" x14ac:dyDescent="0.2">
      <c r="A790" s="4"/>
      <c r="B790" s="4"/>
      <c r="C790" s="4"/>
      <c r="D790" s="4"/>
      <c r="E790" s="4"/>
      <c r="F790" s="4"/>
    </row>
    <row r="791" spans="1:6" x14ac:dyDescent="0.2">
      <c r="A791" s="4"/>
      <c r="B791" s="4"/>
      <c r="C791" s="4"/>
      <c r="D791" s="4"/>
      <c r="E791" s="4"/>
      <c r="F791" s="4"/>
    </row>
    <row r="792" spans="1:6" x14ac:dyDescent="0.2">
      <c r="A792" s="4"/>
      <c r="B792" s="4"/>
      <c r="C792" s="4"/>
      <c r="D792" s="4"/>
      <c r="E792" s="4"/>
      <c r="F792" s="4"/>
    </row>
    <row r="793" spans="1:6" x14ac:dyDescent="0.2">
      <c r="A793" s="4"/>
      <c r="B793" s="4"/>
      <c r="C793" s="4"/>
      <c r="D793" s="4"/>
      <c r="E793" s="4"/>
      <c r="F793" s="4"/>
    </row>
    <row r="794" spans="1:6" x14ac:dyDescent="0.2">
      <c r="A794" s="4"/>
      <c r="B794" s="4"/>
      <c r="C794" s="4"/>
      <c r="D794" s="4"/>
      <c r="E794" s="4"/>
      <c r="F794" s="4"/>
    </row>
    <row r="795" spans="1:6" x14ac:dyDescent="0.2">
      <c r="A795" s="4"/>
      <c r="B795" s="4"/>
      <c r="C795" s="4"/>
      <c r="D795" s="4"/>
      <c r="E795" s="4"/>
      <c r="F795" s="4"/>
    </row>
    <row r="796" spans="1:6" x14ac:dyDescent="0.2">
      <c r="A796" s="4"/>
      <c r="B796" s="4"/>
      <c r="C796" s="4"/>
      <c r="D796" s="4"/>
      <c r="E796" s="4"/>
      <c r="F796" s="4"/>
    </row>
    <row r="797" spans="1:6" x14ac:dyDescent="0.2">
      <c r="A797" s="4"/>
      <c r="B797" s="4"/>
      <c r="C797" s="4"/>
      <c r="D797" s="4"/>
      <c r="E797" s="4"/>
      <c r="F797" s="4"/>
    </row>
    <row r="798" spans="1:6" x14ac:dyDescent="0.2">
      <c r="A798" s="4"/>
      <c r="B798" s="4"/>
      <c r="C798" s="4"/>
      <c r="D798" s="4"/>
      <c r="E798" s="4"/>
      <c r="F798" s="4"/>
    </row>
    <row r="799" spans="1:6" x14ac:dyDescent="0.2">
      <c r="A799" s="4"/>
      <c r="B799" s="4"/>
      <c r="C799" s="4"/>
      <c r="D799" s="4"/>
      <c r="E799" s="4"/>
      <c r="F799" s="4"/>
    </row>
    <row r="800" spans="1:6" x14ac:dyDescent="0.2">
      <c r="A800" s="4"/>
      <c r="B800" s="4"/>
      <c r="C800" s="4"/>
      <c r="D800" s="4"/>
      <c r="E800" s="4"/>
      <c r="F800" s="4"/>
    </row>
    <row r="801" spans="1:6" x14ac:dyDescent="0.2">
      <c r="A801" s="4"/>
      <c r="B801" s="4"/>
      <c r="C801" s="4"/>
      <c r="D801" s="4"/>
      <c r="E801" s="4"/>
      <c r="F801" s="4"/>
    </row>
    <row r="802" spans="1:6" x14ac:dyDescent="0.2">
      <c r="A802" s="4"/>
      <c r="B802" s="4"/>
      <c r="C802" s="4"/>
      <c r="D802" s="4"/>
      <c r="E802" s="4"/>
      <c r="F802" s="4"/>
    </row>
    <row r="803" spans="1:6" x14ac:dyDescent="0.2">
      <c r="A803" s="4"/>
      <c r="B803" s="4"/>
      <c r="C803" s="4"/>
      <c r="D803" s="4"/>
      <c r="E803" s="4"/>
      <c r="F803" s="4"/>
    </row>
    <row r="804" spans="1:6" x14ac:dyDescent="0.2">
      <c r="A804" s="4"/>
      <c r="B804" s="4"/>
      <c r="C804" s="4"/>
      <c r="D804" s="4"/>
      <c r="E804" s="4"/>
      <c r="F804" s="4"/>
    </row>
    <row r="805" spans="1:6" x14ac:dyDescent="0.2">
      <c r="A805" s="4"/>
      <c r="B805" s="4"/>
      <c r="C805" s="4"/>
      <c r="D805" s="4"/>
      <c r="E805" s="4"/>
      <c r="F805" s="4"/>
    </row>
    <row r="806" spans="1:6" x14ac:dyDescent="0.2">
      <c r="A806" s="4"/>
      <c r="B806" s="4"/>
      <c r="C806" s="4"/>
      <c r="D806" s="4"/>
      <c r="E806" s="4"/>
      <c r="F806" s="4"/>
    </row>
    <row r="807" spans="1:6" x14ac:dyDescent="0.2">
      <c r="A807" s="4"/>
      <c r="B807" s="4"/>
      <c r="C807" s="4"/>
      <c r="D807" s="4"/>
      <c r="E807" s="4"/>
      <c r="F807" s="4"/>
    </row>
    <row r="808" spans="1:6" x14ac:dyDescent="0.2">
      <c r="A808" s="4"/>
      <c r="B808" s="4"/>
      <c r="C808" s="4"/>
      <c r="D808" s="4"/>
      <c r="E808" s="4"/>
      <c r="F808" s="4"/>
    </row>
    <row r="809" spans="1:6" x14ac:dyDescent="0.2">
      <c r="A809" s="4"/>
      <c r="B809" s="4"/>
      <c r="C809" s="4"/>
      <c r="D809" s="4"/>
      <c r="E809" s="4"/>
      <c r="F809" s="4"/>
    </row>
    <row r="810" spans="1:6" x14ac:dyDescent="0.2">
      <c r="A810" s="4"/>
      <c r="B810" s="4"/>
      <c r="C810" s="4"/>
      <c r="D810" s="4"/>
      <c r="E810" s="4"/>
      <c r="F810" s="4"/>
    </row>
    <row r="811" spans="1:6" x14ac:dyDescent="0.2">
      <c r="A811" s="4"/>
      <c r="B811" s="4"/>
      <c r="C811" s="4"/>
      <c r="D811" s="4"/>
      <c r="E811" s="4"/>
      <c r="F811" s="4"/>
    </row>
    <row r="812" spans="1:6" x14ac:dyDescent="0.2">
      <c r="A812" s="4"/>
      <c r="B812" s="4"/>
      <c r="C812" s="4"/>
      <c r="D812" s="4"/>
      <c r="E812" s="4"/>
      <c r="F812" s="4"/>
    </row>
    <row r="813" spans="1:6" x14ac:dyDescent="0.2">
      <c r="A813" s="4"/>
      <c r="B813" s="4"/>
      <c r="C813" s="4"/>
      <c r="D813" s="4"/>
      <c r="E813" s="4"/>
      <c r="F813" s="4"/>
    </row>
    <row r="814" spans="1:6" x14ac:dyDescent="0.2">
      <c r="A814" s="4"/>
      <c r="B814" s="4"/>
      <c r="C814" s="4"/>
      <c r="D814" s="4"/>
      <c r="E814" s="4"/>
      <c r="F814" s="4"/>
    </row>
    <row r="815" spans="1:6" x14ac:dyDescent="0.2">
      <c r="A815" s="4"/>
      <c r="B815" s="4"/>
      <c r="C815" s="4"/>
      <c r="D815" s="4"/>
      <c r="E815" s="4"/>
      <c r="F815" s="4"/>
    </row>
    <row r="816" spans="1:6" x14ac:dyDescent="0.2">
      <c r="A816" s="4"/>
      <c r="B816" s="4"/>
      <c r="C816" s="4"/>
      <c r="D816" s="4"/>
      <c r="E816" s="4"/>
      <c r="F816" s="4"/>
    </row>
    <row r="817" spans="1:6" x14ac:dyDescent="0.2">
      <c r="A817" s="4"/>
      <c r="B817" s="4"/>
      <c r="C817" s="4"/>
      <c r="D817" s="4"/>
      <c r="E817" s="4"/>
      <c r="F817" s="4"/>
    </row>
    <row r="818" spans="1:6" x14ac:dyDescent="0.2">
      <c r="A818" s="4"/>
      <c r="B818" s="4"/>
      <c r="C818" s="4"/>
      <c r="D818" s="4"/>
      <c r="E818" s="4"/>
      <c r="F818" s="4"/>
    </row>
    <row r="819" spans="1:6" x14ac:dyDescent="0.2">
      <c r="A819" s="4"/>
      <c r="B819" s="4"/>
      <c r="C819" s="4"/>
      <c r="D819" s="4"/>
      <c r="E819" s="4"/>
      <c r="F819" s="4"/>
    </row>
    <row r="820" spans="1:6" x14ac:dyDescent="0.2">
      <c r="A820" s="4"/>
      <c r="B820" s="4"/>
      <c r="C820" s="4"/>
      <c r="D820" s="4"/>
      <c r="E820" s="4"/>
      <c r="F820" s="4"/>
    </row>
    <row r="821" spans="1:6" x14ac:dyDescent="0.2">
      <c r="A821" s="4"/>
      <c r="B821" s="4"/>
      <c r="C821" s="4"/>
      <c r="D821" s="4"/>
      <c r="E821" s="4"/>
      <c r="F821" s="4"/>
    </row>
    <row r="822" spans="1:6" x14ac:dyDescent="0.2">
      <c r="A822" s="4"/>
      <c r="B822" s="4"/>
      <c r="C822" s="4"/>
      <c r="D822" s="4"/>
      <c r="E822" s="4"/>
      <c r="F822" s="4"/>
    </row>
    <row r="823" spans="1:6" x14ac:dyDescent="0.2">
      <c r="A823" s="4"/>
      <c r="B823" s="4"/>
      <c r="C823" s="4"/>
      <c r="D823" s="4"/>
      <c r="E823" s="4"/>
      <c r="F823" s="4"/>
    </row>
    <row r="824" spans="1:6" x14ac:dyDescent="0.2">
      <c r="A824" s="4"/>
      <c r="B824" s="4"/>
      <c r="C824" s="4"/>
      <c r="D824" s="4"/>
      <c r="E824" s="4"/>
      <c r="F824" s="4"/>
    </row>
    <row r="825" spans="1:6" x14ac:dyDescent="0.2">
      <c r="A825" s="4"/>
      <c r="B825" s="4"/>
      <c r="C825" s="4"/>
      <c r="D825" s="4"/>
      <c r="E825" s="4"/>
      <c r="F825" s="4"/>
    </row>
    <row r="826" spans="1:6" x14ac:dyDescent="0.2">
      <c r="A826" s="4"/>
      <c r="B826" s="4"/>
      <c r="C826" s="4"/>
      <c r="D826" s="4"/>
      <c r="E826" s="4"/>
      <c r="F826" s="4"/>
    </row>
    <row r="827" spans="1:6" x14ac:dyDescent="0.2">
      <c r="A827" s="4"/>
      <c r="B827" s="4"/>
      <c r="C827" s="4"/>
      <c r="D827" s="4"/>
      <c r="E827" s="4"/>
      <c r="F827" s="4"/>
    </row>
    <row r="828" spans="1:6" x14ac:dyDescent="0.2">
      <c r="A828" s="4"/>
      <c r="B828" s="4"/>
      <c r="C828" s="4"/>
      <c r="D828" s="4"/>
      <c r="E828" s="4"/>
      <c r="F828" s="4"/>
    </row>
    <row r="829" spans="1:6" x14ac:dyDescent="0.2">
      <c r="A829" s="4"/>
      <c r="B829" s="4"/>
      <c r="C829" s="4"/>
      <c r="D829" s="4"/>
      <c r="E829" s="4"/>
      <c r="F829" s="4"/>
    </row>
    <row r="830" spans="1:6" x14ac:dyDescent="0.2">
      <c r="A830" s="4"/>
      <c r="B830" s="4"/>
      <c r="C830" s="4"/>
      <c r="D830" s="4"/>
      <c r="E830" s="4"/>
      <c r="F830" s="4"/>
    </row>
    <row r="831" spans="1:6" x14ac:dyDescent="0.2">
      <c r="A831" s="4"/>
      <c r="B831" s="4"/>
      <c r="C831" s="4"/>
      <c r="D831" s="4"/>
      <c r="E831" s="4"/>
      <c r="F831" s="4"/>
    </row>
    <row r="832" spans="1:6" x14ac:dyDescent="0.2">
      <c r="A832" s="4"/>
      <c r="B832" s="4"/>
      <c r="C832" s="4"/>
      <c r="D832" s="4"/>
      <c r="E832" s="4"/>
      <c r="F832" s="4"/>
    </row>
    <row r="833" spans="1:6" x14ac:dyDescent="0.2">
      <c r="A833" s="4"/>
      <c r="B833" s="4"/>
      <c r="C833" s="4"/>
      <c r="D833" s="4"/>
      <c r="E833" s="4"/>
      <c r="F833" s="4"/>
    </row>
    <row r="834" spans="1:6" x14ac:dyDescent="0.2">
      <c r="A834" s="4"/>
      <c r="B834" s="4"/>
      <c r="C834" s="4"/>
      <c r="D834" s="4"/>
      <c r="E834" s="4"/>
      <c r="F834" s="4"/>
    </row>
    <row r="835" spans="1:6" x14ac:dyDescent="0.2">
      <c r="A835" s="4"/>
      <c r="B835" s="4"/>
      <c r="C835" s="4"/>
      <c r="D835" s="4"/>
      <c r="E835" s="4"/>
      <c r="F835" s="4"/>
    </row>
    <row r="836" spans="1:6" x14ac:dyDescent="0.2">
      <c r="A836" s="4"/>
      <c r="B836" s="4"/>
      <c r="C836" s="4"/>
      <c r="D836" s="4"/>
      <c r="E836" s="4"/>
      <c r="F836" s="4"/>
    </row>
    <row r="837" spans="1:6" x14ac:dyDescent="0.2">
      <c r="A837" s="4"/>
      <c r="B837" s="4"/>
      <c r="C837" s="4"/>
      <c r="D837" s="4"/>
      <c r="E837" s="4"/>
      <c r="F837" s="4"/>
    </row>
    <row r="838" spans="1:6" x14ac:dyDescent="0.2">
      <c r="A838" s="4"/>
      <c r="B838" s="4"/>
      <c r="C838" s="4"/>
      <c r="D838" s="4"/>
      <c r="E838" s="4"/>
      <c r="F838" s="4"/>
    </row>
    <row r="839" spans="1:6" x14ac:dyDescent="0.2">
      <c r="A839" s="4"/>
      <c r="B839" s="4"/>
      <c r="C839" s="4"/>
      <c r="D839" s="4"/>
      <c r="E839" s="4"/>
      <c r="F839" s="4"/>
    </row>
    <row r="840" spans="1:6" x14ac:dyDescent="0.2">
      <c r="A840" s="4"/>
      <c r="B840" s="4"/>
      <c r="C840" s="4"/>
      <c r="D840" s="4"/>
      <c r="E840" s="4"/>
      <c r="F840" s="4"/>
    </row>
    <row r="841" spans="1:6" x14ac:dyDescent="0.2">
      <c r="A841" s="4"/>
      <c r="B841" s="4"/>
      <c r="C841" s="4"/>
      <c r="D841" s="4"/>
      <c r="E841" s="4"/>
      <c r="F841" s="4"/>
    </row>
    <row r="842" spans="1:6" x14ac:dyDescent="0.2">
      <c r="A842" s="4"/>
      <c r="B842" s="4"/>
      <c r="C842" s="4"/>
      <c r="D842" s="4"/>
      <c r="E842" s="4"/>
      <c r="F842" s="4"/>
    </row>
    <row r="843" spans="1:6" x14ac:dyDescent="0.2">
      <c r="A843" s="4"/>
      <c r="B843" s="4"/>
      <c r="C843" s="4"/>
      <c r="D843" s="4"/>
      <c r="E843" s="4"/>
      <c r="F843" s="4"/>
    </row>
    <row r="844" spans="1:6" x14ac:dyDescent="0.2">
      <c r="A844" s="4"/>
      <c r="B844" s="4"/>
      <c r="C844" s="4"/>
      <c r="D844" s="4"/>
      <c r="E844" s="4"/>
      <c r="F844" s="4"/>
    </row>
    <row r="845" spans="1:6" x14ac:dyDescent="0.2">
      <c r="A845" s="4"/>
      <c r="B845" s="4"/>
      <c r="C845" s="4"/>
      <c r="D845" s="4"/>
      <c r="E845" s="4"/>
      <c r="F845" s="4"/>
    </row>
    <row r="846" spans="1:6" x14ac:dyDescent="0.2">
      <c r="A846" s="4"/>
      <c r="B846" s="4"/>
      <c r="C846" s="4"/>
      <c r="D846" s="4"/>
      <c r="E846" s="4"/>
      <c r="F846" s="4"/>
    </row>
    <row r="847" spans="1:6" x14ac:dyDescent="0.2">
      <c r="A847" s="4"/>
      <c r="B847" s="4"/>
      <c r="C847" s="4"/>
      <c r="D847" s="4"/>
      <c r="E847" s="4"/>
      <c r="F847" s="4"/>
    </row>
    <row r="848" spans="1:6" x14ac:dyDescent="0.2">
      <c r="A848" s="4"/>
      <c r="B848" s="4"/>
      <c r="C848" s="4"/>
      <c r="D848" s="4"/>
      <c r="E848" s="4"/>
      <c r="F848" s="4"/>
    </row>
    <row r="849" spans="1:6" x14ac:dyDescent="0.2">
      <c r="A849" s="4"/>
      <c r="B849" s="4"/>
      <c r="C849" s="4"/>
      <c r="D849" s="4"/>
      <c r="E849" s="4"/>
      <c r="F849" s="4"/>
    </row>
    <row r="850" spans="1:6" x14ac:dyDescent="0.2">
      <c r="A850" s="4"/>
      <c r="B850" s="4"/>
      <c r="C850" s="4"/>
      <c r="D850" s="4"/>
      <c r="E850" s="4"/>
      <c r="F850" s="4"/>
    </row>
    <row r="851" spans="1:6" x14ac:dyDescent="0.2">
      <c r="A851" s="4"/>
      <c r="B851" s="4"/>
      <c r="C851" s="4"/>
      <c r="D851" s="4"/>
      <c r="E851" s="4"/>
      <c r="F851" s="4"/>
    </row>
    <row r="852" spans="1:6" x14ac:dyDescent="0.2">
      <c r="A852" s="4"/>
      <c r="B852" s="4"/>
      <c r="C852" s="4"/>
      <c r="D852" s="4"/>
      <c r="E852" s="4"/>
      <c r="F852" s="4"/>
    </row>
    <row r="853" spans="1:6" x14ac:dyDescent="0.2">
      <c r="A853" s="4"/>
      <c r="B853" s="4"/>
      <c r="C853" s="4"/>
      <c r="D853" s="4"/>
      <c r="E853" s="4"/>
      <c r="F853" s="4"/>
    </row>
    <row r="854" spans="1:6" x14ac:dyDescent="0.2">
      <c r="A854" s="4"/>
      <c r="B854" s="4"/>
      <c r="C854" s="4"/>
      <c r="D854" s="4"/>
      <c r="E854" s="4"/>
      <c r="F854" s="4"/>
    </row>
  </sheetData>
  <autoFilter ref="A16:F721"/>
  <customSheetViews>
    <customSheetView guid="{1C060685-541B-49B8-81E5-C9855E92EF71}" showPageBreaks="1" showGridLines="0" printArea="1" showAutoFilter="1" view="pageBreakPreview" showRuler="0">
      <pane ySplit="9" topLeftCell="A10" activePane="bottomLeft" state="frozenSplit"/>
      <selection pane="bottomLeft" activeCell="J3" sqref="J3"/>
      <pageMargins left="0.98" right="0.39370078740157483" top="0.39370078740157483" bottom="0.39" header="0.35433070866141736" footer="0.23"/>
      <pageSetup paperSize="9" scale="69" orientation="portrait" r:id="rId1"/>
      <headerFooter alignWithMargins="0">
        <oddFooter>&amp;C&amp;P</oddFooter>
      </headerFooter>
      <autoFilter ref="A16:F721"/>
    </customSheetView>
    <customSheetView guid="{167491D8-6D6D-447D-A119-5E65D8431081}" showPageBreaks="1" showGridLines="0" printArea="1" showAutoFilter="1" hiddenRows="1" view="pageBreakPreview" showRuler="0">
      <pane ySplit="12" topLeftCell="A13" activePane="bottomLeft" state="frozenSplit"/>
      <selection pane="bottomLeft" activeCell="D8" sqref="D8:G8"/>
      <colBreaks count="1" manualBreakCount="1">
        <brk id="9" min="5" max="541" man="1"/>
      </colBreaks>
      <pageMargins left="0.94488188976377963" right="0.15748031496062992" top="0.19685039370078741" bottom="0.19685039370078741" header="0.35433070866141736" footer="0.23622047244094491"/>
      <pageSetup paperSize="9" scale="67" orientation="portrait" r:id="rId2"/>
      <headerFooter alignWithMargins="0">
        <oddFooter>&amp;C&amp;P</oddFooter>
      </headerFooter>
      <autoFilter ref="A16:F722"/>
    </customSheetView>
    <customSheetView guid="{DA15D12B-B687-4104-AF35-4470F046E021}" showPageBreaks="1" showGridLines="0" printArea="1" showAutoFilter="1" hiddenRows="1" showRuler="0" topLeftCell="B1">
      <pane ySplit="9" topLeftCell="A10" activePane="bottomLeft" state="frozenSplit"/>
      <selection pane="bottomLeft" activeCell="E8" sqref="E8"/>
      <pageMargins left="0.94488188976377963" right="0" top="0" bottom="0" header="0" footer="0"/>
      <pageSetup paperSize="9" scale="72" orientation="portrait" r:id="rId3"/>
      <headerFooter alignWithMargins="0">
        <oddFooter>&amp;C&amp;P</oddFooter>
      </headerFooter>
      <autoFilter ref="A16:F722"/>
    </customSheetView>
    <customSheetView guid="{C7A8D4BF-496F-467C-ACF1-D36EC033A9AF}" showGridLines="0" printArea="1" showRuler="0">
      <pane ySplit="9" topLeftCell="A10" activePane="bottomLeft" state="frozenSplit"/>
      <selection pane="bottomLeft" activeCell="I12" sqref="I12"/>
      <pageMargins left="0.94488188976377963" right="0.15748031496062992" top="0.52" bottom="0.42" header="0.35433070866141736" footer="0.23622047244094491"/>
      <pageSetup paperSize="9" scale="80" orientation="portrait" r:id="rId4"/>
      <headerFooter alignWithMargins="0">
        <oddFooter>&amp;C&amp;P</oddFooter>
      </headerFooter>
    </customSheetView>
    <customSheetView guid="{163B8715-85B8-471E-B260-0B77DCF30478}" scale="110" showGridLines="0" showAutoFilter="1" showRuler="0" topLeftCell="A64">
      <selection activeCell="A80" sqref="A80"/>
      <rowBreaks count="29" manualBreakCount="29">
        <brk id="47" max="8" man="1"/>
        <brk id="102" max="16383" man="1"/>
        <brk id="154" max="16383" man="1"/>
        <brk id="206" max="16383" man="1"/>
        <brk id="208" max="16383" man="1"/>
        <brk id="213" max="16383" man="1"/>
        <brk id="276" max="16383" man="1"/>
        <brk id="290" max="8" man="1"/>
        <brk id="350" max="16383" man="1"/>
        <brk id="351" max="16383" man="1"/>
        <brk id="386" max="16383" man="1"/>
        <brk id="426" max="8" man="1"/>
        <brk id="484" max="16383" man="1"/>
        <brk id="521" max="8" man="1"/>
        <brk id="578" max="16383" man="1"/>
        <brk id="583" max="16383" man="1"/>
        <brk id="633" max="16383" man="1"/>
        <brk id="712" max="16383" man="1"/>
        <brk id="795" max="16383" man="1"/>
        <brk id="797" max="16383" man="1"/>
        <brk id="880" max="16383" man="1"/>
        <brk id="882" max="16383" man="1"/>
        <brk id="965" max="16383" man="1"/>
        <brk id="967" max="16383" man="1"/>
        <brk id="1050" max="16383" man="1"/>
        <brk id="1052" max="16383" man="1"/>
        <brk id="1135" max="16383" man="1"/>
        <brk id="1218" max="16383" man="1"/>
        <brk id="1301" max="16383" man="1"/>
      </rowBreaks>
      <colBreaks count="2" manualBreakCount="2">
        <brk id="7" max="1048575" man="1"/>
        <brk id="20" max="1048575" man="1"/>
      </colBreaks>
      <pageMargins left="0.9055118110236221" right="0" top="0" bottom="0" header="0" footer="0"/>
      <pageSetup paperSize="9" scale="74" orientation="portrait" r:id="rId5"/>
      <headerFooter alignWithMargins="0">
        <oddFooter>&amp;C&amp;P</oddFooter>
      </headerFooter>
      <autoFilter ref="B1:H1"/>
    </customSheetView>
    <customSheetView guid="{8E7178FB-3B43-47C3-A920-04CF161DC57D}" scale="110" showPageBreaks="1" showGridLines="0" showAutoFilter="1" showRuler="0" topLeftCell="A515">
      <selection activeCell="G546" sqref="G546"/>
      <rowBreaks count="30" manualBreakCount="30">
        <brk id="47" max="8" man="1"/>
        <brk id="102" max="16383" man="1"/>
        <brk id="152" max="16383" man="1"/>
        <brk id="204" max="16383" man="1"/>
        <brk id="206" max="16383" man="1"/>
        <brk id="211" max="16383" man="1"/>
        <brk id="274" max="16383" man="1"/>
        <brk id="288" max="8" man="1"/>
        <brk id="348" max="16383" man="1"/>
        <brk id="349" max="16383" man="1"/>
        <brk id="384" max="16383" man="1"/>
        <brk id="424" max="8" man="1"/>
        <brk id="482" max="16383" man="1"/>
        <brk id="519" max="8" man="1"/>
        <brk id="575" max="16383" man="1"/>
        <brk id="576" max="16383" man="1"/>
        <brk id="581" max="16383" man="1"/>
        <brk id="631" max="16383" man="1"/>
        <brk id="710" max="16383" man="1"/>
        <brk id="793" max="16383" man="1"/>
        <brk id="795" max="16383" man="1"/>
        <brk id="878" max="16383" man="1"/>
        <brk id="880" max="16383" man="1"/>
        <brk id="963" max="16383" man="1"/>
        <brk id="965" max="16383" man="1"/>
        <brk id="1048" max="16383" man="1"/>
        <brk id="1050" max="16383" man="1"/>
        <brk id="1133" max="16383" man="1"/>
        <brk id="1216" max="16383" man="1"/>
        <brk id="1299" max="16383" man="1"/>
      </rowBreaks>
      <colBreaks count="2" manualBreakCount="2">
        <brk id="7" max="1048575" man="1"/>
        <brk id="20" max="1048575" man="1"/>
      </colBreaks>
      <pageMargins left="0.9055118110236221" right="0" top="0" bottom="0" header="0" footer="0"/>
      <pageSetup paperSize="9" scale="74" orientation="portrait" r:id="rId6"/>
      <headerFooter alignWithMargins="0">
        <oddFooter>&amp;C&amp;P</oddFooter>
      </headerFooter>
      <autoFilter ref="B1:H1"/>
    </customSheetView>
    <customSheetView guid="{E38A66F1-94EF-4E0B-9ADE-351A2CFBBB90}" scale="110" showGridLines="0" showAutoFilter="1" showRuler="0">
      <pane ySplit="6" topLeftCell="A50" activePane="bottomLeft" state="frozenSplit"/>
      <selection pane="bottomLeft" activeCell="A52" sqref="A52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27388E48-9C14-43B8-B4A6-C752CD83E153}" showPageBreaks="1" showGridLines="0" showAutoFilter="1" showRuler="0" topLeftCell="A186">
      <selection activeCell="H187" sqref="H187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7C6E0ECD-7C82-43DA-9D75-77D350D6208C}" scale="110" showPageBreaks="1" showGridLines="0" showAutoFilter="1" showRuler="0">
      <pane ySplit="7" topLeftCell="A174" activePane="bottomLeft" state="frozenSplit"/>
      <selection pane="bottomLeft" activeCell="B187" sqref="B187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16C135C9-94AB-472D-93D8-5C1DA8432321}" scale="110" showGridLines="0" printArea="1" showAutoFilter="1" showRuler="0">
      <pane ySplit="7" topLeftCell="A278" activePane="bottomLeft" state="frozenSplit"/>
      <selection pane="bottomLeft" activeCell="A339" sqref="A339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2B8A2E2F-34CD-4A73-80B0-2A7FC8A9C4FD}" showPageBreaks="1" showGridLines="0" showAutoFilter="1" view="pageBreakPreview" showRuler="0">
      <pane ySplit="7" topLeftCell="A221" activePane="bottomLeft" state="frozenSplit"/>
      <selection pane="bottomLeft" activeCell="K26" sqref="K26"/>
      <pageMargins left="1.57" right="0.39370078740157483" top="0.39370078740157483" bottom="0.61" header="0.35433070866141736" footer="0.41"/>
      <pageSetup paperSize="9" scale="68" orientation="portrait" r:id="rId11"/>
      <headerFooter alignWithMargins="0">
        <oddFooter>&amp;C&amp;P</oddFooter>
      </headerFooter>
      <autoFilter ref="B1:H1"/>
    </customSheetView>
    <customSheetView guid="{18DA4211-C1A8-4AEA-A88D-04CC8F36FDA3}" scale="110" showPageBreaks="1" showGridLines="0" showAutoFilter="1" showRuler="0">
      <pane ySplit="7" topLeftCell="A252" activePane="bottomLeft" state="frozenSplit"/>
      <selection pane="bottomLeft" activeCell="B265" sqref="B265"/>
      <pageMargins left="0.9" right="0.41" top="0.39370078740157483" bottom="0.37" header="0.35433070866141736" footer="0.19685039370078741"/>
      <pageSetup paperSize="9" scale="90" orientation="portrait" r:id="rId12"/>
      <headerFooter alignWithMargins="0">
        <oddFooter>&amp;C&amp;P</oddFooter>
      </headerFooter>
      <autoFilter ref="B1:H1"/>
    </customSheetView>
    <customSheetView guid="{B2B8434C-6C78-4DCB-AFBB-90B24BBBCB58}" showPageBreaks="1" showGridLines="0" printArea="1" showAutoFilter="1" view="pageBreakPreview" showRuler="0">
      <pane ySplit="7" topLeftCell="A248" activePane="bottomLeft" state="frozenSplit"/>
      <selection pane="bottomLeft" activeCell="G287" sqref="G287"/>
      <pageMargins left="0.98" right="0.39370078740157483" top="0.39370078740157483" bottom="0.39" header="0.35433070866141736" footer="0.23"/>
      <pageSetup paperSize="9" scale="70" orientation="portrait" r:id="rId13"/>
      <headerFooter alignWithMargins="0">
        <oddFooter>&amp;C&amp;P</oddFooter>
      </headerFooter>
      <autoFilter ref="B1:H1"/>
    </customSheetView>
    <customSheetView guid="{1179E7FE-2B08-4258-BF19-A1CE2E7D2FC6}" scale="110" showGridLines="0" showAutoFilter="1" showRuler="0" topLeftCell="A90">
      <selection activeCell="H135" sqref="H135"/>
      <rowBreaks count="13" manualBreakCount="13">
        <brk id="42" max="8" man="1"/>
        <brk id="101" max="8" man="1"/>
        <brk id="162" max="16383" man="1"/>
        <brk id="164" max="16383" man="1"/>
        <brk id="238" max="16383" man="1"/>
        <brk id="306" max="16383" man="1"/>
        <brk id="358" max="16383" man="1"/>
        <brk id="420" max="16383" man="1"/>
        <brk id="460" max="16383" man="1"/>
        <brk id="489" max="16383" man="1"/>
        <brk id="551" max="16383" man="1"/>
        <brk id="630" max="16383" man="1"/>
        <brk id="709" max="16383" man="1"/>
      </rowBreaks>
      <pageMargins left="0.22" right="0" top="0" bottom="0" header="0" footer="0"/>
      <pageSetup paperSize="9" scale="78" orientation="portrait" r:id="rId14"/>
      <headerFooter alignWithMargins="0">
        <oddFooter>&amp;C&amp;P</oddFooter>
      </headerFooter>
      <autoFilter ref="B1:J1"/>
    </customSheetView>
    <customSheetView guid="{C7735A17-DAAB-4B96-AAB1-BE76DE09472F}" showPageBreaks="1" showGridLines="0" printArea="1" showAutoFilter="1" view="pageBreakPreview" showRuler="0">
      <pane ySplit="9" topLeftCell="A577" activePane="bottomLeft" state="frozenSplit"/>
      <selection pane="bottomLeft" activeCell="H582" sqref="H582"/>
      <pageMargins left="0.76" right="0.17" top="0.39370078740157483" bottom="0.39" header="0.35433070866141736" footer="0.23"/>
      <pageSetup paperSize="9" scale="63" orientation="portrait" r:id="rId15"/>
      <headerFooter alignWithMargins="0">
        <oddFooter>&amp;C&amp;P</oddFooter>
      </headerFooter>
      <autoFilter ref="B1:H1"/>
    </customSheetView>
    <customSheetView guid="{DCE8C298-05F2-4894-ADD9-0C8B1A668AE1}" showPageBreaks="1" showGridLines="0" printArea="1" showAutoFilter="1" view="pageBreakPreview" showRuler="0">
      <pane ySplit="11" topLeftCell="A12" activePane="bottomLeft" state="frozenSplit"/>
      <selection pane="bottomLeft" activeCell="H13" sqref="H13"/>
      <pageMargins left="0.76" right="0.17" top="0.39370078740157483" bottom="0.39" header="0.35433070866141736" footer="0.23"/>
      <pageSetup paperSize="9" scale="62" orientation="portrait" r:id="rId16"/>
      <headerFooter alignWithMargins="0">
        <oddFooter>&amp;C&amp;P</oddFooter>
      </headerFooter>
      <autoFilter ref="B1:H1"/>
    </customSheetView>
    <customSheetView guid="{433D1ED1-4EF4-4D23-B691-1925F16A6300}" scale="110" showPageBreaks="1" showGridLines="0" showAutoFilter="1" showRuler="0">
      <pane ySplit="9" topLeftCell="A10" activePane="bottomLeft" state="frozenSplit"/>
      <selection pane="bottomLeft" activeCell="I444" sqref="I444"/>
      <pageMargins left="0.76" right="0.17" top="0.39370078740157483" bottom="0.39" header="0.35433070866141736" footer="0.23"/>
      <pageSetup paperSize="9" scale="63" orientation="portrait" r:id="rId17"/>
      <headerFooter alignWithMargins="0">
        <oddFooter>&amp;C&amp;P</oddFooter>
      </headerFooter>
      <autoFilter ref="A10:G737"/>
    </customSheetView>
    <customSheetView guid="{A8106264-3295-4312-BA82-A79BBB1DDAF3}" showPageBreaks="1" showGridLines="0" showAutoFilter="1" view="pageBreakPreview" showRuler="0">
      <pane ySplit="11" topLeftCell="A492" activePane="bottomLeft" state="frozenSplit"/>
      <selection pane="bottomLeft" activeCell="A499" sqref="A499:I576"/>
      <pageMargins left="0.76" right="0.17" top="0.39370078740157483" bottom="0.39" header="0.35433070866141736" footer="0.23"/>
      <pageSetup paperSize="9" scale="62" orientation="portrait" r:id="rId18"/>
      <headerFooter alignWithMargins="0">
        <oddFooter>&amp;C&amp;P</oddFooter>
      </headerFooter>
      <autoFilter ref="A10:G786"/>
    </customSheetView>
    <customSheetView guid="{5B0ECC04-287D-41FE-BA8D-5B249E27F599}" showGridLines="0" printArea="1" showAutoFilter="1" hiddenColumns="1" showRuler="0">
      <pane ySplit="9" topLeftCell="A10" activePane="bottomLeft" state="frozenSplit"/>
      <selection pane="bottomLeft" activeCell="G13" sqref="G13"/>
      <pageMargins left="0.94488188976377963" right="0.15748031496062992" top="0.19685039370078741" bottom="0.19685039370078741" header="0.35433070866141736" footer="0.23622047244094491"/>
      <pageSetup paperSize="9" scale="80" orientation="portrait" r:id="rId19"/>
      <headerFooter alignWithMargins="0">
        <oddFooter>&amp;C&amp;P</oddFooter>
      </headerFooter>
      <autoFilter ref="A10:G495"/>
    </customSheetView>
    <customSheetView guid="{EA1929C7-85F7-40DE-826A-94377FC9966E}" showPageBreaks="1" showGridLines="0" printArea="1" showAutoFilter="1" hiddenRows="1" view="pageBreakPreview" showRuler="0">
      <pane ySplit="13" topLeftCell="A37" activePane="bottomLeft" state="frozenSplit"/>
      <selection pane="bottomLeft" activeCell="H44" sqref="H44"/>
      <pageMargins left="0" right="0" top="0.19685039370078741" bottom="0.19685039370078741" header="0.35433070866141736" footer="0.23622047244094491"/>
      <pageSetup paperSize="9" scale="70" orientation="portrait" r:id="rId20"/>
      <headerFooter alignWithMargins="0">
        <oddFooter>&amp;C&amp;P</oddFooter>
      </headerFooter>
      <autoFilter ref="A13:G722"/>
    </customSheetView>
    <customSheetView guid="{34CA7316-21D3-43B0-B4D3-6E9FC18023BF}" showGridLines="0" printArea="1" showAutoFilter="1" hiddenRows="1" showRuler="0">
      <pane ySplit="9" topLeftCell="A10" activePane="bottomLeft" state="frozenSplit"/>
      <selection pane="bottomLeft" activeCell="G16" sqref="G16"/>
      <pageMargins left="0.94488188976377963" right="0.15748031496062992" top="0.52" bottom="0.42" header="0.35433070866141736" footer="0.23622047244094491"/>
      <pageSetup paperSize="9" scale="72" orientation="portrait" r:id="rId21"/>
      <headerFooter alignWithMargins="0">
        <oddFooter>&amp;C&amp;P</oddFooter>
      </headerFooter>
      <autoFilter ref="A16:F721"/>
    </customSheetView>
  </customSheetViews>
  <mergeCells count="14">
    <mergeCell ref="D8:G8"/>
    <mergeCell ref="G14:G15"/>
    <mergeCell ref="F14:F15"/>
    <mergeCell ref="C10:F10"/>
    <mergeCell ref="A12:G12"/>
    <mergeCell ref="A14:A15"/>
    <mergeCell ref="B14:B15"/>
    <mergeCell ref="E14:E15"/>
    <mergeCell ref="C14:D14"/>
    <mergeCell ref="B1:G1"/>
    <mergeCell ref="B2:G2"/>
    <mergeCell ref="B3:G3"/>
    <mergeCell ref="B7:G7"/>
    <mergeCell ref="F6:G6"/>
  </mergeCells>
  <phoneticPr fontId="2" type="noConversion"/>
  <pageMargins left="0.98" right="0.39370078740157483" top="0.39370078740157483" bottom="0.39" header="0.35433070866141736" footer="0.23"/>
  <pageSetup paperSize="9" scale="69" orientation="portrait" r:id="rId22"/>
  <headerFooter alignWithMargins="0">
    <oddFooter>&amp;C&amp;P</oddFooter>
  </headerFooter>
  <legacyDrawing r:id="rId2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к пояснительной</vt:lpstr>
      <vt:lpstr>2013 год</vt:lpstr>
      <vt:lpstr>'2013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Дячук</cp:lastModifiedBy>
  <cp:lastPrinted>2013-10-07T07:00:33Z</cp:lastPrinted>
  <dcterms:created xsi:type="dcterms:W3CDTF">2003-12-05T21:14:57Z</dcterms:created>
  <dcterms:modified xsi:type="dcterms:W3CDTF">2013-10-07T07:01:04Z</dcterms:modified>
</cp:coreProperties>
</file>