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45" windowWidth="15300" windowHeight="8010" tabRatio="603" firstSheet="1" activeTab="1"/>
  </bookViews>
  <sheets>
    <sheet name="админМР Печора" sheetId="14" r:id="rId1"/>
    <sheet name="1870 от 30.09.13г." sheetId="27" r:id="rId2"/>
  </sheets>
  <definedNames>
    <definedName name="_xlnm.Print_Titles" localSheetId="0">'админМР Печора'!#REF!</definedName>
    <definedName name="_xlnm.Print_Area" localSheetId="0">'админМР Печора'!$A$1:$K$192</definedName>
  </definedNames>
  <calcPr calcId="144525"/>
</workbook>
</file>

<file path=xl/calcChain.xml><?xml version="1.0" encoding="utf-8"?>
<calcChain xmlns="http://schemas.openxmlformats.org/spreadsheetml/2006/main">
  <c r="F162" i="27" l="1"/>
  <c r="G160" i="27"/>
  <c r="G165" i="27" s="1"/>
  <c r="H160" i="27"/>
  <c r="H165" i="27" s="1"/>
  <c r="I160" i="27"/>
  <c r="I165" i="27" s="1"/>
  <c r="J160" i="27"/>
  <c r="J165" i="27" s="1"/>
  <c r="K160" i="27"/>
  <c r="K165" i="27" s="1"/>
  <c r="F159" i="27"/>
  <c r="F160" i="27" s="1"/>
  <c r="F158" i="27"/>
  <c r="F156" i="27"/>
  <c r="F155" i="27"/>
  <c r="F153" i="27"/>
  <c r="F152" i="27"/>
  <c r="F95" i="27"/>
  <c r="F86" i="27"/>
  <c r="F84" i="27"/>
  <c r="F80" i="27"/>
  <c r="F76" i="27"/>
  <c r="F71" i="27"/>
  <c r="F70" i="27"/>
  <c r="F68" i="27"/>
  <c r="F67" i="27"/>
  <c r="F66" i="27"/>
  <c r="F62" i="27"/>
  <c r="F61" i="27"/>
  <c r="F60" i="27"/>
  <c r="F59" i="27"/>
  <c r="F58" i="27"/>
  <c r="F57" i="27"/>
  <c r="F53" i="27"/>
  <c r="F51" i="27"/>
  <c r="F49" i="27"/>
  <c r="F46" i="27"/>
  <c r="F43" i="27"/>
  <c r="F42" i="27"/>
  <c r="J146" i="27"/>
  <c r="J167" i="27" s="1"/>
  <c r="J132" i="27"/>
  <c r="J131" i="27"/>
  <c r="J130" i="27"/>
  <c r="J129" i="27"/>
  <c r="J50" i="27"/>
  <c r="J40" i="27"/>
  <c r="G132" i="27"/>
  <c r="G131" i="27"/>
  <c r="G130" i="27"/>
  <c r="H101" i="27"/>
  <c r="I101" i="27"/>
  <c r="K101" i="27"/>
  <c r="G101" i="27"/>
  <c r="G50" i="27"/>
  <c r="I50" i="27"/>
  <c r="K50" i="27"/>
  <c r="H50" i="27"/>
  <c r="G146" i="27"/>
  <c r="G167" i="27" s="1"/>
  <c r="H146" i="27"/>
  <c r="H167" i="27" s="1"/>
  <c r="I146" i="27"/>
  <c r="I167" i="27" s="1"/>
  <c r="K146" i="27"/>
  <c r="K167" i="27" s="1"/>
  <c r="F121" i="27"/>
  <c r="H75" i="27"/>
  <c r="I75" i="27"/>
  <c r="J75" i="27"/>
  <c r="K75" i="27"/>
  <c r="G75" i="27"/>
  <c r="F75" i="27" s="1"/>
  <c r="I74" i="27"/>
  <c r="J74" i="27"/>
  <c r="K74" i="27"/>
  <c r="H74" i="27"/>
  <c r="I73" i="27"/>
  <c r="J73" i="27"/>
  <c r="J72" i="27" s="1"/>
  <c r="K73" i="27"/>
  <c r="H73" i="27"/>
  <c r="F37" i="27"/>
  <c r="F35" i="27"/>
  <c r="F34" i="27"/>
  <c r="F33" i="27"/>
  <c r="F29" i="27"/>
  <c r="F28" i="27"/>
  <c r="I25" i="27"/>
  <c r="F23" i="27"/>
  <c r="F22" i="27"/>
  <c r="F21" i="27"/>
  <c r="F20" i="27"/>
  <c r="F19" i="27"/>
  <c r="F18" i="27"/>
  <c r="F161" i="27"/>
  <c r="F154" i="27"/>
  <c r="F151" i="27"/>
  <c r="F150" i="27"/>
  <c r="F149" i="27"/>
  <c r="F147" i="27"/>
  <c r="F144" i="27"/>
  <c r="F141" i="27"/>
  <c r="F138" i="27"/>
  <c r="K137" i="27"/>
  <c r="K166" i="27" s="1"/>
  <c r="I137" i="27"/>
  <c r="I166" i="27" s="1"/>
  <c r="H137" i="27"/>
  <c r="H166" i="27" s="1"/>
  <c r="G137" i="27"/>
  <c r="G166" i="27" s="1"/>
  <c r="K136" i="27"/>
  <c r="I136" i="27"/>
  <c r="I135" i="27" s="1"/>
  <c r="H136" i="27"/>
  <c r="G136" i="27"/>
  <c r="K135" i="27"/>
  <c r="H135" i="27"/>
  <c r="G135" i="27"/>
  <c r="J137" i="27"/>
  <c r="J166" i="27" s="1"/>
  <c r="J136" i="27"/>
  <c r="J135" i="27" s="1"/>
  <c r="K132" i="27"/>
  <c r="I132" i="27"/>
  <c r="H132" i="27"/>
  <c r="K131" i="27"/>
  <c r="I131" i="27"/>
  <c r="H131" i="27"/>
  <c r="K130" i="27"/>
  <c r="I130" i="27"/>
  <c r="H130" i="27"/>
  <c r="K129" i="27"/>
  <c r="I129" i="27"/>
  <c r="H129" i="27"/>
  <c r="G129" i="27"/>
  <c r="K116" i="27"/>
  <c r="I116" i="27"/>
  <c r="H116" i="27"/>
  <c r="G116" i="27"/>
  <c r="K115" i="27"/>
  <c r="I115" i="27"/>
  <c r="H115" i="27"/>
  <c r="G115" i="27"/>
  <c r="K114" i="27"/>
  <c r="I114" i="27"/>
  <c r="H114" i="27"/>
  <c r="G114" i="27"/>
  <c r="J116" i="27"/>
  <c r="F113" i="27"/>
  <c r="F116" i="27" s="1"/>
  <c r="J115" i="27"/>
  <c r="J114" i="27" s="1"/>
  <c r="F109" i="27"/>
  <c r="F115" i="27" s="1"/>
  <c r="F114" i="27" s="1"/>
  <c r="K108" i="27"/>
  <c r="I108" i="27"/>
  <c r="H108" i="27"/>
  <c r="G108" i="27"/>
  <c r="K107" i="27"/>
  <c r="I107" i="27"/>
  <c r="H107" i="27"/>
  <c r="G107" i="27"/>
  <c r="K106" i="27"/>
  <c r="I106" i="27"/>
  <c r="H106" i="27"/>
  <c r="G106" i="27"/>
  <c r="F105" i="27"/>
  <c r="F107" i="27" s="1"/>
  <c r="F104" i="27"/>
  <c r="F103" i="27"/>
  <c r="F108" i="27" s="1"/>
  <c r="F102" i="27"/>
  <c r="K100" i="27"/>
  <c r="I100" i="27"/>
  <c r="H100" i="27"/>
  <c r="G100" i="27"/>
  <c r="K99" i="27"/>
  <c r="I99" i="27"/>
  <c r="H99" i="27"/>
  <c r="G99" i="27"/>
  <c r="K98" i="27"/>
  <c r="I98" i="27"/>
  <c r="H98" i="27"/>
  <c r="F93" i="27"/>
  <c r="F91" i="27"/>
  <c r="J101" i="27"/>
  <c r="J100" i="27"/>
  <c r="J99" i="27"/>
  <c r="J98" i="27" s="1"/>
  <c r="G74" i="27"/>
  <c r="F74" i="27" s="1"/>
  <c r="G73" i="27"/>
  <c r="F73" i="27" s="1"/>
  <c r="K72" i="27"/>
  <c r="I72" i="27"/>
  <c r="H72" i="27"/>
  <c r="G72" i="27"/>
  <c r="F72" i="27" s="1"/>
  <c r="K56" i="27"/>
  <c r="I56" i="27"/>
  <c r="H56" i="27"/>
  <c r="G56" i="27"/>
  <c r="K55" i="27"/>
  <c r="I55" i="27"/>
  <c r="H55" i="27"/>
  <c r="G55" i="27"/>
  <c r="G54" i="27" s="1"/>
  <c r="K54" i="27"/>
  <c r="I54" i="27"/>
  <c r="H54" i="27"/>
  <c r="F56" i="27"/>
  <c r="F55" i="27"/>
  <c r="F54" i="27" s="1"/>
  <c r="K41" i="27"/>
  <c r="J41" i="27"/>
  <c r="I41" i="27"/>
  <c r="H41" i="27"/>
  <c r="G41" i="27"/>
  <c r="F41" i="27" s="1"/>
  <c r="K40" i="27"/>
  <c r="I40" i="27"/>
  <c r="H40" i="27"/>
  <c r="G40" i="27"/>
  <c r="F40" i="27" s="1"/>
  <c r="K39" i="27"/>
  <c r="J39" i="27"/>
  <c r="J38" i="27" s="1"/>
  <c r="I39" i="27"/>
  <c r="H39" i="27"/>
  <c r="G39" i="27"/>
  <c r="F39" i="27" s="1"/>
  <c r="F38" i="27" s="1"/>
  <c r="K38" i="27"/>
  <c r="I38" i="27"/>
  <c r="H38" i="27"/>
  <c r="G38" i="27"/>
  <c r="K27" i="27"/>
  <c r="J27" i="27"/>
  <c r="I27" i="27"/>
  <c r="H27" i="27"/>
  <c r="G27" i="27"/>
  <c r="F27" i="27" s="1"/>
  <c r="K26" i="27"/>
  <c r="J26" i="27"/>
  <c r="I26" i="27"/>
  <c r="H26" i="27"/>
  <c r="G26" i="27"/>
  <c r="F26" i="27" s="1"/>
  <c r="K25" i="27"/>
  <c r="J25" i="27"/>
  <c r="J24" i="27" s="1"/>
  <c r="H25" i="27"/>
  <c r="G25" i="27"/>
  <c r="F25" i="27" s="1"/>
  <c r="K24" i="27"/>
  <c r="I24" i="27"/>
  <c r="H24" i="27"/>
  <c r="G24" i="27"/>
  <c r="F24" i="27" s="1"/>
  <c r="F17" i="27"/>
  <c r="F16" i="27"/>
  <c r="F50" i="27" l="1"/>
  <c r="F99" i="27"/>
  <c r="F100" i="27"/>
  <c r="F131" i="27"/>
  <c r="F132" i="27"/>
  <c r="F135" i="27"/>
  <c r="F136" i="27"/>
  <c r="F137" i="27"/>
  <c r="F133" i="27"/>
  <c r="F134" i="27"/>
  <c r="F124" i="27"/>
  <c r="F119" i="27"/>
  <c r="F117" i="27"/>
  <c r="F101" i="27"/>
  <c r="F89" i="27"/>
  <c r="G98" i="27"/>
  <c r="F98" i="27" s="1"/>
  <c r="G163" i="27"/>
  <c r="H163" i="27"/>
  <c r="I163" i="27"/>
  <c r="K163" i="27"/>
  <c r="F106" i="27"/>
  <c r="F18" i="14"/>
  <c r="J114" i="14"/>
  <c r="F114" i="14" s="1"/>
  <c r="J68" i="14"/>
  <c r="F68" i="14" s="1"/>
  <c r="F130" i="27" l="1"/>
  <c r="F165" i="27" s="1"/>
  <c r="F143" i="27"/>
  <c r="F146" i="27" s="1"/>
  <c r="F129" i="27"/>
  <c r="F166" i="27"/>
  <c r="F148" i="27"/>
  <c r="F167" i="27" s="1"/>
  <c r="F185" i="14"/>
  <c r="F186" i="14"/>
  <c r="K185" i="14"/>
  <c r="J185" i="14"/>
  <c r="I185" i="14"/>
  <c r="H185" i="14"/>
  <c r="G185" i="14"/>
  <c r="I184" i="14"/>
  <c r="H184" i="14"/>
  <c r="G184" i="14"/>
  <c r="F102" i="14"/>
  <c r="K130" i="14"/>
  <c r="J130" i="14"/>
  <c r="I130" i="14"/>
  <c r="H130" i="14"/>
  <c r="G130" i="14"/>
  <c r="F130" i="14"/>
  <c r="G129" i="14"/>
  <c r="G128" i="14" s="1"/>
  <c r="H129" i="14"/>
  <c r="H128" i="14" s="1"/>
  <c r="I129" i="14"/>
  <c r="I128" i="14" s="1"/>
  <c r="J129" i="14"/>
  <c r="J128" i="14" s="1"/>
  <c r="K129" i="14"/>
  <c r="K128" i="14" s="1"/>
  <c r="F129" i="14"/>
  <c r="F128" i="14" s="1"/>
  <c r="K125" i="14"/>
  <c r="J125" i="14"/>
  <c r="I125" i="14"/>
  <c r="H125" i="14"/>
  <c r="G125" i="14"/>
  <c r="F125" i="14"/>
  <c r="K124" i="14"/>
  <c r="J124" i="14"/>
  <c r="I124" i="14"/>
  <c r="H124" i="14"/>
  <c r="G124" i="14"/>
  <c r="F124" i="14"/>
  <c r="K123" i="14"/>
  <c r="K122" i="14" s="1"/>
  <c r="J123" i="14"/>
  <c r="J122" i="14" s="1"/>
  <c r="I123" i="14"/>
  <c r="I122" i="14" s="1"/>
  <c r="H123" i="14"/>
  <c r="H122" i="14" s="1"/>
  <c r="G123" i="14"/>
  <c r="G122" i="14" s="1"/>
  <c r="F123" i="14"/>
  <c r="F122" i="14" s="1"/>
  <c r="K109" i="14"/>
  <c r="J109" i="14"/>
  <c r="I109" i="14"/>
  <c r="H109" i="14"/>
  <c r="G109" i="14"/>
  <c r="F109" i="14"/>
  <c r="K108" i="14"/>
  <c r="K107" i="14" s="1"/>
  <c r="J108" i="14"/>
  <c r="J107" i="14" s="1"/>
  <c r="I108" i="14"/>
  <c r="I107" i="14" s="1"/>
  <c r="H108" i="14"/>
  <c r="H107" i="14" s="1"/>
  <c r="G108" i="14"/>
  <c r="G107" i="14" s="1"/>
  <c r="F108" i="14"/>
  <c r="F107" i="14" s="1"/>
  <c r="K101" i="14"/>
  <c r="J101" i="14"/>
  <c r="I101" i="14"/>
  <c r="H101" i="14"/>
  <c r="G101" i="14"/>
  <c r="F101" i="14"/>
  <c r="K100" i="14"/>
  <c r="K99" i="14" s="1"/>
  <c r="J100" i="14"/>
  <c r="J99" i="14" s="1"/>
  <c r="I100" i="14"/>
  <c r="I99" i="14" s="1"/>
  <c r="H100" i="14"/>
  <c r="H99" i="14" s="1"/>
  <c r="G100" i="14"/>
  <c r="G99" i="14" s="1"/>
  <c r="F100" i="14"/>
  <c r="F99" i="14" s="1"/>
  <c r="K94" i="14"/>
  <c r="J94" i="14"/>
  <c r="I94" i="14"/>
  <c r="H94" i="14"/>
  <c r="G94" i="14"/>
  <c r="F94" i="14"/>
  <c r="K93" i="14"/>
  <c r="J93" i="14"/>
  <c r="I93" i="14"/>
  <c r="H93" i="14"/>
  <c r="G93" i="14"/>
  <c r="F93" i="14"/>
  <c r="K92" i="14"/>
  <c r="K91" i="14" s="1"/>
  <c r="J92" i="14"/>
  <c r="J91" i="14" s="1"/>
  <c r="I92" i="14"/>
  <c r="I91" i="14" s="1"/>
  <c r="H92" i="14"/>
  <c r="H91" i="14" s="1"/>
  <c r="G92" i="14"/>
  <c r="G91" i="14" s="1"/>
  <c r="F92" i="14"/>
  <c r="F91" i="14" s="1"/>
  <c r="K67" i="14"/>
  <c r="J67" i="14"/>
  <c r="I67" i="14"/>
  <c r="H67" i="14"/>
  <c r="G67" i="14"/>
  <c r="F67" i="14"/>
  <c r="K66" i="14"/>
  <c r="J66" i="14"/>
  <c r="I66" i="14"/>
  <c r="H66" i="14"/>
  <c r="G66" i="14"/>
  <c r="F66" i="14"/>
  <c r="K65" i="14"/>
  <c r="K64" i="14" s="1"/>
  <c r="J65" i="14"/>
  <c r="J64" i="14" s="1"/>
  <c r="I65" i="14"/>
  <c r="I64" i="14" s="1"/>
  <c r="H65" i="14"/>
  <c r="H64" i="14" s="1"/>
  <c r="G65" i="14"/>
  <c r="G64" i="14" s="1"/>
  <c r="F65" i="14"/>
  <c r="F64" i="14" s="1"/>
  <c r="K49" i="14"/>
  <c r="J49" i="14"/>
  <c r="I49" i="14"/>
  <c r="H49" i="14"/>
  <c r="G49" i="14"/>
  <c r="F49" i="14"/>
  <c r="K48" i="14"/>
  <c r="K47" i="14" s="1"/>
  <c r="J48" i="14"/>
  <c r="J47" i="14" s="1"/>
  <c r="I48" i="14"/>
  <c r="I47" i="14" s="1"/>
  <c r="H48" i="14"/>
  <c r="H47" i="14" s="1"/>
  <c r="G48" i="14"/>
  <c r="G47" i="14" s="1"/>
  <c r="F48" i="14"/>
  <c r="F47" i="14" s="1"/>
  <c r="K34" i="14"/>
  <c r="J34" i="14"/>
  <c r="I34" i="14"/>
  <c r="H34" i="14"/>
  <c r="G34" i="14"/>
  <c r="F34" i="14"/>
  <c r="K33" i="14"/>
  <c r="K157" i="14" s="1"/>
  <c r="K184" i="14" s="1"/>
  <c r="J33" i="14"/>
  <c r="J157" i="14" s="1"/>
  <c r="I33" i="14"/>
  <c r="H33" i="14"/>
  <c r="G33" i="14"/>
  <c r="F33" i="14"/>
  <c r="K32" i="14"/>
  <c r="J32" i="14"/>
  <c r="I32" i="14"/>
  <c r="H32" i="14"/>
  <c r="G32" i="14"/>
  <c r="G156" i="14" s="1"/>
  <c r="G183" i="14" s="1"/>
  <c r="F32" i="14"/>
  <c r="J163" i="27" l="1"/>
  <c r="F163" i="27" s="1"/>
  <c r="J184" i="14"/>
  <c r="F157" i="14"/>
  <c r="F184" i="14" s="1"/>
  <c r="G181" i="14" l="1"/>
  <c r="F31" i="14"/>
  <c r="G139" i="14"/>
  <c r="G158" i="14" s="1"/>
  <c r="H139" i="14"/>
  <c r="H158" i="14" s="1"/>
  <c r="I139" i="14"/>
  <c r="I158" i="14" s="1"/>
  <c r="J139" i="14"/>
  <c r="J158" i="14" s="1"/>
  <c r="K139" i="14"/>
  <c r="K158" i="14" s="1"/>
  <c r="F139" i="14"/>
  <c r="G43" i="14"/>
  <c r="H43" i="14"/>
  <c r="H156" i="14" s="1"/>
  <c r="I43" i="14"/>
  <c r="I156" i="14" s="1"/>
  <c r="J43" i="14"/>
  <c r="J156" i="14" s="1"/>
  <c r="K43" i="14"/>
  <c r="K156" i="14" s="1"/>
  <c r="F43" i="14"/>
  <c r="J31" i="14"/>
  <c r="K31" i="14"/>
  <c r="G31" i="14"/>
  <c r="H31" i="14"/>
  <c r="I31" i="14"/>
  <c r="G18" i="14"/>
  <c r="H18" i="14"/>
  <c r="I18" i="14"/>
  <c r="J18" i="14"/>
  <c r="K18" i="14"/>
  <c r="K183" i="14" l="1"/>
  <c r="K181" i="14" s="1"/>
  <c r="K154" i="14"/>
  <c r="I154" i="14"/>
  <c r="I183" i="14"/>
  <c r="I181" i="14" s="1"/>
  <c r="F158" i="14"/>
  <c r="G154" i="14"/>
  <c r="J154" i="14"/>
  <c r="J183" i="14"/>
  <c r="J181" i="14" s="1"/>
  <c r="H183" i="14"/>
  <c r="H181" i="14" s="1"/>
  <c r="H154" i="14"/>
  <c r="F156" i="14"/>
  <c r="F154" i="14" l="1"/>
  <c r="F183" i="14"/>
  <c r="F181" i="14" s="1"/>
</calcChain>
</file>

<file path=xl/sharedStrings.xml><?xml version="1.0" encoding="utf-8"?>
<sst xmlns="http://schemas.openxmlformats.org/spreadsheetml/2006/main" count="706" uniqueCount="190">
  <si>
    <t>Наименование мероприятия</t>
  </si>
  <si>
    <t>Исполнитель</t>
  </si>
  <si>
    <t>Источник финансирования</t>
  </si>
  <si>
    <t>Сумма, тыс. руб.</t>
  </si>
  <si>
    <t>В том числе по годам</t>
  </si>
  <si>
    <t>бюджет МО МР «Печора»</t>
  </si>
  <si>
    <t>Собственные средства</t>
  </si>
  <si>
    <t>Всего:</t>
  </si>
  <si>
    <t>III. Мероприятия по энергосбережению в организациях с участием муниципального образования и повышению энергетической эффективности этих организаций</t>
  </si>
  <si>
    <t>Ед. измерения</t>
  </si>
  <si>
    <t>количество</t>
  </si>
  <si>
    <t>1. Проведение энергетического обследования зданий, строений, сооружений</t>
  </si>
  <si>
    <t>объект</t>
  </si>
  <si>
    <t>2012г.- 1</t>
  </si>
  <si>
    <t>Администрация МР «Печора»</t>
  </si>
  <si>
    <t>Бюджет муниципального района «Печора»</t>
  </si>
  <si>
    <t>Управление образования муниципального района «Печора»</t>
  </si>
  <si>
    <t>2012г.-20</t>
  </si>
  <si>
    <t>2013г.-8</t>
  </si>
  <si>
    <t>Управление культуры и туризма муниципального района «Печора»</t>
  </si>
  <si>
    <t>Бюджет городского поселения «Печора"</t>
  </si>
  <si>
    <t>2012г.-15</t>
  </si>
  <si>
    <t>МУ «Печорская ЦРБ»</t>
  </si>
  <si>
    <t>2012г.-1</t>
  </si>
  <si>
    <t>МУП «Ритуал»</t>
  </si>
  <si>
    <t>Собственные средства предприятия</t>
  </si>
  <si>
    <t>2012г.- 3</t>
  </si>
  <si>
    <t>МУП «Рембыттехника»</t>
  </si>
  <si>
    <t>2. Оснащение зданий, строений сооружений приборами учета тепловой энергии</t>
  </si>
  <si>
    <t>Штук</t>
  </si>
  <si>
    <t>2010г.- 1</t>
  </si>
  <si>
    <t>2011г.-6</t>
  </si>
  <si>
    <t>2013г. - 35</t>
  </si>
  <si>
    <t>2012г.-2</t>
  </si>
  <si>
    <t>Бюджет городского поселения «Печора»</t>
  </si>
  <si>
    <t>2011г.-2</t>
  </si>
  <si>
    <t xml:space="preserve">2010г.-1 </t>
  </si>
  <si>
    <t>МУП «Ретро»</t>
  </si>
  <si>
    <t>3.Установка прибора учета холодного водоснабжения</t>
  </si>
  <si>
    <t>штук</t>
  </si>
  <si>
    <t>2011г. 5</t>
  </si>
  <si>
    <t>2012г.-21</t>
  </si>
  <si>
    <t>2013г.-15</t>
  </si>
  <si>
    <t>2013г.-1</t>
  </si>
  <si>
    <t>2011г. -2</t>
  </si>
  <si>
    <t>4. Установка прибора учета горячего водоснабжения</t>
  </si>
  <si>
    <t>2012г.-5</t>
  </si>
  <si>
    <t>2010г.-1</t>
  </si>
  <si>
    <t>5. Установка энергосберегающих окон</t>
  </si>
  <si>
    <t xml:space="preserve">2012г. -7 </t>
  </si>
  <si>
    <t>2011г.-7</t>
  </si>
  <si>
    <t>Комитет по управлению муниципальной собственностью муниципального района «Печора»</t>
  </si>
  <si>
    <t>2012г.-6</t>
  </si>
  <si>
    <t>2013г.-2</t>
  </si>
  <si>
    <t>2014г.-2</t>
  </si>
  <si>
    <t>МУП «Аптека № 19»</t>
  </si>
  <si>
    <t>2010г. – 1</t>
  </si>
  <si>
    <t>МУП «Печорское время»</t>
  </si>
  <si>
    <t>6. Замена энергосберегающих ламп</t>
  </si>
  <si>
    <t>2011г.-1300</t>
  </si>
  <si>
    <t>2012г.-200</t>
  </si>
  <si>
    <t>2014г.-200</t>
  </si>
  <si>
    <t>2011г.-1</t>
  </si>
  <si>
    <t>2012г.-22</t>
  </si>
  <si>
    <t>2013г.-6</t>
  </si>
  <si>
    <t>2014г.-40</t>
  </si>
  <si>
    <t>2015г.-33</t>
  </si>
  <si>
    <t>2010г.-140</t>
  </si>
  <si>
    <t>2011г.-230</t>
  </si>
  <si>
    <t>2012г.-370</t>
  </si>
  <si>
    <t>2013г.-220</t>
  </si>
  <si>
    <t>2014г.2220</t>
  </si>
  <si>
    <t>2010г.-10</t>
  </si>
  <si>
    <t>2011г.-10</t>
  </si>
  <si>
    <t>МУП «Оптика»</t>
  </si>
  <si>
    <t>2010г.-33</t>
  </si>
  <si>
    <t>2011г.-11</t>
  </si>
  <si>
    <t>2010г.-13</t>
  </si>
  <si>
    <t>2010г. -7 2011г.-11 2012г.-15</t>
  </si>
  <si>
    <t>2014г.-15</t>
  </si>
  <si>
    <t>7. Проведение капитального ремонта системы электроснабжения</t>
  </si>
  <si>
    <t>8. Установка автоматических доводчиков на входных дверях</t>
  </si>
  <si>
    <t>2012г.-12</t>
  </si>
  <si>
    <t>9. Содержание в исправном состоянии запорно-регулирующей арматуры систем отопления, горячего и холодного водоснабжения</t>
  </si>
  <si>
    <t>10.Промывка систем централизованного отопления</t>
  </si>
  <si>
    <t>2012г.-3</t>
  </si>
  <si>
    <t>2013г.-3</t>
  </si>
  <si>
    <t>2014г.-3</t>
  </si>
  <si>
    <t>2014г.-1</t>
  </si>
  <si>
    <t>11. Установка светильников с отражающей поверхностью</t>
  </si>
  <si>
    <t>2012г.-34</t>
  </si>
  <si>
    <t>12. Регулярная очистка окон</t>
  </si>
  <si>
    <t>Кв. м</t>
  </si>
  <si>
    <t>2012г.-3028</t>
  </si>
  <si>
    <t>2013г.-3028</t>
  </si>
  <si>
    <t>2014г.-3028</t>
  </si>
  <si>
    <t>13. Уплотнение оконных и дверных проемов</t>
  </si>
  <si>
    <t>2010г.-14</t>
  </si>
  <si>
    <t>2011г.-14</t>
  </si>
  <si>
    <t>14. Установка энергосберегающих дверей</t>
  </si>
  <si>
    <t>15. Ремонт пункта расчета холодного водоснабжения</t>
  </si>
  <si>
    <t>пункт</t>
  </si>
  <si>
    <t>16. Утепление ворот в стояночных боксах гаража</t>
  </si>
  <si>
    <t>17. Установка электроконвекторов</t>
  </si>
  <si>
    <t>2012г.-9</t>
  </si>
  <si>
    <t>18. Осуществление технологического присоединения</t>
  </si>
  <si>
    <t>19. Ремонт (замена) системы отопления</t>
  </si>
  <si>
    <t>21. Проведение гидравлической регулировки, автоматической/ручной балансировки распределительных систем отопления и стояков в здании</t>
  </si>
  <si>
    <t>ИТОГО: по мероприятиям по энергосбережению в организациях с участием муниципального образования и повышению энергетической эффективности этих организаций</t>
  </si>
  <si>
    <t>в т. ч.</t>
  </si>
  <si>
    <t>IY. Мероприятия по стимулированию производителей и потребителей энергетических ресурсов, организаций, осуществляющих передачу энергетических ресурсов, проводить мероприятия по энергосбережению, повышению энергетической эффективности и сокращению потерь энергетических ресурсов</t>
  </si>
  <si>
    <t>Y. Мероприятия по энергосбережению в транспортном комплексе и повышению его энергетической эффективности, в том числе замещению бензина, используемого транспортными средствами в качестве моторного топлива, природным газом</t>
  </si>
  <si>
    <t>Планирование   работы транспорта          и транспортных процессов   (развитие системы логистики)  в городских поселениях</t>
  </si>
  <si>
    <t>Организация системы муниципальных маршрутов городского и пригородного общественного транспорта</t>
  </si>
  <si>
    <t xml:space="preserve">Мероприятия        по замещению природным газом        бензина, используемого  транспортными  средствами в качестве моторного топлива    </t>
  </si>
  <si>
    <t>Переоборудование транспортных средств, оснащенных бензиновыми двигателями на использование газа</t>
  </si>
  <si>
    <t>Предприятия и организации МР «Печора»</t>
  </si>
  <si>
    <t>Информационно-аналитическое обеспечение государственной политики в области повышения энергетической эффективности и энергосбережения</t>
  </si>
  <si>
    <t xml:space="preserve">Информационное  обеспечение мероприятий        по энергосбережению    и повышению энергетической эффективности        </t>
  </si>
  <si>
    <t xml:space="preserve">Мероприятия по  учету в      инвестиционных программах организаций коммунального комплекса   мер    по энергосбережению    и повышению энергетической эффективности        </t>
  </si>
  <si>
    <t xml:space="preserve">Организация  обучения специалистов        в области  энергосбережения    и энергетической  эффективности, в  том числе   по   вопросам проведения энергетических       </t>
  </si>
  <si>
    <t xml:space="preserve">обследований,   подготовки          и реализации энергосервисных договоров            </t>
  </si>
  <si>
    <t xml:space="preserve">(контрактов)         </t>
  </si>
  <si>
    <t xml:space="preserve">Информирование  руководителей муниципальных  бюджетных  учреждений о       необходимости проведения мероприятий        по энергосбережению    и энергетической       </t>
  </si>
  <si>
    <t xml:space="preserve">эффективности, в  том числе  о  возможности заключения энергосервисных      </t>
  </si>
  <si>
    <t>договоров   (контрактов)   и   об</t>
  </si>
  <si>
    <t xml:space="preserve">особенностях их заключения           </t>
  </si>
  <si>
    <t>Структурные подразделения администрации МР «Печора» в отношении подведомственных организаций</t>
  </si>
  <si>
    <t xml:space="preserve">Разработка          и проведение мероприятий        по пропаганде энергосбережения     </t>
  </si>
  <si>
    <t>через        средства массовой  информации,</t>
  </si>
  <si>
    <t>распространение социальной рекламы  в</t>
  </si>
  <si>
    <t xml:space="preserve">области  энергосбережения    и повышения            </t>
  </si>
  <si>
    <t xml:space="preserve">энергетической эффективности        </t>
  </si>
  <si>
    <t>Образовательные программы для школьников, наглядная агитация</t>
  </si>
  <si>
    <t>Собственные средства управляющих и ресурсоснабжающих организаций</t>
  </si>
  <si>
    <t>ИТОГО по программе:</t>
  </si>
  <si>
    <t>В том числе:</t>
  </si>
  <si>
    <t xml:space="preserve"> средства бюджета МО МР «Печора»</t>
  </si>
  <si>
    <t>средства бюджета ГП «Печора»</t>
  </si>
  <si>
    <t>внебюджетные источники</t>
  </si>
  <si>
    <t>собственные и привлеченные средства предприятий</t>
  </si>
  <si>
    <t>2012г. - 30                                     2013г.-17</t>
  </si>
  <si>
    <t xml:space="preserve">Мероприятия,  направленные       на содействие заключению и          реализации энергосервисных договоров     (контрактов) муниципальными бюджетными учреждениями     </t>
  </si>
  <si>
    <t>2012г.-41      2013г.-15</t>
  </si>
  <si>
    <t>Бюджет городского поселения "Печора"</t>
  </si>
  <si>
    <t>2010г. -1     2011г. -2</t>
  </si>
  <si>
    <t>2012г. –32</t>
  </si>
  <si>
    <t>2011г.-3       2012г.-2</t>
  </si>
  <si>
    <t>2011г.-26   2012г.-26     2013г.-26      2014г.-26</t>
  </si>
  <si>
    <t>2010г.-1      2011г.-1</t>
  </si>
  <si>
    <t>20. Заключение энергосервисных договоров на осуществление исполнителем действий, направленных на энергосбережение и повышение энергетической эффективности использования энергетических ресурсов заказчиком</t>
  </si>
  <si>
    <t>22. Установка теплоотражателей на приборы отопления</t>
  </si>
  <si>
    <t>23. Утепление наружных ограждающих конструкций (ремонт фасада)</t>
  </si>
  <si>
    <t>24. Замер сопротивления изоляции электропроводки</t>
  </si>
  <si>
    <t>25. Замена системы отопления на автономную электрическую для учреждений:</t>
  </si>
  <si>
    <t>МОУ "СОШ с. Приуральское"</t>
  </si>
  <si>
    <t>МДОУ "Детский сад с. Приуральское"</t>
  </si>
  <si>
    <t>Управление образования МР "Печора"</t>
  </si>
  <si>
    <t xml:space="preserve">Бюджет муниципального района "Печора" </t>
  </si>
  <si>
    <t>26. Замена системы канализации и водоснабжения на автономную в МОУ "СОШ с. Приуральское"</t>
  </si>
  <si>
    <t>Всего, в том числе:</t>
  </si>
  <si>
    <t>Бюджет ГП "Печора"</t>
  </si>
  <si>
    <t>2011г.-2   2012г.-1</t>
  </si>
  <si>
    <t>бюджет ГП «Печора»</t>
  </si>
  <si>
    <t>Комитет по управлению муниципальной собственностью МР "Печора"</t>
  </si>
  <si>
    <t>Управление по муниципальному хозяйству, строительству и промышленности администрации  МР "Печора"</t>
  </si>
  <si>
    <t>Управление по муниципальному хозяйству, строительству и промышленности администрации  МР "Печора", организации коммунального комплекса</t>
  </si>
  <si>
    <t>Отдел информационно-аналитической работы и общественных связей администрации МР «Печора», управляющие и энергоснабжающие организации, ТСЖ</t>
  </si>
  <si>
    <t>Управление по муниципальному хозяйству, строительству и промышленности администрации  МР "Печора", отдел информационно-аналитической работы и общественных связей администрации МР «Печора», управление образования МР "Печора", управляющие и энергоснабжающие организации, ТСЖ</t>
  </si>
  <si>
    <t>2013г.-130</t>
  </si>
  <si>
    <t>Приложение</t>
  </si>
  <si>
    <t xml:space="preserve"> к постановлению администрации</t>
  </si>
  <si>
    <r>
      <t xml:space="preserve">от  </t>
    </r>
    <r>
      <rPr>
        <u/>
        <sz val="12"/>
        <rFont val="Times New Roman"/>
        <family val="1"/>
        <charset val="204"/>
      </rPr>
      <t>30</t>
    </r>
    <r>
      <rPr>
        <sz val="12"/>
        <rFont val="Times New Roman"/>
        <family val="1"/>
        <charset val="204"/>
      </rPr>
      <t xml:space="preserve">  сентября  2013г. № </t>
    </r>
    <r>
      <rPr>
        <u/>
        <sz val="12"/>
        <rFont val="Times New Roman"/>
        <family val="1"/>
        <charset val="204"/>
      </rPr>
      <t xml:space="preserve">1870 </t>
    </r>
  </si>
  <si>
    <t>к постановлению администрации</t>
  </si>
  <si>
    <t>Приложение № 1</t>
  </si>
  <si>
    <t xml:space="preserve">к муниципальной программе "Энергосбережение и </t>
  </si>
  <si>
    <t>повышение энергетической эффективности  на территории</t>
  </si>
  <si>
    <t xml:space="preserve"> муниципального района  «Печора» на 2010 - 2020 годы"</t>
  </si>
  <si>
    <t>Наименование работ, объекта</t>
  </si>
  <si>
    <t>Объем работ</t>
  </si>
  <si>
    <t>2012г. –33</t>
  </si>
  <si>
    <t>2014г. - 1</t>
  </si>
  <si>
    <t>2012г.-10</t>
  </si>
  <si>
    <t xml:space="preserve">27.Замена системы отопления </t>
  </si>
  <si>
    <t>2013-2</t>
  </si>
  <si>
    <t xml:space="preserve">Приложение </t>
  </si>
  <si>
    <t>от  30  сентября  2013г. № 1870</t>
  </si>
  <si>
    <t>1870 от 30.09.2013</t>
  </si>
  <si>
    <t xml:space="preserve">2013г.-4    2014г.-14  </t>
  </si>
  <si>
    <t>10. Промывка систем централизованного отопления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</si>
</sst>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8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Border="1" applyAlignment="1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/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top" wrapText="1"/>
    </xf>
    <xf numFmtId="0" fontId="8" fillId="0" borderId="0" xfId="0" applyFont="1" applyAlignment="1">
      <alignment horizontal="right" vertical="center" wrapText="1"/>
    </xf>
    <xf numFmtId="0" fontId="4" fillId="2" borderId="0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51"/>
  <sheetViews>
    <sheetView view="pageBreakPreview" topLeftCell="C68" zoomScale="114" zoomScaleSheetLayoutView="114" workbookViewId="0">
      <selection activeCell="B68" sqref="B68:B71"/>
    </sheetView>
  </sheetViews>
  <sheetFormatPr defaultColWidth="8.85546875" defaultRowHeight="11.25" x14ac:dyDescent="0.2"/>
  <cols>
    <col min="1" max="1" width="33.85546875" style="3" customWidth="1"/>
    <col min="2" max="2" width="11.5703125" style="5" customWidth="1"/>
    <col min="3" max="3" width="9.7109375" style="2" customWidth="1"/>
    <col min="4" max="4" width="24.42578125" style="26" customWidth="1"/>
    <col min="5" max="5" width="13.42578125" style="2" customWidth="1"/>
    <col min="6" max="11" width="8.28515625" style="1" customWidth="1"/>
    <col min="12" max="12" width="16.28515625" style="17" customWidth="1"/>
    <col min="13" max="22" width="8.85546875" style="17"/>
    <col min="23" max="16384" width="8.85546875" style="2"/>
  </cols>
  <sheetData>
    <row r="1" spans="1:34" x14ac:dyDescent="0.2">
      <c r="A1" s="8"/>
      <c r="B1" s="4"/>
      <c r="C1" s="1"/>
      <c r="D1" s="23"/>
      <c r="E1" s="1"/>
    </row>
    <row r="2" spans="1:34" ht="16.5" customHeight="1" x14ac:dyDescent="0.2">
      <c r="A2" s="8"/>
      <c r="B2" s="4"/>
      <c r="C2" s="8"/>
      <c r="D2" s="23"/>
      <c r="E2" s="8"/>
      <c r="G2" s="78"/>
      <c r="H2" s="149" t="s">
        <v>170</v>
      </c>
      <c r="I2" s="149"/>
      <c r="J2" s="149"/>
      <c r="K2" s="149"/>
    </row>
    <row r="3" spans="1:34" ht="13.15" customHeight="1" x14ac:dyDescent="0.2">
      <c r="A3" s="8"/>
      <c r="B3" s="4"/>
      <c r="C3" s="8"/>
      <c r="D3" s="23"/>
      <c r="E3" s="8"/>
      <c r="G3" s="149" t="s">
        <v>171</v>
      </c>
      <c r="H3" s="149"/>
      <c r="I3" s="149"/>
      <c r="J3" s="149"/>
      <c r="K3" s="149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ht="20.25" customHeight="1" x14ac:dyDescent="0.2">
      <c r="A4" s="8"/>
      <c r="B4" s="4"/>
      <c r="C4" s="8"/>
      <c r="D4" s="23"/>
      <c r="E4" s="8"/>
      <c r="G4" s="79"/>
      <c r="H4" s="149" t="s">
        <v>172</v>
      </c>
      <c r="I4" s="149"/>
      <c r="J4" s="149"/>
      <c r="K4" s="149"/>
    </row>
    <row r="5" spans="1:34" ht="19.5" customHeight="1" x14ac:dyDescent="0.2">
      <c r="A5" s="8"/>
      <c r="B5" s="4"/>
      <c r="C5" s="9"/>
      <c r="D5" s="23"/>
      <c r="E5" s="9"/>
    </row>
    <row r="6" spans="1:34" x14ac:dyDescent="0.2">
      <c r="A6" s="8"/>
      <c r="B6" s="4"/>
      <c r="C6" s="1"/>
      <c r="D6" s="23"/>
      <c r="E6" s="1"/>
    </row>
    <row r="7" spans="1:34" ht="30.75" customHeight="1" x14ac:dyDescent="0.2">
      <c r="A7" s="147" t="s">
        <v>8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</row>
    <row r="8" spans="1:34" ht="30.75" hidden="1" customHeight="1" x14ac:dyDescent="0.2">
      <c r="A8" s="146" t="s">
        <v>0</v>
      </c>
      <c r="B8" s="146" t="s">
        <v>9</v>
      </c>
      <c r="C8" s="146" t="s">
        <v>10</v>
      </c>
      <c r="D8" s="141" t="s">
        <v>1</v>
      </c>
      <c r="E8" s="146" t="s">
        <v>2</v>
      </c>
      <c r="F8" s="146" t="s">
        <v>3</v>
      </c>
      <c r="G8" s="146" t="s">
        <v>4</v>
      </c>
      <c r="H8" s="146"/>
      <c r="I8" s="146"/>
      <c r="J8" s="146"/>
      <c r="K8" s="146"/>
    </row>
    <row r="9" spans="1:34" ht="30.75" hidden="1" customHeight="1" x14ac:dyDescent="0.2">
      <c r="A9" s="146"/>
      <c r="B9" s="146"/>
      <c r="C9" s="146"/>
      <c r="D9" s="141"/>
      <c r="E9" s="146"/>
      <c r="F9" s="146"/>
      <c r="G9" s="58">
        <v>2010</v>
      </c>
      <c r="H9" s="58">
        <v>2011</v>
      </c>
      <c r="I9" s="58">
        <v>2012</v>
      </c>
      <c r="J9" s="58">
        <v>2013</v>
      </c>
      <c r="K9" s="58">
        <v>2014</v>
      </c>
    </row>
    <row r="10" spans="1:34" ht="30.75" hidden="1" customHeight="1" x14ac:dyDescent="0.2">
      <c r="A10" s="141" t="s">
        <v>11</v>
      </c>
      <c r="B10" s="146" t="s">
        <v>12</v>
      </c>
      <c r="C10" s="58" t="s">
        <v>13</v>
      </c>
      <c r="D10" s="59" t="s">
        <v>14</v>
      </c>
      <c r="E10" s="58" t="s">
        <v>15</v>
      </c>
      <c r="F10" s="58">
        <v>219.3</v>
      </c>
      <c r="G10" s="58">
        <v>0</v>
      </c>
      <c r="H10" s="58">
        <v>0</v>
      </c>
      <c r="I10" s="58">
        <v>150</v>
      </c>
      <c r="J10" s="58">
        <v>69.3</v>
      </c>
      <c r="K10" s="58">
        <v>0</v>
      </c>
    </row>
    <row r="11" spans="1:34" ht="30.75" hidden="1" customHeight="1" x14ac:dyDescent="0.2">
      <c r="A11" s="141"/>
      <c r="B11" s="146"/>
      <c r="C11" s="58" t="s">
        <v>43</v>
      </c>
      <c r="D11" s="59" t="s">
        <v>164</v>
      </c>
      <c r="E11" s="58" t="s">
        <v>15</v>
      </c>
      <c r="F11" s="58">
        <v>70</v>
      </c>
      <c r="G11" s="58">
        <v>0</v>
      </c>
      <c r="H11" s="58">
        <v>0</v>
      </c>
      <c r="I11" s="58">
        <v>0</v>
      </c>
      <c r="J11" s="58">
        <v>70</v>
      </c>
      <c r="K11" s="58">
        <v>0</v>
      </c>
    </row>
    <row r="12" spans="1:34" ht="30.75" hidden="1" customHeight="1" x14ac:dyDescent="0.2">
      <c r="A12" s="141"/>
      <c r="B12" s="146"/>
      <c r="C12" s="58" t="s">
        <v>141</v>
      </c>
      <c r="D12" s="59" t="s">
        <v>16</v>
      </c>
      <c r="E12" s="58" t="s">
        <v>15</v>
      </c>
      <c r="F12" s="58">
        <v>5590</v>
      </c>
      <c r="G12" s="58">
        <v>0</v>
      </c>
      <c r="H12" s="58">
        <v>0</v>
      </c>
      <c r="I12" s="58">
        <v>2970</v>
      </c>
      <c r="J12" s="58">
        <v>2620</v>
      </c>
      <c r="K12" s="58">
        <v>0</v>
      </c>
    </row>
    <row r="13" spans="1:34" ht="30.75" hidden="1" customHeight="1" x14ac:dyDescent="0.2">
      <c r="A13" s="141"/>
      <c r="B13" s="146"/>
      <c r="C13" s="58" t="s">
        <v>17</v>
      </c>
      <c r="D13" s="105" t="s">
        <v>19</v>
      </c>
      <c r="E13" s="58" t="s">
        <v>15</v>
      </c>
      <c r="F13" s="58">
        <v>405</v>
      </c>
      <c r="G13" s="58">
        <v>0</v>
      </c>
      <c r="H13" s="58">
        <v>0</v>
      </c>
      <c r="I13" s="58">
        <v>375</v>
      </c>
      <c r="J13" s="58">
        <v>30</v>
      </c>
      <c r="K13" s="58">
        <v>0</v>
      </c>
    </row>
    <row r="14" spans="1:34" ht="30.75" hidden="1" customHeight="1" x14ac:dyDescent="0.2">
      <c r="A14" s="141"/>
      <c r="B14" s="146"/>
      <c r="C14" s="58" t="s">
        <v>18</v>
      </c>
      <c r="D14" s="106"/>
      <c r="E14" s="58" t="s">
        <v>20</v>
      </c>
      <c r="F14" s="58">
        <v>70</v>
      </c>
      <c r="G14" s="58">
        <v>0</v>
      </c>
      <c r="H14" s="58">
        <v>0</v>
      </c>
      <c r="I14" s="58">
        <v>0</v>
      </c>
      <c r="J14" s="58">
        <v>70</v>
      </c>
      <c r="K14" s="58">
        <v>0</v>
      </c>
    </row>
    <row r="15" spans="1:34" ht="30.75" hidden="1" customHeight="1" x14ac:dyDescent="0.2">
      <c r="A15" s="141"/>
      <c r="B15" s="146"/>
      <c r="C15" s="58" t="s">
        <v>21</v>
      </c>
      <c r="D15" s="59" t="s">
        <v>22</v>
      </c>
      <c r="E15" s="58" t="s">
        <v>15</v>
      </c>
      <c r="F15" s="58">
        <v>338.86</v>
      </c>
      <c r="G15" s="58">
        <v>0</v>
      </c>
      <c r="H15" s="58">
        <v>0</v>
      </c>
      <c r="I15" s="58">
        <v>338.86</v>
      </c>
      <c r="J15" s="58">
        <v>0</v>
      </c>
      <c r="K15" s="58">
        <v>0</v>
      </c>
    </row>
    <row r="16" spans="1:34" ht="38.25" hidden="1" x14ac:dyDescent="0.2">
      <c r="A16" s="141"/>
      <c r="B16" s="146"/>
      <c r="C16" s="58" t="s">
        <v>23</v>
      </c>
      <c r="D16" s="59" t="s">
        <v>24</v>
      </c>
      <c r="E16" s="58" t="s">
        <v>25</v>
      </c>
      <c r="F16" s="58">
        <v>100</v>
      </c>
      <c r="G16" s="58">
        <v>0</v>
      </c>
      <c r="H16" s="58">
        <v>0</v>
      </c>
      <c r="I16" s="58">
        <v>100</v>
      </c>
      <c r="J16" s="58">
        <v>0</v>
      </c>
      <c r="K16" s="58">
        <v>0</v>
      </c>
    </row>
    <row r="17" spans="1:12" ht="38.25" hidden="1" x14ac:dyDescent="0.2">
      <c r="A17" s="141"/>
      <c r="B17" s="146"/>
      <c r="C17" s="58" t="s">
        <v>26</v>
      </c>
      <c r="D17" s="59" t="s">
        <v>27</v>
      </c>
      <c r="E17" s="58" t="s">
        <v>25</v>
      </c>
      <c r="F17" s="58">
        <v>250</v>
      </c>
      <c r="G17" s="58">
        <v>0</v>
      </c>
      <c r="H17" s="58">
        <v>0</v>
      </c>
      <c r="I17" s="58">
        <v>250</v>
      </c>
      <c r="J17" s="58">
        <v>0</v>
      </c>
      <c r="K17" s="58">
        <v>0</v>
      </c>
    </row>
    <row r="18" spans="1:12" ht="12.75" hidden="1" x14ac:dyDescent="0.2">
      <c r="A18" s="60" t="s">
        <v>160</v>
      </c>
      <c r="B18" s="60"/>
      <c r="C18" s="61">
        <v>95</v>
      </c>
      <c r="D18" s="62"/>
      <c r="E18" s="61"/>
      <c r="F18" s="63">
        <f>SUM(F10:F17)</f>
        <v>7043.16</v>
      </c>
      <c r="G18" s="61">
        <f t="shared" ref="G18:K18" si="0">SUM(G10:G17)</f>
        <v>0</v>
      </c>
      <c r="H18" s="61">
        <f t="shared" si="0"/>
        <v>0</v>
      </c>
      <c r="I18" s="61">
        <f t="shared" si="0"/>
        <v>4183.8600000000006</v>
      </c>
      <c r="J18" s="61">
        <f t="shared" si="0"/>
        <v>2859.3</v>
      </c>
      <c r="K18" s="61">
        <f t="shared" si="0"/>
        <v>0</v>
      </c>
    </row>
    <row r="19" spans="1:12" ht="12.75" hidden="1" x14ac:dyDescent="0.2">
      <c r="A19" s="64" t="s">
        <v>5</v>
      </c>
      <c r="B19" s="60"/>
      <c r="C19" s="61"/>
      <c r="D19" s="62"/>
      <c r="E19" s="61"/>
      <c r="F19" s="63">
        <v>6623.16</v>
      </c>
      <c r="G19" s="61">
        <v>0</v>
      </c>
      <c r="H19" s="61">
        <v>0</v>
      </c>
      <c r="I19" s="61">
        <v>3833.86</v>
      </c>
      <c r="J19" s="61">
        <v>2789.3</v>
      </c>
      <c r="K19" s="61">
        <v>0</v>
      </c>
    </row>
    <row r="20" spans="1:12" ht="12.75" hidden="1" x14ac:dyDescent="0.2">
      <c r="A20" s="64" t="s">
        <v>161</v>
      </c>
      <c r="B20" s="60"/>
      <c r="C20" s="61"/>
      <c r="D20" s="62"/>
      <c r="E20" s="61"/>
      <c r="F20" s="63">
        <v>70</v>
      </c>
      <c r="G20" s="61">
        <v>0</v>
      </c>
      <c r="H20" s="61">
        <v>0</v>
      </c>
      <c r="I20" s="61">
        <v>0</v>
      </c>
      <c r="J20" s="61">
        <v>70</v>
      </c>
      <c r="K20" s="61">
        <v>0</v>
      </c>
    </row>
    <row r="21" spans="1:12" ht="12.75" hidden="1" x14ac:dyDescent="0.2">
      <c r="A21" s="64" t="s">
        <v>25</v>
      </c>
      <c r="B21" s="60"/>
      <c r="C21" s="61"/>
      <c r="D21" s="62"/>
      <c r="E21" s="61"/>
      <c r="F21" s="63">
        <v>350</v>
      </c>
      <c r="G21" s="61">
        <v>0</v>
      </c>
      <c r="H21" s="61">
        <v>0</v>
      </c>
      <c r="I21" s="61">
        <v>350</v>
      </c>
      <c r="J21" s="61">
        <v>0</v>
      </c>
      <c r="K21" s="61">
        <v>0</v>
      </c>
    </row>
    <row r="22" spans="1:12" ht="19.5" hidden="1" customHeight="1" x14ac:dyDescent="0.2">
      <c r="A22" s="141" t="s">
        <v>28</v>
      </c>
      <c r="B22" s="142" t="s">
        <v>29</v>
      </c>
      <c r="C22" s="58" t="s">
        <v>30</v>
      </c>
      <c r="D22" s="59" t="s">
        <v>14</v>
      </c>
      <c r="E22" s="58" t="s">
        <v>15</v>
      </c>
      <c r="F22" s="58">
        <v>200</v>
      </c>
      <c r="G22" s="58">
        <v>200</v>
      </c>
      <c r="H22" s="58">
        <v>0</v>
      </c>
      <c r="I22" s="58">
        <v>0</v>
      </c>
      <c r="J22" s="58">
        <v>0</v>
      </c>
      <c r="K22" s="58">
        <v>0</v>
      </c>
      <c r="L22" s="15"/>
    </row>
    <row r="23" spans="1:12" ht="19.5" hidden="1" customHeight="1" x14ac:dyDescent="0.2">
      <c r="A23" s="141"/>
      <c r="B23" s="142"/>
      <c r="C23" s="58" t="s">
        <v>31</v>
      </c>
      <c r="D23" s="105" t="s">
        <v>16</v>
      </c>
      <c r="E23" s="107" t="s">
        <v>15</v>
      </c>
      <c r="F23" s="107">
        <v>11820</v>
      </c>
      <c r="G23" s="107">
        <v>0</v>
      </c>
      <c r="H23" s="107">
        <v>1300</v>
      </c>
      <c r="I23" s="107">
        <v>3250</v>
      </c>
      <c r="J23" s="107">
        <v>7270</v>
      </c>
      <c r="K23" s="107">
        <v>0</v>
      </c>
      <c r="L23" s="15"/>
    </row>
    <row r="24" spans="1:12" ht="19.5" hidden="1" customHeight="1" x14ac:dyDescent="0.2">
      <c r="A24" s="141"/>
      <c r="B24" s="142"/>
      <c r="C24" s="58" t="s">
        <v>146</v>
      </c>
      <c r="D24" s="148"/>
      <c r="E24" s="143"/>
      <c r="F24" s="143"/>
      <c r="G24" s="143"/>
      <c r="H24" s="143"/>
      <c r="I24" s="143"/>
      <c r="J24" s="143"/>
      <c r="K24" s="143"/>
      <c r="L24" s="15"/>
    </row>
    <row r="25" spans="1:12" ht="19.5" hidden="1" customHeight="1" x14ac:dyDescent="0.2">
      <c r="A25" s="141"/>
      <c r="B25" s="142"/>
      <c r="C25" s="58" t="s">
        <v>32</v>
      </c>
      <c r="D25" s="106"/>
      <c r="E25" s="108"/>
      <c r="F25" s="108"/>
      <c r="G25" s="108"/>
      <c r="H25" s="108"/>
      <c r="I25" s="108"/>
      <c r="J25" s="108"/>
      <c r="K25" s="108"/>
      <c r="L25" s="15"/>
    </row>
    <row r="26" spans="1:12" ht="19.5" hidden="1" customHeight="1" x14ac:dyDescent="0.2">
      <c r="A26" s="141"/>
      <c r="B26" s="142"/>
      <c r="C26" s="107" t="s">
        <v>147</v>
      </c>
      <c r="D26" s="105" t="s">
        <v>19</v>
      </c>
      <c r="E26" s="58" t="s">
        <v>15</v>
      </c>
      <c r="F26" s="58">
        <v>736.00699999999995</v>
      </c>
      <c r="G26" s="58">
        <v>0</v>
      </c>
      <c r="H26" s="58">
        <v>340.2</v>
      </c>
      <c r="I26" s="58">
        <v>360</v>
      </c>
      <c r="J26" s="58">
        <v>35.807000000000002</v>
      </c>
      <c r="K26" s="58">
        <v>0</v>
      </c>
      <c r="L26" s="15"/>
    </row>
    <row r="27" spans="1:12" ht="19.5" hidden="1" customHeight="1" x14ac:dyDescent="0.2">
      <c r="A27" s="141"/>
      <c r="B27" s="142"/>
      <c r="C27" s="108"/>
      <c r="D27" s="106"/>
      <c r="E27" s="58" t="s">
        <v>34</v>
      </c>
      <c r="F27" s="58">
        <v>90</v>
      </c>
      <c r="G27" s="58">
        <v>0</v>
      </c>
      <c r="H27" s="58">
        <v>0</v>
      </c>
      <c r="I27" s="58">
        <v>0</v>
      </c>
      <c r="J27" s="58">
        <v>90</v>
      </c>
      <c r="K27" s="58">
        <v>0</v>
      </c>
      <c r="L27" s="15"/>
    </row>
    <row r="28" spans="1:12" ht="19.5" hidden="1" customHeight="1" x14ac:dyDescent="0.2">
      <c r="A28" s="141"/>
      <c r="B28" s="142"/>
      <c r="C28" s="107" t="s">
        <v>162</v>
      </c>
      <c r="D28" s="105" t="s">
        <v>27</v>
      </c>
      <c r="E28" s="107" t="s">
        <v>25</v>
      </c>
      <c r="F28" s="107">
        <v>532</v>
      </c>
      <c r="G28" s="107">
        <v>0</v>
      </c>
      <c r="H28" s="107">
        <v>347</v>
      </c>
      <c r="I28" s="107">
        <v>185</v>
      </c>
      <c r="J28" s="107">
        <v>0</v>
      </c>
      <c r="K28" s="107">
        <v>0</v>
      </c>
      <c r="L28" s="15"/>
    </row>
    <row r="29" spans="1:12" ht="19.5" hidden="1" customHeight="1" x14ac:dyDescent="0.2">
      <c r="A29" s="141"/>
      <c r="B29" s="142"/>
      <c r="C29" s="108"/>
      <c r="D29" s="106"/>
      <c r="E29" s="108"/>
      <c r="F29" s="108"/>
      <c r="G29" s="108"/>
      <c r="H29" s="108"/>
      <c r="I29" s="108"/>
      <c r="J29" s="108"/>
      <c r="K29" s="108"/>
      <c r="L29" s="15"/>
    </row>
    <row r="30" spans="1:12" ht="19.5" hidden="1" customHeight="1" x14ac:dyDescent="0.2">
      <c r="A30" s="141"/>
      <c r="B30" s="142"/>
      <c r="C30" s="58" t="s">
        <v>36</v>
      </c>
      <c r="D30" s="59" t="s">
        <v>37</v>
      </c>
      <c r="E30" s="58" t="s">
        <v>25</v>
      </c>
      <c r="F30" s="58">
        <v>95</v>
      </c>
      <c r="G30" s="58">
        <v>95</v>
      </c>
      <c r="H30" s="58">
        <v>0</v>
      </c>
      <c r="I30" s="58">
        <v>0</v>
      </c>
      <c r="J30" s="58">
        <v>0</v>
      </c>
      <c r="K30" s="58">
        <v>0</v>
      </c>
      <c r="L30" s="15"/>
    </row>
    <row r="31" spans="1:12" ht="12.75" hidden="1" x14ac:dyDescent="0.2">
      <c r="A31" s="65" t="s">
        <v>7</v>
      </c>
      <c r="B31" s="60"/>
      <c r="C31" s="61">
        <v>84</v>
      </c>
      <c r="D31" s="62"/>
      <c r="E31" s="61"/>
      <c r="F31" s="63">
        <f>SUM(F22:F30)</f>
        <v>13473.007</v>
      </c>
      <c r="G31" s="61">
        <f t="shared" ref="G31:I31" si="1">SUM(G22:G30)</f>
        <v>295</v>
      </c>
      <c r="H31" s="61">
        <f t="shared" si="1"/>
        <v>1987.2</v>
      </c>
      <c r="I31" s="61">
        <f t="shared" si="1"/>
        <v>3795</v>
      </c>
      <c r="J31" s="61">
        <f t="shared" ref="J31" si="2">SUM(J22:J30)</f>
        <v>7395.8069999999998</v>
      </c>
      <c r="K31" s="61">
        <f t="shared" ref="K31" si="3">SUM(K22:K30)</f>
        <v>0</v>
      </c>
    </row>
    <row r="32" spans="1:12" ht="12.75" hidden="1" x14ac:dyDescent="0.2">
      <c r="A32" s="64" t="s">
        <v>5</v>
      </c>
      <c r="B32" s="66"/>
      <c r="C32" s="61"/>
      <c r="D32" s="62"/>
      <c r="E32" s="61"/>
      <c r="F32" s="63">
        <f t="shared" ref="F32:K32" si="4">F22+F23+F26</f>
        <v>12756.007</v>
      </c>
      <c r="G32" s="63">
        <f t="shared" si="4"/>
        <v>200</v>
      </c>
      <c r="H32" s="63">
        <f t="shared" si="4"/>
        <v>1640.2</v>
      </c>
      <c r="I32" s="63">
        <f t="shared" si="4"/>
        <v>3610</v>
      </c>
      <c r="J32" s="63">
        <f t="shared" si="4"/>
        <v>7305.8069999999998</v>
      </c>
      <c r="K32" s="63">
        <f t="shared" si="4"/>
        <v>0</v>
      </c>
    </row>
    <row r="33" spans="1:22" ht="12.75" hidden="1" x14ac:dyDescent="0.2">
      <c r="A33" s="64" t="s">
        <v>161</v>
      </c>
      <c r="B33" s="66"/>
      <c r="C33" s="61"/>
      <c r="D33" s="62"/>
      <c r="E33" s="61"/>
      <c r="F33" s="63">
        <f t="shared" ref="F33:K33" si="5">F27</f>
        <v>90</v>
      </c>
      <c r="G33" s="63">
        <f t="shared" si="5"/>
        <v>0</v>
      </c>
      <c r="H33" s="63">
        <f t="shared" si="5"/>
        <v>0</v>
      </c>
      <c r="I33" s="63">
        <f t="shared" si="5"/>
        <v>0</v>
      </c>
      <c r="J33" s="63">
        <f t="shared" si="5"/>
        <v>90</v>
      </c>
      <c r="K33" s="63">
        <f t="shared" si="5"/>
        <v>0</v>
      </c>
    </row>
    <row r="34" spans="1:22" ht="12.75" hidden="1" x14ac:dyDescent="0.2">
      <c r="A34" s="64" t="s">
        <v>25</v>
      </c>
      <c r="B34" s="66"/>
      <c r="C34" s="61"/>
      <c r="D34" s="62"/>
      <c r="E34" s="61"/>
      <c r="F34" s="63">
        <f t="shared" ref="F34:K34" si="6">F28+F30</f>
        <v>627</v>
      </c>
      <c r="G34" s="63">
        <f t="shared" si="6"/>
        <v>95</v>
      </c>
      <c r="H34" s="63">
        <f t="shared" si="6"/>
        <v>347</v>
      </c>
      <c r="I34" s="63">
        <f t="shared" si="6"/>
        <v>185</v>
      </c>
      <c r="J34" s="63">
        <f t="shared" si="6"/>
        <v>0</v>
      </c>
      <c r="K34" s="63">
        <f t="shared" si="6"/>
        <v>0</v>
      </c>
    </row>
    <row r="35" spans="1:22" ht="21.75" hidden="1" customHeight="1" x14ac:dyDescent="0.2">
      <c r="A35" s="142" t="s">
        <v>38</v>
      </c>
      <c r="B35" s="107" t="s">
        <v>39</v>
      </c>
      <c r="C35" s="58" t="s">
        <v>33</v>
      </c>
      <c r="D35" s="59" t="s">
        <v>14</v>
      </c>
      <c r="E35" s="58" t="s">
        <v>15</v>
      </c>
      <c r="F35" s="58">
        <v>10</v>
      </c>
      <c r="G35" s="58">
        <v>0</v>
      </c>
      <c r="H35" s="58">
        <v>0</v>
      </c>
      <c r="I35" s="58">
        <v>10</v>
      </c>
      <c r="J35" s="58">
        <v>0</v>
      </c>
      <c r="K35" s="58">
        <v>0</v>
      </c>
    </row>
    <row r="36" spans="1:22" ht="21.75" hidden="1" customHeight="1" x14ac:dyDescent="0.2">
      <c r="A36" s="142"/>
      <c r="B36" s="143"/>
      <c r="C36" s="58" t="s">
        <v>40</v>
      </c>
      <c r="D36" s="105" t="s">
        <v>16</v>
      </c>
      <c r="E36" s="107" t="s">
        <v>15</v>
      </c>
      <c r="F36" s="107">
        <v>2667.6</v>
      </c>
      <c r="G36" s="107">
        <v>0</v>
      </c>
      <c r="H36" s="107">
        <v>279.60000000000002</v>
      </c>
      <c r="I36" s="107">
        <v>918</v>
      </c>
      <c r="J36" s="107">
        <v>1470</v>
      </c>
      <c r="K36" s="107">
        <v>0</v>
      </c>
      <c r="L36" s="15"/>
    </row>
    <row r="37" spans="1:22" ht="21.75" hidden="1" customHeight="1" x14ac:dyDescent="0.2">
      <c r="A37" s="142"/>
      <c r="B37" s="143"/>
      <c r="C37" s="58" t="s">
        <v>41</v>
      </c>
      <c r="D37" s="148"/>
      <c r="E37" s="143"/>
      <c r="F37" s="143"/>
      <c r="G37" s="143"/>
      <c r="H37" s="143"/>
      <c r="I37" s="143"/>
      <c r="J37" s="143"/>
      <c r="K37" s="143"/>
      <c r="L37" s="15"/>
    </row>
    <row r="38" spans="1:22" ht="21.75" hidden="1" customHeight="1" x14ac:dyDescent="0.2">
      <c r="A38" s="142"/>
      <c r="B38" s="143"/>
      <c r="C38" s="58" t="s">
        <v>42</v>
      </c>
      <c r="D38" s="106"/>
      <c r="E38" s="108"/>
      <c r="F38" s="108"/>
      <c r="G38" s="108"/>
      <c r="H38" s="108"/>
      <c r="I38" s="108"/>
      <c r="J38" s="108"/>
      <c r="K38" s="108"/>
      <c r="L38" s="15"/>
    </row>
    <row r="39" spans="1:22" ht="21.75" hidden="1" customHeight="1" x14ac:dyDescent="0.2">
      <c r="A39" s="142"/>
      <c r="B39" s="143"/>
      <c r="C39" s="58" t="s">
        <v>31</v>
      </c>
      <c r="D39" s="105" t="s">
        <v>19</v>
      </c>
      <c r="E39" s="107" t="s">
        <v>15</v>
      </c>
      <c r="F39" s="107">
        <v>165.65</v>
      </c>
      <c r="G39" s="107">
        <v>0</v>
      </c>
      <c r="H39" s="107">
        <v>78.7</v>
      </c>
      <c r="I39" s="107">
        <v>53</v>
      </c>
      <c r="J39" s="107">
        <v>33.950000000000003</v>
      </c>
      <c r="K39" s="107">
        <v>0</v>
      </c>
      <c r="L39" s="15"/>
    </row>
    <row r="40" spans="1:22" ht="21.75" hidden="1" customHeight="1" x14ac:dyDescent="0.2">
      <c r="A40" s="142"/>
      <c r="B40" s="144"/>
      <c r="C40" s="58" t="s">
        <v>21</v>
      </c>
      <c r="D40" s="148"/>
      <c r="E40" s="143"/>
      <c r="F40" s="143"/>
      <c r="G40" s="143"/>
      <c r="H40" s="143"/>
      <c r="I40" s="143"/>
      <c r="J40" s="143"/>
      <c r="K40" s="143"/>
      <c r="L40" s="15"/>
    </row>
    <row r="41" spans="1:22" ht="21.75" hidden="1" customHeight="1" x14ac:dyDescent="0.2">
      <c r="A41" s="142"/>
      <c r="B41" s="144"/>
      <c r="C41" s="58" t="s">
        <v>43</v>
      </c>
      <c r="D41" s="106"/>
      <c r="E41" s="108"/>
      <c r="F41" s="108"/>
      <c r="G41" s="108"/>
      <c r="H41" s="108"/>
      <c r="I41" s="108"/>
      <c r="J41" s="108"/>
      <c r="K41" s="108"/>
      <c r="L41" s="15"/>
    </row>
    <row r="42" spans="1:22" ht="21.75" hidden="1" customHeight="1" x14ac:dyDescent="0.2">
      <c r="A42" s="142"/>
      <c r="B42" s="145"/>
      <c r="C42" s="58" t="s">
        <v>44</v>
      </c>
      <c r="D42" s="59" t="s">
        <v>164</v>
      </c>
      <c r="E42" s="58" t="s">
        <v>15</v>
      </c>
      <c r="F42" s="58"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15"/>
    </row>
    <row r="43" spans="1:22" ht="21.75" hidden="1" customHeight="1" x14ac:dyDescent="0.2">
      <c r="A43" s="65" t="s">
        <v>7</v>
      </c>
      <c r="B43" s="60"/>
      <c r="C43" s="61">
        <v>67</v>
      </c>
      <c r="D43" s="62"/>
      <c r="E43" s="61"/>
      <c r="F43" s="63">
        <f>SUM(F35:F42)</f>
        <v>2843.25</v>
      </c>
      <c r="G43" s="61">
        <f t="shared" ref="G43:K43" si="7">SUM(G35:G42)</f>
        <v>0</v>
      </c>
      <c r="H43" s="61">
        <f t="shared" si="7"/>
        <v>358.3</v>
      </c>
      <c r="I43" s="61">
        <f t="shared" si="7"/>
        <v>981</v>
      </c>
      <c r="J43" s="61">
        <f t="shared" si="7"/>
        <v>1503.95</v>
      </c>
      <c r="K43" s="61">
        <f t="shared" si="7"/>
        <v>0</v>
      </c>
    </row>
    <row r="44" spans="1:22" ht="21.75" hidden="1" customHeight="1" x14ac:dyDescent="0.2">
      <c r="A44" s="141" t="s">
        <v>45</v>
      </c>
      <c r="B44" s="141" t="s">
        <v>39</v>
      </c>
      <c r="C44" s="107" t="s">
        <v>46</v>
      </c>
      <c r="D44" s="105" t="s">
        <v>19</v>
      </c>
      <c r="E44" s="107" t="s">
        <v>15</v>
      </c>
      <c r="F44" s="107">
        <v>20</v>
      </c>
      <c r="G44" s="107">
        <v>0</v>
      </c>
      <c r="H44" s="107">
        <v>0</v>
      </c>
      <c r="I44" s="107">
        <v>20</v>
      </c>
      <c r="J44" s="107">
        <v>0</v>
      </c>
      <c r="K44" s="107">
        <v>0</v>
      </c>
    </row>
    <row r="45" spans="1:22" ht="21.75" hidden="1" customHeight="1" x14ac:dyDescent="0.2">
      <c r="A45" s="141"/>
      <c r="B45" s="141"/>
      <c r="C45" s="108"/>
      <c r="D45" s="106"/>
      <c r="E45" s="108"/>
      <c r="F45" s="108"/>
      <c r="G45" s="108"/>
      <c r="H45" s="108"/>
      <c r="I45" s="108"/>
      <c r="J45" s="108"/>
      <c r="K45" s="108"/>
    </row>
    <row r="46" spans="1:22" ht="21.75" hidden="1" customHeight="1" x14ac:dyDescent="0.2">
      <c r="A46" s="141"/>
      <c r="B46" s="141"/>
      <c r="C46" s="58" t="s">
        <v>47</v>
      </c>
      <c r="D46" s="59" t="s">
        <v>24</v>
      </c>
      <c r="E46" s="58" t="s">
        <v>25</v>
      </c>
      <c r="F46" s="58">
        <v>3.5</v>
      </c>
      <c r="G46" s="58">
        <v>3.5</v>
      </c>
      <c r="H46" s="58">
        <v>0</v>
      </c>
      <c r="I46" s="58">
        <v>0</v>
      </c>
      <c r="J46" s="58">
        <v>0</v>
      </c>
      <c r="K46" s="58">
        <v>0</v>
      </c>
    </row>
    <row r="47" spans="1:22" s="20" customFormat="1" ht="21.75" hidden="1" customHeight="1" x14ac:dyDescent="0.2">
      <c r="A47" s="65" t="s">
        <v>7</v>
      </c>
      <c r="B47" s="60"/>
      <c r="C47" s="61">
        <v>6</v>
      </c>
      <c r="D47" s="62"/>
      <c r="E47" s="61"/>
      <c r="F47" s="63">
        <f t="shared" ref="F47:K47" si="8">F48+F49</f>
        <v>23.5</v>
      </c>
      <c r="G47" s="63">
        <f t="shared" si="8"/>
        <v>3.5</v>
      </c>
      <c r="H47" s="63">
        <f t="shared" si="8"/>
        <v>0</v>
      </c>
      <c r="I47" s="63">
        <f t="shared" si="8"/>
        <v>20</v>
      </c>
      <c r="J47" s="63">
        <f t="shared" si="8"/>
        <v>0</v>
      </c>
      <c r="K47" s="63">
        <f t="shared" si="8"/>
        <v>0</v>
      </c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s="20" customFormat="1" ht="21.75" hidden="1" customHeight="1" x14ac:dyDescent="0.2">
      <c r="A48" s="64" t="s">
        <v>5</v>
      </c>
      <c r="B48" s="66"/>
      <c r="C48" s="61"/>
      <c r="D48" s="62"/>
      <c r="E48" s="61"/>
      <c r="F48" s="63">
        <f t="shared" ref="F48:K48" si="9">F44</f>
        <v>20</v>
      </c>
      <c r="G48" s="63">
        <f t="shared" si="9"/>
        <v>0</v>
      </c>
      <c r="H48" s="63">
        <f t="shared" si="9"/>
        <v>0</v>
      </c>
      <c r="I48" s="63">
        <f t="shared" si="9"/>
        <v>20</v>
      </c>
      <c r="J48" s="63">
        <f t="shared" si="9"/>
        <v>0</v>
      </c>
      <c r="K48" s="63">
        <f t="shared" si="9"/>
        <v>0</v>
      </c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s="20" customFormat="1" ht="21.75" hidden="1" customHeight="1" x14ac:dyDescent="0.2">
      <c r="A49" s="64" t="s">
        <v>25</v>
      </c>
      <c r="B49" s="66"/>
      <c r="C49" s="61"/>
      <c r="D49" s="62"/>
      <c r="E49" s="61"/>
      <c r="F49" s="63">
        <f t="shared" ref="F49:K49" si="10">F46</f>
        <v>3.5</v>
      </c>
      <c r="G49" s="63">
        <f t="shared" si="10"/>
        <v>3.5</v>
      </c>
      <c r="H49" s="63">
        <f t="shared" si="10"/>
        <v>0</v>
      </c>
      <c r="I49" s="63">
        <f t="shared" si="10"/>
        <v>0</v>
      </c>
      <c r="J49" s="63">
        <f t="shared" si="10"/>
        <v>0</v>
      </c>
      <c r="K49" s="63">
        <f t="shared" si="10"/>
        <v>0</v>
      </c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ht="21.75" hidden="1" customHeight="1" x14ac:dyDescent="0.2">
      <c r="A50" s="142" t="s">
        <v>48</v>
      </c>
      <c r="B50" s="107" t="s">
        <v>39</v>
      </c>
      <c r="C50" s="58" t="s">
        <v>49</v>
      </c>
      <c r="D50" s="59" t="s">
        <v>14</v>
      </c>
      <c r="E50" s="58" t="s">
        <v>15</v>
      </c>
      <c r="F50" s="58">
        <v>600</v>
      </c>
      <c r="G50" s="58">
        <v>0</v>
      </c>
      <c r="H50" s="58">
        <v>0</v>
      </c>
      <c r="I50" s="58">
        <v>200</v>
      </c>
      <c r="J50" s="58">
        <v>400</v>
      </c>
      <c r="K50" s="58">
        <v>0</v>
      </c>
      <c r="L50" s="15"/>
    </row>
    <row r="51" spans="1:22" ht="21.75" hidden="1" customHeight="1" x14ac:dyDescent="0.2">
      <c r="A51" s="142"/>
      <c r="B51" s="143"/>
      <c r="C51" s="58" t="s">
        <v>50</v>
      </c>
      <c r="D51" s="59" t="s">
        <v>22</v>
      </c>
      <c r="E51" s="58" t="s">
        <v>15</v>
      </c>
      <c r="F51" s="58">
        <v>140.73699999999999</v>
      </c>
      <c r="G51" s="58">
        <v>0</v>
      </c>
      <c r="H51" s="58">
        <v>140.73699999999999</v>
      </c>
      <c r="I51" s="58">
        <v>0</v>
      </c>
      <c r="J51" s="58">
        <v>0</v>
      </c>
      <c r="K51" s="58">
        <v>0</v>
      </c>
      <c r="L51" s="15"/>
    </row>
    <row r="52" spans="1:22" ht="21.75" hidden="1" customHeight="1" x14ac:dyDescent="0.2">
      <c r="A52" s="142"/>
      <c r="B52" s="143"/>
      <c r="C52" s="107" t="s">
        <v>143</v>
      </c>
      <c r="D52" s="105" t="s">
        <v>19</v>
      </c>
      <c r="E52" s="58" t="s">
        <v>15</v>
      </c>
      <c r="F52" s="58">
        <v>890</v>
      </c>
      <c r="G52" s="58">
        <v>0</v>
      </c>
      <c r="H52" s="58">
        <v>0</v>
      </c>
      <c r="I52" s="58">
        <v>890</v>
      </c>
      <c r="J52" s="58">
        <v>0</v>
      </c>
      <c r="K52" s="58">
        <v>0</v>
      </c>
      <c r="L52" s="15"/>
    </row>
    <row r="53" spans="1:22" ht="21.75" hidden="1" customHeight="1" x14ac:dyDescent="0.2">
      <c r="A53" s="142"/>
      <c r="B53" s="143"/>
      <c r="C53" s="108"/>
      <c r="D53" s="106"/>
      <c r="E53" s="58" t="s">
        <v>144</v>
      </c>
      <c r="F53" s="58">
        <v>418</v>
      </c>
      <c r="G53" s="58">
        <v>0</v>
      </c>
      <c r="H53" s="58">
        <v>0</v>
      </c>
      <c r="I53" s="58">
        <v>0</v>
      </c>
      <c r="J53" s="58">
        <v>338</v>
      </c>
      <c r="K53" s="58">
        <v>80</v>
      </c>
      <c r="L53" s="15"/>
    </row>
    <row r="54" spans="1:22" ht="21.75" hidden="1" customHeight="1" x14ac:dyDescent="0.2">
      <c r="A54" s="142"/>
      <c r="B54" s="143"/>
      <c r="C54" s="58" t="s">
        <v>21</v>
      </c>
      <c r="D54" s="59" t="s">
        <v>51</v>
      </c>
      <c r="E54" s="58" t="s">
        <v>15</v>
      </c>
      <c r="F54" s="58">
        <v>250</v>
      </c>
      <c r="G54" s="58">
        <v>0</v>
      </c>
      <c r="H54" s="58">
        <v>0</v>
      </c>
      <c r="I54" s="58">
        <v>250</v>
      </c>
      <c r="J54" s="58">
        <v>0</v>
      </c>
      <c r="K54" s="58">
        <v>0</v>
      </c>
      <c r="L54" s="15"/>
    </row>
    <row r="55" spans="1:22" ht="21.75" hidden="1" customHeight="1" x14ac:dyDescent="0.2">
      <c r="A55" s="142"/>
      <c r="B55" s="143"/>
      <c r="C55" s="58" t="s">
        <v>50</v>
      </c>
      <c r="D55" s="105" t="s">
        <v>27</v>
      </c>
      <c r="E55" s="107" t="s">
        <v>25</v>
      </c>
      <c r="F55" s="107">
        <v>660</v>
      </c>
      <c r="G55" s="107">
        <v>0</v>
      </c>
      <c r="H55" s="107">
        <v>250</v>
      </c>
      <c r="I55" s="107">
        <v>210</v>
      </c>
      <c r="J55" s="107">
        <v>100</v>
      </c>
      <c r="K55" s="107">
        <v>100</v>
      </c>
      <c r="L55" s="15"/>
    </row>
    <row r="56" spans="1:22" ht="21.75" hidden="1" customHeight="1" x14ac:dyDescent="0.2">
      <c r="A56" s="142"/>
      <c r="B56" s="143"/>
      <c r="C56" s="58" t="s">
        <v>52</v>
      </c>
      <c r="D56" s="148"/>
      <c r="E56" s="143"/>
      <c r="F56" s="143"/>
      <c r="G56" s="143"/>
      <c r="H56" s="143"/>
      <c r="I56" s="143"/>
      <c r="J56" s="143"/>
      <c r="K56" s="143"/>
      <c r="L56" s="15"/>
    </row>
    <row r="57" spans="1:22" ht="21.75" hidden="1" customHeight="1" x14ac:dyDescent="0.2">
      <c r="A57" s="142"/>
      <c r="B57" s="143"/>
      <c r="C57" s="58" t="s">
        <v>53</v>
      </c>
      <c r="D57" s="148"/>
      <c r="E57" s="143"/>
      <c r="F57" s="143"/>
      <c r="G57" s="143"/>
      <c r="H57" s="143"/>
      <c r="I57" s="143"/>
      <c r="J57" s="143"/>
      <c r="K57" s="143"/>
      <c r="L57" s="15"/>
    </row>
    <row r="58" spans="1:22" ht="21.75" hidden="1" customHeight="1" x14ac:dyDescent="0.2">
      <c r="A58" s="142"/>
      <c r="B58" s="143"/>
      <c r="C58" s="58" t="s">
        <v>54</v>
      </c>
      <c r="D58" s="106"/>
      <c r="E58" s="108"/>
      <c r="F58" s="108"/>
      <c r="G58" s="108"/>
      <c r="H58" s="108"/>
      <c r="I58" s="108"/>
      <c r="J58" s="108"/>
      <c r="K58" s="108"/>
      <c r="L58" s="15"/>
    </row>
    <row r="59" spans="1:22" ht="21.75" hidden="1" customHeight="1" x14ac:dyDescent="0.2">
      <c r="A59" s="142"/>
      <c r="B59" s="143"/>
      <c r="C59" s="58" t="s">
        <v>36</v>
      </c>
      <c r="D59" s="59" t="s">
        <v>55</v>
      </c>
      <c r="E59" s="58" t="s">
        <v>25</v>
      </c>
      <c r="F59" s="58">
        <v>70</v>
      </c>
      <c r="G59" s="58">
        <v>70</v>
      </c>
      <c r="H59" s="58">
        <v>0</v>
      </c>
      <c r="I59" s="58">
        <v>0</v>
      </c>
      <c r="J59" s="58">
        <v>0</v>
      </c>
      <c r="K59" s="58">
        <v>0</v>
      </c>
      <c r="L59" s="15"/>
    </row>
    <row r="60" spans="1:22" ht="21.75" hidden="1" customHeight="1" x14ac:dyDescent="0.2">
      <c r="A60" s="142"/>
      <c r="B60" s="144"/>
      <c r="C60" s="58" t="s">
        <v>35</v>
      </c>
      <c r="D60" s="59" t="s">
        <v>37</v>
      </c>
      <c r="E60" s="58" t="s">
        <v>25</v>
      </c>
      <c r="F60" s="58">
        <v>48.3</v>
      </c>
      <c r="G60" s="58">
        <v>0</v>
      </c>
      <c r="H60" s="58">
        <v>48.3</v>
      </c>
      <c r="I60" s="58">
        <v>0</v>
      </c>
      <c r="J60" s="58">
        <v>0</v>
      </c>
      <c r="K60" s="58">
        <v>0</v>
      </c>
      <c r="L60" s="15"/>
    </row>
    <row r="61" spans="1:22" ht="21.75" hidden="1" customHeight="1" x14ac:dyDescent="0.2">
      <c r="A61" s="142"/>
      <c r="B61" s="144"/>
      <c r="C61" s="107" t="s">
        <v>145</v>
      </c>
      <c r="D61" s="105" t="s">
        <v>24</v>
      </c>
      <c r="E61" s="107" t="s">
        <v>25</v>
      </c>
      <c r="F61" s="107">
        <v>90</v>
      </c>
      <c r="G61" s="107">
        <v>30</v>
      </c>
      <c r="H61" s="107">
        <v>60</v>
      </c>
      <c r="I61" s="107">
        <v>0</v>
      </c>
      <c r="J61" s="107">
        <v>0</v>
      </c>
      <c r="K61" s="107">
        <v>0</v>
      </c>
      <c r="L61" s="15"/>
    </row>
    <row r="62" spans="1:22" ht="21.75" hidden="1" customHeight="1" x14ac:dyDescent="0.2">
      <c r="A62" s="142"/>
      <c r="B62" s="144"/>
      <c r="C62" s="108"/>
      <c r="D62" s="106"/>
      <c r="E62" s="108"/>
      <c r="F62" s="108"/>
      <c r="G62" s="108"/>
      <c r="H62" s="108"/>
      <c r="I62" s="108"/>
      <c r="J62" s="108"/>
      <c r="K62" s="108"/>
      <c r="L62" s="15"/>
    </row>
    <row r="63" spans="1:22" ht="21.75" hidden="1" customHeight="1" x14ac:dyDescent="0.2">
      <c r="A63" s="142"/>
      <c r="B63" s="145"/>
      <c r="C63" s="58" t="s">
        <v>56</v>
      </c>
      <c r="D63" s="59" t="s">
        <v>57</v>
      </c>
      <c r="E63" s="58" t="s">
        <v>25</v>
      </c>
      <c r="F63" s="58">
        <v>99</v>
      </c>
      <c r="G63" s="58">
        <v>99</v>
      </c>
      <c r="H63" s="58">
        <v>0</v>
      </c>
      <c r="I63" s="58">
        <v>0</v>
      </c>
      <c r="J63" s="58">
        <v>0</v>
      </c>
      <c r="K63" s="58">
        <v>0</v>
      </c>
      <c r="L63" s="15"/>
    </row>
    <row r="64" spans="1:22" s="20" customFormat="1" ht="21.75" hidden="1" customHeight="1" x14ac:dyDescent="0.2">
      <c r="A64" s="65" t="s">
        <v>7</v>
      </c>
      <c r="B64" s="60"/>
      <c r="C64" s="61">
        <v>109</v>
      </c>
      <c r="D64" s="62"/>
      <c r="E64" s="61"/>
      <c r="F64" s="63">
        <f t="shared" ref="F64:K64" si="11">F65+F66+F67</f>
        <v>3266.0370000000003</v>
      </c>
      <c r="G64" s="63">
        <f t="shared" si="11"/>
        <v>199</v>
      </c>
      <c r="H64" s="63">
        <f t="shared" si="11"/>
        <v>499.03700000000003</v>
      </c>
      <c r="I64" s="63">
        <f t="shared" si="11"/>
        <v>1550</v>
      </c>
      <c r="J64" s="63">
        <f t="shared" si="11"/>
        <v>838</v>
      </c>
      <c r="K64" s="63">
        <f t="shared" si="11"/>
        <v>180</v>
      </c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s="20" customFormat="1" ht="21.75" hidden="1" customHeight="1" x14ac:dyDescent="0.2">
      <c r="A65" s="64" t="s">
        <v>5</v>
      </c>
      <c r="B65" s="60"/>
      <c r="C65" s="61"/>
      <c r="D65" s="62"/>
      <c r="E65" s="61"/>
      <c r="F65" s="63">
        <f t="shared" ref="F65:K65" si="12">F50+F51+F52+F54</f>
        <v>1880.7370000000001</v>
      </c>
      <c r="G65" s="63">
        <f t="shared" si="12"/>
        <v>0</v>
      </c>
      <c r="H65" s="63">
        <f t="shared" si="12"/>
        <v>140.73699999999999</v>
      </c>
      <c r="I65" s="63">
        <f t="shared" si="12"/>
        <v>1340</v>
      </c>
      <c r="J65" s="63">
        <f t="shared" si="12"/>
        <v>400</v>
      </c>
      <c r="K65" s="63">
        <f t="shared" si="12"/>
        <v>0</v>
      </c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spans="1:22" s="20" customFormat="1" ht="21.75" hidden="1" customHeight="1" x14ac:dyDescent="0.2">
      <c r="A66" s="64" t="s">
        <v>161</v>
      </c>
      <c r="B66" s="60"/>
      <c r="C66" s="61"/>
      <c r="D66" s="62"/>
      <c r="E66" s="61"/>
      <c r="F66" s="63">
        <f t="shared" ref="F66:K66" si="13">F53</f>
        <v>418</v>
      </c>
      <c r="G66" s="63">
        <f t="shared" si="13"/>
        <v>0</v>
      </c>
      <c r="H66" s="63">
        <f t="shared" si="13"/>
        <v>0</v>
      </c>
      <c r="I66" s="63">
        <f t="shared" si="13"/>
        <v>0</v>
      </c>
      <c r="J66" s="63">
        <f t="shared" si="13"/>
        <v>338</v>
      </c>
      <c r="K66" s="63">
        <f t="shared" si="13"/>
        <v>80</v>
      </c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spans="1:22" s="20" customFormat="1" ht="21.75" hidden="1" customHeight="1" x14ac:dyDescent="0.2">
      <c r="A67" s="64" t="s">
        <v>25</v>
      </c>
      <c r="B67" s="60"/>
      <c r="C67" s="61"/>
      <c r="D67" s="62"/>
      <c r="E67" s="61"/>
      <c r="F67" s="63">
        <f t="shared" ref="F67:K67" si="14">F55+F59+F60+F61+F63</f>
        <v>967.3</v>
      </c>
      <c r="G67" s="63">
        <f t="shared" si="14"/>
        <v>199</v>
      </c>
      <c r="H67" s="63">
        <f t="shared" si="14"/>
        <v>358.3</v>
      </c>
      <c r="I67" s="63">
        <f t="shared" si="14"/>
        <v>210</v>
      </c>
      <c r="J67" s="63">
        <f t="shared" si="14"/>
        <v>100</v>
      </c>
      <c r="K67" s="63">
        <f t="shared" si="14"/>
        <v>100</v>
      </c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ht="21.75" customHeight="1" x14ac:dyDescent="0.2">
      <c r="A68" s="122" t="s">
        <v>58</v>
      </c>
      <c r="B68" s="122" t="s">
        <v>39</v>
      </c>
      <c r="C68" s="67" t="s">
        <v>59</v>
      </c>
      <c r="D68" s="122" t="s">
        <v>14</v>
      </c>
      <c r="E68" s="121" t="s">
        <v>15</v>
      </c>
      <c r="F68" s="121">
        <f>G68+H68+I68+J68+K68</f>
        <v>331.42</v>
      </c>
      <c r="G68" s="121">
        <v>0</v>
      </c>
      <c r="H68" s="121">
        <v>200</v>
      </c>
      <c r="I68" s="121">
        <v>81.72</v>
      </c>
      <c r="J68" s="121">
        <f>30-10.3</f>
        <v>19.7</v>
      </c>
      <c r="K68" s="121">
        <v>30</v>
      </c>
      <c r="L68" s="15"/>
    </row>
    <row r="69" spans="1:22" ht="21.75" customHeight="1" x14ac:dyDescent="0.2">
      <c r="A69" s="122"/>
      <c r="B69" s="122"/>
      <c r="C69" s="67" t="s">
        <v>60</v>
      </c>
      <c r="D69" s="122"/>
      <c r="E69" s="121"/>
      <c r="F69" s="121"/>
      <c r="G69" s="121"/>
      <c r="H69" s="121"/>
      <c r="I69" s="121"/>
      <c r="J69" s="121"/>
      <c r="K69" s="121"/>
    </row>
    <row r="70" spans="1:22" ht="21.75" customHeight="1" x14ac:dyDescent="0.2">
      <c r="A70" s="122"/>
      <c r="B70" s="122"/>
      <c r="C70" s="67" t="s">
        <v>169</v>
      </c>
      <c r="D70" s="122"/>
      <c r="E70" s="121"/>
      <c r="F70" s="121"/>
      <c r="G70" s="121"/>
      <c r="H70" s="121"/>
      <c r="I70" s="121"/>
      <c r="J70" s="121"/>
      <c r="K70" s="121"/>
    </row>
    <row r="71" spans="1:22" ht="21.75" customHeight="1" x14ac:dyDescent="0.2">
      <c r="A71" s="122"/>
      <c r="B71" s="122"/>
      <c r="C71" s="67" t="s">
        <v>61</v>
      </c>
      <c r="D71" s="122"/>
      <c r="E71" s="121"/>
      <c r="F71" s="121"/>
      <c r="G71" s="121"/>
      <c r="H71" s="121"/>
      <c r="I71" s="121"/>
      <c r="J71" s="121"/>
      <c r="K71" s="121"/>
    </row>
    <row r="72" spans="1:22" ht="21.75" hidden="1" customHeight="1" x14ac:dyDescent="0.2">
      <c r="A72" s="122"/>
      <c r="B72" s="122" t="s">
        <v>12</v>
      </c>
      <c r="C72" s="67" t="s">
        <v>62</v>
      </c>
      <c r="D72" s="122" t="s">
        <v>16</v>
      </c>
      <c r="E72" s="121" t="s">
        <v>15</v>
      </c>
      <c r="F72" s="121">
        <v>6583.4</v>
      </c>
      <c r="G72" s="121">
        <v>0</v>
      </c>
      <c r="H72" s="121">
        <v>241.4</v>
      </c>
      <c r="I72" s="121">
        <v>4262</v>
      </c>
      <c r="J72" s="121">
        <v>300</v>
      </c>
      <c r="K72" s="121">
        <v>1780</v>
      </c>
      <c r="L72" s="15"/>
    </row>
    <row r="73" spans="1:22" ht="21.75" hidden="1" customHeight="1" x14ac:dyDescent="0.2">
      <c r="A73" s="122"/>
      <c r="B73" s="122"/>
      <c r="C73" s="67" t="s">
        <v>63</v>
      </c>
      <c r="D73" s="122"/>
      <c r="E73" s="121"/>
      <c r="F73" s="121"/>
      <c r="G73" s="121"/>
      <c r="H73" s="121"/>
      <c r="I73" s="121"/>
      <c r="J73" s="121"/>
      <c r="K73" s="121"/>
    </row>
    <row r="74" spans="1:22" ht="21.75" hidden="1" customHeight="1" x14ac:dyDescent="0.2">
      <c r="A74" s="122"/>
      <c r="B74" s="122"/>
      <c r="C74" s="67" t="s">
        <v>64</v>
      </c>
      <c r="D74" s="122"/>
      <c r="E74" s="121"/>
      <c r="F74" s="121"/>
      <c r="G74" s="121"/>
      <c r="H74" s="121"/>
      <c r="I74" s="121"/>
      <c r="J74" s="121"/>
      <c r="K74" s="121"/>
    </row>
    <row r="75" spans="1:22" ht="21.75" hidden="1" customHeight="1" x14ac:dyDescent="0.2">
      <c r="A75" s="122"/>
      <c r="B75" s="122"/>
      <c r="C75" s="67" t="s">
        <v>65</v>
      </c>
      <c r="D75" s="122"/>
      <c r="E75" s="121"/>
      <c r="F75" s="121"/>
      <c r="G75" s="121"/>
      <c r="H75" s="121"/>
      <c r="I75" s="121"/>
      <c r="J75" s="121"/>
      <c r="K75" s="121"/>
    </row>
    <row r="76" spans="1:22" ht="21.75" hidden="1" customHeight="1" x14ac:dyDescent="0.2">
      <c r="A76" s="122"/>
      <c r="B76" s="122"/>
      <c r="C76" s="67" t="s">
        <v>66</v>
      </c>
      <c r="D76" s="122"/>
      <c r="E76" s="121"/>
      <c r="F76" s="121"/>
      <c r="G76" s="121"/>
      <c r="H76" s="121"/>
      <c r="I76" s="121"/>
      <c r="J76" s="121"/>
      <c r="K76" s="121"/>
    </row>
    <row r="77" spans="1:22" ht="21.75" hidden="1" customHeight="1" x14ac:dyDescent="0.2">
      <c r="A77" s="122"/>
      <c r="B77" s="122" t="s">
        <v>39</v>
      </c>
      <c r="C77" s="67" t="s">
        <v>67</v>
      </c>
      <c r="D77" s="122" t="s">
        <v>19</v>
      </c>
      <c r="E77" s="121" t="s">
        <v>15</v>
      </c>
      <c r="F77" s="121">
        <v>167</v>
      </c>
      <c r="G77" s="121">
        <v>0</v>
      </c>
      <c r="H77" s="121">
        <v>29</v>
      </c>
      <c r="I77" s="121">
        <v>64</v>
      </c>
      <c r="J77" s="121">
        <v>44</v>
      </c>
      <c r="K77" s="121">
        <v>30</v>
      </c>
      <c r="L77" s="15"/>
    </row>
    <row r="78" spans="1:22" ht="21.75" hidden="1" customHeight="1" x14ac:dyDescent="0.2">
      <c r="A78" s="122"/>
      <c r="B78" s="122"/>
      <c r="C78" s="67" t="s">
        <v>68</v>
      </c>
      <c r="D78" s="122"/>
      <c r="E78" s="121"/>
      <c r="F78" s="121"/>
      <c r="G78" s="121"/>
      <c r="H78" s="121"/>
      <c r="I78" s="121"/>
      <c r="J78" s="121"/>
      <c r="K78" s="121"/>
    </row>
    <row r="79" spans="1:22" ht="21.75" hidden="1" customHeight="1" x14ac:dyDescent="0.2">
      <c r="A79" s="122"/>
      <c r="B79" s="122"/>
      <c r="C79" s="67" t="s">
        <v>69</v>
      </c>
      <c r="D79" s="122"/>
      <c r="E79" s="121" t="s">
        <v>34</v>
      </c>
      <c r="F79" s="121">
        <v>20</v>
      </c>
      <c r="G79" s="121">
        <v>0</v>
      </c>
      <c r="H79" s="121">
        <v>0</v>
      </c>
      <c r="I79" s="121">
        <v>0</v>
      </c>
      <c r="J79" s="121">
        <v>10</v>
      </c>
      <c r="K79" s="121">
        <v>10</v>
      </c>
    </row>
    <row r="80" spans="1:22" ht="21.75" hidden="1" customHeight="1" x14ac:dyDescent="0.2">
      <c r="A80" s="122"/>
      <c r="B80" s="122"/>
      <c r="C80" s="67" t="s">
        <v>70</v>
      </c>
      <c r="D80" s="122"/>
      <c r="E80" s="121"/>
      <c r="F80" s="121"/>
      <c r="G80" s="121"/>
      <c r="H80" s="121"/>
      <c r="I80" s="121"/>
      <c r="J80" s="121"/>
      <c r="K80" s="121"/>
    </row>
    <row r="81" spans="1:22" ht="21.75" hidden="1" customHeight="1" x14ac:dyDescent="0.2">
      <c r="A81" s="122"/>
      <c r="B81" s="122"/>
      <c r="C81" s="67" t="s">
        <v>71</v>
      </c>
      <c r="D81" s="122"/>
      <c r="E81" s="121"/>
      <c r="F81" s="121"/>
      <c r="G81" s="121"/>
      <c r="H81" s="121"/>
      <c r="I81" s="121"/>
      <c r="J81" s="121"/>
      <c r="K81" s="121"/>
    </row>
    <row r="82" spans="1:22" ht="21.75" hidden="1" customHeight="1" x14ac:dyDescent="0.2">
      <c r="A82" s="122"/>
      <c r="B82" s="122"/>
      <c r="C82" s="67" t="s">
        <v>72</v>
      </c>
      <c r="D82" s="122" t="s">
        <v>74</v>
      </c>
      <c r="E82" s="121" t="s">
        <v>25</v>
      </c>
      <c r="F82" s="121">
        <v>3</v>
      </c>
      <c r="G82" s="121">
        <v>1.5</v>
      </c>
      <c r="H82" s="121">
        <v>1.5</v>
      </c>
      <c r="I82" s="121">
        <v>0</v>
      </c>
      <c r="J82" s="121">
        <v>0</v>
      </c>
      <c r="K82" s="121">
        <v>0</v>
      </c>
      <c r="L82" s="15"/>
    </row>
    <row r="83" spans="1:22" ht="21.75" hidden="1" customHeight="1" x14ac:dyDescent="0.2">
      <c r="A83" s="122"/>
      <c r="B83" s="122"/>
      <c r="C83" s="67" t="s">
        <v>73</v>
      </c>
      <c r="D83" s="122"/>
      <c r="E83" s="121"/>
      <c r="F83" s="121"/>
      <c r="G83" s="121"/>
      <c r="H83" s="121"/>
      <c r="I83" s="121"/>
      <c r="J83" s="121"/>
      <c r="K83" s="121"/>
      <c r="L83" s="15"/>
    </row>
    <row r="84" spans="1:22" ht="21.75" hidden="1" customHeight="1" x14ac:dyDescent="0.2">
      <c r="A84" s="122"/>
      <c r="B84" s="122"/>
      <c r="C84" s="67" t="s">
        <v>75</v>
      </c>
      <c r="D84" s="122" t="s">
        <v>37</v>
      </c>
      <c r="E84" s="121" t="s">
        <v>25</v>
      </c>
      <c r="F84" s="121">
        <v>6.6</v>
      </c>
      <c r="G84" s="121">
        <v>5</v>
      </c>
      <c r="H84" s="121">
        <v>1.6</v>
      </c>
      <c r="I84" s="121">
        <v>0</v>
      </c>
      <c r="J84" s="121">
        <v>0</v>
      </c>
      <c r="K84" s="121">
        <v>0</v>
      </c>
      <c r="L84" s="15"/>
    </row>
    <row r="85" spans="1:22" ht="21.75" hidden="1" customHeight="1" x14ac:dyDescent="0.2">
      <c r="A85" s="122"/>
      <c r="B85" s="122"/>
      <c r="C85" s="67" t="s">
        <v>76</v>
      </c>
      <c r="D85" s="122"/>
      <c r="E85" s="121"/>
      <c r="F85" s="121"/>
      <c r="G85" s="121"/>
      <c r="H85" s="121"/>
      <c r="I85" s="121"/>
      <c r="J85" s="121"/>
      <c r="K85" s="121"/>
      <c r="L85" s="15"/>
    </row>
    <row r="86" spans="1:22" ht="21.75" hidden="1" customHeight="1" x14ac:dyDescent="0.2">
      <c r="A86" s="122"/>
      <c r="B86" s="122"/>
      <c r="C86" s="67" t="s">
        <v>77</v>
      </c>
      <c r="D86" s="122" t="s">
        <v>24</v>
      </c>
      <c r="E86" s="121" t="s">
        <v>25</v>
      </c>
      <c r="F86" s="121">
        <v>3</v>
      </c>
      <c r="G86" s="121">
        <v>2</v>
      </c>
      <c r="H86" s="121">
        <v>1</v>
      </c>
      <c r="I86" s="121">
        <v>0</v>
      </c>
      <c r="J86" s="121">
        <v>0</v>
      </c>
      <c r="K86" s="121">
        <v>0</v>
      </c>
      <c r="L86" s="15"/>
    </row>
    <row r="87" spans="1:22" ht="21.75" hidden="1" customHeight="1" x14ac:dyDescent="0.2">
      <c r="A87" s="122"/>
      <c r="B87" s="122"/>
      <c r="C87" s="67" t="s">
        <v>50</v>
      </c>
      <c r="D87" s="122"/>
      <c r="E87" s="121"/>
      <c r="F87" s="121"/>
      <c r="G87" s="121"/>
      <c r="H87" s="121"/>
      <c r="I87" s="121"/>
      <c r="J87" s="121"/>
      <c r="K87" s="121"/>
      <c r="L87" s="15"/>
    </row>
    <row r="88" spans="1:22" ht="21.75" hidden="1" customHeight="1" x14ac:dyDescent="0.2">
      <c r="A88" s="122"/>
      <c r="B88" s="122"/>
      <c r="C88" s="67" t="s">
        <v>78</v>
      </c>
      <c r="D88" s="122" t="s">
        <v>57</v>
      </c>
      <c r="E88" s="121" t="s">
        <v>25</v>
      </c>
      <c r="F88" s="121">
        <v>8.5</v>
      </c>
      <c r="G88" s="121">
        <v>1</v>
      </c>
      <c r="H88" s="121">
        <v>1.5</v>
      </c>
      <c r="I88" s="121">
        <v>2</v>
      </c>
      <c r="J88" s="121">
        <v>2</v>
      </c>
      <c r="K88" s="121">
        <v>2</v>
      </c>
      <c r="L88" s="15"/>
    </row>
    <row r="89" spans="1:22" ht="21.75" hidden="1" customHeight="1" x14ac:dyDescent="0.2">
      <c r="A89" s="122"/>
      <c r="B89" s="122"/>
      <c r="C89" s="67" t="s">
        <v>42</v>
      </c>
      <c r="D89" s="122"/>
      <c r="E89" s="121"/>
      <c r="F89" s="121"/>
      <c r="G89" s="121"/>
      <c r="H89" s="121"/>
      <c r="I89" s="121"/>
      <c r="J89" s="121"/>
      <c r="K89" s="121"/>
    </row>
    <row r="90" spans="1:22" ht="21.75" hidden="1" customHeight="1" x14ac:dyDescent="0.2">
      <c r="A90" s="122"/>
      <c r="B90" s="122"/>
      <c r="C90" s="67" t="s">
        <v>79</v>
      </c>
      <c r="D90" s="122"/>
      <c r="E90" s="121"/>
      <c r="F90" s="121"/>
      <c r="G90" s="121"/>
      <c r="H90" s="121"/>
      <c r="I90" s="121"/>
      <c r="J90" s="121"/>
      <c r="K90" s="121"/>
    </row>
    <row r="91" spans="1:22" s="20" customFormat="1" ht="21.75" customHeight="1" x14ac:dyDescent="0.2">
      <c r="A91" s="69" t="s">
        <v>7</v>
      </c>
      <c r="B91" s="70"/>
      <c r="C91" s="63"/>
      <c r="D91" s="71"/>
      <c r="E91" s="63"/>
      <c r="F91" s="63">
        <f t="shared" ref="F91:K91" si="15">F92+F93+F94</f>
        <v>7122.92</v>
      </c>
      <c r="G91" s="63">
        <f t="shared" si="15"/>
        <v>9.5</v>
      </c>
      <c r="H91" s="63">
        <f t="shared" si="15"/>
        <v>476</v>
      </c>
      <c r="I91" s="63">
        <f t="shared" si="15"/>
        <v>4409.72</v>
      </c>
      <c r="J91" s="63">
        <f t="shared" si="15"/>
        <v>375.7</v>
      </c>
      <c r="K91" s="63">
        <f t="shared" si="15"/>
        <v>1852</v>
      </c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spans="1:22" s="20" customFormat="1" ht="21.75" customHeight="1" x14ac:dyDescent="0.2">
      <c r="A92" s="72" t="s">
        <v>5</v>
      </c>
      <c r="B92" s="70"/>
      <c r="C92" s="63"/>
      <c r="D92" s="71"/>
      <c r="E92" s="63"/>
      <c r="F92" s="67">
        <f t="shared" ref="F92:K92" si="16">F68+F72+F77</f>
        <v>7081.82</v>
      </c>
      <c r="G92" s="67">
        <f t="shared" si="16"/>
        <v>0</v>
      </c>
      <c r="H92" s="67">
        <f t="shared" si="16"/>
        <v>470.4</v>
      </c>
      <c r="I92" s="67">
        <f t="shared" si="16"/>
        <v>4407.72</v>
      </c>
      <c r="J92" s="67">
        <f t="shared" si="16"/>
        <v>363.7</v>
      </c>
      <c r="K92" s="67">
        <f t="shared" si="16"/>
        <v>1840</v>
      </c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spans="1:22" s="20" customFormat="1" ht="21.75" customHeight="1" x14ac:dyDescent="0.2">
      <c r="A93" s="72" t="s">
        <v>161</v>
      </c>
      <c r="B93" s="70"/>
      <c r="C93" s="63"/>
      <c r="D93" s="71"/>
      <c r="E93" s="63"/>
      <c r="F93" s="67">
        <f t="shared" ref="F93:K93" si="17">F79</f>
        <v>20</v>
      </c>
      <c r="G93" s="67">
        <f t="shared" si="17"/>
        <v>0</v>
      </c>
      <c r="H93" s="67">
        <f t="shared" si="17"/>
        <v>0</v>
      </c>
      <c r="I93" s="67">
        <f t="shared" si="17"/>
        <v>0</v>
      </c>
      <c r="J93" s="67">
        <f t="shared" si="17"/>
        <v>10</v>
      </c>
      <c r="K93" s="67">
        <f t="shared" si="17"/>
        <v>10</v>
      </c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spans="1:22" s="20" customFormat="1" ht="21.75" customHeight="1" x14ac:dyDescent="0.2">
      <c r="A94" s="72" t="s">
        <v>25</v>
      </c>
      <c r="B94" s="70"/>
      <c r="C94" s="63"/>
      <c r="D94" s="71"/>
      <c r="E94" s="63"/>
      <c r="F94" s="67">
        <f t="shared" ref="F94:K94" si="18">F82+F84+F86+F88</f>
        <v>21.1</v>
      </c>
      <c r="G94" s="67">
        <f t="shared" si="18"/>
        <v>9.5</v>
      </c>
      <c r="H94" s="67">
        <f t="shared" si="18"/>
        <v>5.6</v>
      </c>
      <c r="I94" s="67">
        <f t="shared" si="18"/>
        <v>2</v>
      </c>
      <c r="J94" s="67">
        <f t="shared" si="18"/>
        <v>2</v>
      </c>
      <c r="K94" s="67">
        <f t="shared" si="18"/>
        <v>2</v>
      </c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spans="1:22" ht="21.75" hidden="1" customHeight="1" x14ac:dyDescent="0.2">
      <c r="A95" s="73" t="s">
        <v>80</v>
      </c>
      <c r="B95" s="72" t="s">
        <v>12</v>
      </c>
      <c r="C95" s="67" t="s">
        <v>23</v>
      </c>
      <c r="D95" s="74" t="s">
        <v>14</v>
      </c>
      <c r="E95" s="67" t="s">
        <v>15</v>
      </c>
      <c r="F95" s="67">
        <v>3048.3</v>
      </c>
      <c r="G95" s="67">
        <v>0</v>
      </c>
      <c r="H95" s="67">
        <v>0</v>
      </c>
      <c r="I95" s="67">
        <v>3048.3</v>
      </c>
      <c r="J95" s="67">
        <v>0</v>
      </c>
      <c r="K95" s="67">
        <v>0</v>
      </c>
    </row>
    <row r="96" spans="1:22" ht="21.75" hidden="1" customHeight="1" x14ac:dyDescent="0.2">
      <c r="A96" s="122" t="s">
        <v>81</v>
      </c>
      <c r="B96" s="122" t="s">
        <v>39</v>
      </c>
      <c r="C96" s="67" t="s">
        <v>30</v>
      </c>
      <c r="D96" s="74" t="s">
        <v>37</v>
      </c>
      <c r="E96" s="67" t="s">
        <v>25</v>
      </c>
      <c r="F96" s="67">
        <v>10</v>
      </c>
      <c r="G96" s="67">
        <v>10</v>
      </c>
      <c r="H96" s="67">
        <v>0</v>
      </c>
      <c r="I96" s="67">
        <v>0</v>
      </c>
      <c r="J96" s="67">
        <v>0</v>
      </c>
      <c r="K96" s="67">
        <v>0</v>
      </c>
    </row>
    <row r="97" spans="1:22" ht="21.75" hidden="1" customHeight="1" x14ac:dyDescent="0.2">
      <c r="A97" s="122"/>
      <c r="B97" s="122"/>
      <c r="C97" s="67" t="s">
        <v>47</v>
      </c>
      <c r="D97" s="74" t="s">
        <v>74</v>
      </c>
      <c r="E97" s="67" t="s">
        <v>25</v>
      </c>
      <c r="F97" s="67">
        <v>10</v>
      </c>
      <c r="G97" s="67">
        <v>10</v>
      </c>
      <c r="H97" s="67">
        <v>0</v>
      </c>
      <c r="I97" s="67">
        <v>0</v>
      </c>
      <c r="J97" s="67">
        <v>0</v>
      </c>
      <c r="K97" s="67">
        <v>0</v>
      </c>
    </row>
    <row r="98" spans="1:22" ht="21.75" hidden="1" customHeight="1" x14ac:dyDescent="0.2">
      <c r="A98" s="122"/>
      <c r="B98" s="122"/>
      <c r="C98" s="67" t="s">
        <v>82</v>
      </c>
      <c r="D98" s="74" t="s">
        <v>19</v>
      </c>
      <c r="E98" s="67" t="s">
        <v>15</v>
      </c>
      <c r="F98" s="67">
        <v>20</v>
      </c>
      <c r="G98" s="67">
        <v>0</v>
      </c>
      <c r="H98" s="67">
        <v>0</v>
      </c>
      <c r="I98" s="67">
        <v>20</v>
      </c>
      <c r="J98" s="67">
        <v>0</v>
      </c>
      <c r="K98" s="67">
        <v>0</v>
      </c>
    </row>
    <row r="99" spans="1:22" s="20" customFormat="1" ht="21.75" hidden="1" customHeight="1" x14ac:dyDescent="0.2">
      <c r="A99" s="69" t="s">
        <v>7</v>
      </c>
      <c r="B99" s="69"/>
      <c r="C99" s="70"/>
      <c r="D99" s="71"/>
      <c r="E99" s="70"/>
      <c r="F99" s="63">
        <f t="shared" ref="F99:K99" si="19">F100+F101</f>
        <v>40</v>
      </c>
      <c r="G99" s="63">
        <f t="shared" si="19"/>
        <v>20</v>
      </c>
      <c r="H99" s="63">
        <f t="shared" si="19"/>
        <v>0</v>
      </c>
      <c r="I99" s="63">
        <f t="shared" si="19"/>
        <v>20</v>
      </c>
      <c r="J99" s="63">
        <f t="shared" si="19"/>
        <v>0</v>
      </c>
      <c r="K99" s="63">
        <f t="shared" si="19"/>
        <v>0</v>
      </c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s="20" customFormat="1" ht="21.75" hidden="1" customHeight="1" x14ac:dyDescent="0.2">
      <c r="A100" s="72" t="s">
        <v>5</v>
      </c>
      <c r="B100" s="75"/>
      <c r="C100" s="76"/>
      <c r="D100" s="77"/>
      <c r="E100" s="70"/>
      <c r="F100" s="68">
        <f t="shared" ref="F100:K100" si="20">F98</f>
        <v>20</v>
      </c>
      <c r="G100" s="68">
        <f t="shared" si="20"/>
        <v>0</v>
      </c>
      <c r="H100" s="68">
        <f t="shared" si="20"/>
        <v>0</v>
      </c>
      <c r="I100" s="68">
        <f t="shared" si="20"/>
        <v>20</v>
      </c>
      <c r="J100" s="68">
        <f t="shared" si="20"/>
        <v>0</v>
      </c>
      <c r="K100" s="68">
        <f t="shared" si="20"/>
        <v>0</v>
      </c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s="20" customFormat="1" ht="21.75" hidden="1" customHeight="1" x14ac:dyDescent="0.2">
      <c r="A101" s="72" t="s">
        <v>25</v>
      </c>
      <c r="B101" s="75"/>
      <c r="C101" s="76"/>
      <c r="D101" s="77"/>
      <c r="E101" s="70"/>
      <c r="F101" s="68">
        <f t="shared" ref="F101:K101" si="21">F96+F97</f>
        <v>20</v>
      </c>
      <c r="G101" s="68">
        <f t="shared" si="21"/>
        <v>20</v>
      </c>
      <c r="H101" s="68">
        <f t="shared" si="21"/>
        <v>0</v>
      </c>
      <c r="I101" s="68">
        <f t="shared" si="21"/>
        <v>0</v>
      </c>
      <c r="J101" s="68">
        <f t="shared" si="21"/>
        <v>0</v>
      </c>
      <c r="K101" s="68">
        <f t="shared" si="21"/>
        <v>0</v>
      </c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ht="21.75" hidden="1" customHeight="1" x14ac:dyDescent="0.2">
      <c r="A102" s="138" t="s">
        <v>83</v>
      </c>
      <c r="B102" s="135"/>
      <c r="C102" s="154" t="s">
        <v>148</v>
      </c>
      <c r="D102" s="132" t="s">
        <v>19</v>
      </c>
      <c r="E102" s="122" t="s">
        <v>15</v>
      </c>
      <c r="F102" s="154">
        <f>G102+H102+I102+J102+K102</f>
        <v>314.10000000000002</v>
      </c>
      <c r="G102" s="154">
        <v>0</v>
      </c>
      <c r="H102" s="154">
        <v>60.3</v>
      </c>
      <c r="I102" s="154">
        <v>124</v>
      </c>
      <c r="J102" s="154">
        <v>64</v>
      </c>
      <c r="K102" s="154">
        <v>65.8</v>
      </c>
      <c r="L102" s="15"/>
    </row>
    <row r="103" spans="1:22" ht="21.75" hidden="1" customHeight="1" x14ac:dyDescent="0.2">
      <c r="A103" s="139"/>
      <c r="B103" s="136"/>
      <c r="C103" s="155"/>
      <c r="D103" s="133"/>
      <c r="E103" s="122"/>
      <c r="F103" s="155"/>
      <c r="G103" s="155"/>
      <c r="H103" s="155"/>
      <c r="I103" s="155"/>
      <c r="J103" s="155"/>
      <c r="K103" s="155"/>
      <c r="L103" s="15"/>
    </row>
    <row r="104" spans="1:22" ht="21.75" hidden="1" customHeight="1" x14ac:dyDescent="0.2">
      <c r="A104" s="139"/>
      <c r="B104" s="136"/>
      <c r="C104" s="155"/>
      <c r="D104" s="133"/>
      <c r="E104" s="122"/>
      <c r="F104" s="155"/>
      <c r="G104" s="155"/>
      <c r="H104" s="155"/>
      <c r="I104" s="155"/>
      <c r="J104" s="155"/>
      <c r="K104" s="155"/>
      <c r="L104" s="15"/>
    </row>
    <row r="105" spans="1:22" ht="21.75" hidden="1" customHeight="1" x14ac:dyDescent="0.2">
      <c r="A105" s="139"/>
      <c r="B105" s="136"/>
      <c r="C105" s="155"/>
      <c r="D105" s="133"/>
      <c r="E105" s="122"/>
      <c r="F105" s="156"/>
      <c r="G105" s="156"/>
      <c r="H105" s="156"/>
      <c r="I105" s="156"/>
      <c r="J105" s="156"/>
      <c r="K105" s="156"/>
      <c r="L105" s="15"/>
    </row>
    <row r="106" spans="1:22" ht="21.75" hidden="1" customHeight="1" x14ac:dyDescent="0.2">
      <c r="A106" s="140"/>
      <c r="B106" s="137"/>
      <c r="C106" s="156"/>
      <c r="D106" s="134"/>
      <c r="E106" s="74" t="s">
        <v>144</v>
      </c>
      <c r="F106" s="67">
        <v>72.08</v>
      </c>
      <c r="G106" s="67">
        <v>0</v>
      </c>
      <c r="H106" s="67">
        <v>0</v>
      </c>
      <c r="I106" s="67">
        <v>0</v>
      </c>
      <c r="J106" s="67">
        <v>5.88</v>
      </c>
      <c r="K106" s="67">
        <v>66.2</v>
      </c>
      <c r="L106" s="15"/>
    </row>
    <row r="107" spans="1:22" s="20" customFormat="1" ht="21.75" hidden="1" customHeight="1" x14ac:dyDescent="0.2">
      <c r="A107" s="69" t="s">
        <v>7</v>
      </c>
      <c r="B107" s="69"/>
      <c r="C107" s="70"/>
      <c r="D107" s="71"/>
      <c r="E107" s="70"/>
      <c r="F107" s="63">
        <f t="shared" ref="F107:K107" si="22">F108+F109</f>
        <v>386.18</v>
      </c>
      <c r="G107" s="63">
        <f t="shared" si="22"/>
        <v>0</v>
      </c>
      <c r="H107" s="63">
        <f t="shared" si="22"/>
        <v>60.3</v>
      </c>
      <c r="I107" s="63">
        <f t="shared" si="22"/>
        <v>124</v>
      </c>
      <c r="J107" s="63">
        <f t="shared" si="22"/>
        <v>69.88</v>
      </c>
      <c r="K107" s="63">
        <f t="shared" si="22"/>
        <v>132</v>
      </c>
      <c r="L107" s="21"/>
      <c r="M107" s="22"/>
      <c r="N107" s="21"/>
      <c r="O107" s="21"/>
      <c r="P107" s="21"/>
      <c r="Q107" s="21"/>
      <c r="R107" s="21"/>
      <c r="S107" s="21"/>
      <c r="T107" s="21"/>
      <c r="U107" s="21"/>
      <c r="V107" s="21"/>
    </row>
    <row r="108" spans="1:22" s="20" customFormat="1" ht="21.75" hidden="1" customHeight="1" x14ac:dyDescent="0.2">
      <c r="A108" s="72" t="s">
        <v>5</v>
      </c>
      <c r="B108" s="69"/>
      <c r="C108" s="70"/>
      <c r="D108" s="71"/>
      <c r="E108" s="70"/>
      <c r="F108" s="63">
        <f t="shared" ref="F108:K108" si="23">F102</f>
        <v>314.10000000000002</v>
      </c>
      <c r="G108" s="63">
        <f t="shared" si="23"/>
        <v>0</v>
      </c>
      <c r="H108" s="63">
        <f t="shared" si="23"/>
        <v>60.3</v>
      </c>
      <c r="I108" s="63">
        <f t="shared" si="23"/>
        <v>124</v>
      </c>
      <c r="J108" s="63">
        <f t="shared" si="23"/>
        <v>64</v>
      </c>
      <c r="K108" s="63">
        <f t="shared" si="23"/>
        <v>65.8</v>
      </c>
      <c r="L108" s="21"/>
      <c r="M108" s="22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22" s="20" customFormat="1" ht="21.75" hidden="1" customHeight="1" x14ac:dyDescent="0.2">
      <c r="A109" s="72" t="s">
        <v>163</v>
      </c>
      <c r="B109" s="69"/>
      <c r="C109" s="70"/>
      <c r="D109" s="71"/>
      <c r="E109" s="70"/>
      <c r="F109" s="63">
        <f t="shared" ref="F109:K109" si="24">F106</f>
        <v>72.08</v>
      </c>
      <c r="G109" s="63">
        <f t="shared" si="24"/>
        <v>0</v>
      </c>
      <c r="H109" s="63">
        <f t="shared" si="24"/>
        <v>0</v>
      </c>
      <c r="I109" s="63">
        <f t="shared" si="24"/>
        <v>0</v>
      </c>
      <c r="J109" s="63">
        <f t="shared" si="24"/>
        <v>5.88</v>
      </c>
      <c r="K109" s="63">
        <f t="shared" si="24"/>
        <v>66.2</v>
      </c>
      <c r="L109" s="21"/>
      <c r="M109" s="22"/>
      <c r="N109" s="21"/>
      <c r="O109" s="21"/>
      <c r="P109" s="21"/>
      <c r="Q109" s="21"/>
      <c r="R109" s="21"/>
      <c r="S109" s="21"/>
      <c r="T109" s="21"/>
      <c r="U109" s="21"/>
      <c r="V109" s="21"/>
    </row>
    <row r="110" spans="1:22" ht="21.75" hidden="1" customHeight="1" x14ac:dyDescent="0.2">
      <c r="A110" s="122" t="s">
        <v>84</v>
      </c>
      <c r="B110" s="122" t="s">
        <v>12</v>
      </c>
      <c r="C110" s="67" t="s">
        <v>76</v>
      </c>
      <c r="D110" s="122" t="s">
        <v>19</v>
      </c>
      <c r="E110" s="121" t="s">
        <v>15</v>
      </c>
      <c r="F110" s="121">
        <v>657.54300000000001</v>
      </c>
      <c r="G110" s="121">
        <v>0</v>
      </c>
      <c r="H110" s="121">
        <v>207.3</v>
      </c>
      <c r="I110" s="121">
        <v>104</v>
      </c>
      <c r="J110" s="121">
        <v>120.24299999999999</v>
      </c>
      <c r="K110" s="121">
        <v>226</v>
      </c>
      <c r="L110" s="15"/>
    </row>
    <row r="111" spans="1:22" ht="21.75" hidden="1" customHeight="1" x14ac:dyDescent="0.2">
      <c r="A111" s="122"/>
      <c r="B111" s="122"/>
      <c r="C111" s="67" t="s">
        <v>21</v>
      </c>
      <c r="D111" s="122"/>
      <c r="E111" s="121"/>
      <c r="F111" s="121"/>
      <c r="G111" s="121"/>
      <c r="H111" s="121"/>
      <c r="I111" s="121"/>
      <c r="J111" s="121"/>
      <c r="K111" s="121"/>
    </row>
    <row r="112" spans="1:22" ht="21.75" hidden="1" customHeight="1" x14ac:dyDescent="0.2">
      <c r="A112" s="122"/>
      <c r="B112" s="122"/>
      <c r="C112" s="67" t="s">
        <v>42</v>
      </c>
      <c r="D112" s="122"/>
      <c r="E112" s="121" t="s">
        <v>34</v>
      </c>
      <c r="F112" s="121">
        <v>7.1</v>
      </c>
      <c r="G112" s="121">
        <v>0</v>
      </c>
      <c r="H112" s="121">
        <v>0</v>
      </c>
      <c r="I112" s="121">
        <v>0</v>
      </c>
      <c r="J112" s="121">
        <v>3.5</v>
      </c>
      <c r="K112" s="121">
        <v>3.6</v>
      </c>
      <c r="L112" s="15"/>
      <c r="M112" s="15"/>
      <c r="N112" s="15"/>
      <c r="O112" s="15"/>
      <c r="P112" s="15"/>
      <c r="Q112" s="15"/>
    </row>
    <row r="113" spans="1:22" ht="21.75" hidden="1" customHeight="1" x14ac:dyDescent="0.2">
      <c r="A113" s="122"/>
      <c r="B113" s="122"/>
      <c r="C113" s="67" t="s">
        <v>79</v>
      </c>
      <c r="D113" s="122"/>
      <c r="E113" s="121"/>
      <c r="F113" s="121"/>
      <c r="G113" s="121"/>
      <c r="H113" s="121"/>
      <c r="I113" s="121"/>
      <c r="J113" s="121"/>
      <c r="K113" s="121"/>
    </row>
    <row r="114" spans="1:22" ht="21.75" customHeight="1" x14ac:dyDescent="0.2">
      <c r="A114" s="122"/>
      <c r="B114" s="122"/>
      <c r="C114" s="67" t="s">
        <v>85</v>
      </c>
      <c r="D114" s="120" t="s">
        <v>14</v>
      </c>
      <c r="E114" s="121" t="s">
        <v>15</v>
      </c>
      <c r="F114" s="120">
        <f>G114+H114+I114+J114+K114</f>
        <v>67.600000000000009</v>
      </c>
      <c r="G114" s="120">
        <v>0</v>
      </c>
      <c r="H114" s="120">
        <v>0</v>
      </c>
      <c r="I114" s="120">
        <v>17.600000000000001</v>
      </c>
      <c r="J114" s="120">
        <f>19+10.3</f>
        <v>29.3</v>
      </c>
      <c r="K114" s="120">
        <v>20.7</v>
      </c>
      <c r="L114" s="15"/>
    </row>
    <row r="115" spans="1:22" ht="21.75" customHeight="1" x14ac:dyDescent="0.2">
      <c r="A115" s="122"/>
      <c r="B115" s="122"/>
      <c r="C115" s="67" t="s">
        <v>86</v>
      </c>
      <c r="D115" s="120"/>
      <c r="E115" s="121"/>
      <c r="F115" s="120"/>
      <c r="G115" s="120"/>
      <c r="H115" s="120"/>
      <c r="I115" s="120"/>
      <c r="J115" s="120"/>
      <c r="K115" s="120"/>
      <c r="L115" s="15"/>
    </row>
    <row r="116" spans="1:22" ht="21.75" customHeight="1" x14ac:dyDescent="0.2">
      <c r="A116" s="122"/>
      <c r="B116" s="122"/>
      <c r="C116" s="67" t="s">
        <v>87</v>
      </c>
      <c r="D116" s="120"/>
      <c r="E116" s="121"/>
      <c r="F116" s="120"/>
      <c r="G116" s="120"/>
      <c r="H116" s="120"/>
      <c r="I116" s="120"/>
      <c r="J116" s="120"/>
      <c r="K116" s="120"/>
      <c r="L116" s="15"/>
    </row>
    <row r="117" spans="1:22" ht="21.75" hidden="1" customHeight="1" x14ac:dyDescent="0.2">
      <c r="A117" s="122"/>
      <c r="B117" s="122"/>
      <c r="C117" s="67" t="s">
        <v>47</v>
      </c>
      <c r="D117" s="120" t="s">
        <v>24</v>
      </c>
      <c r="E117" s="121" t="s">
        <v>25</v>
      </c>
      <c r="F117" s="120">
        <v>198.05</v>
      </c>
      <c r="G117" s="120">
        <v>38.049999999999997</v>
      </c>
      <c r="H117" s="120">
        <v>40</v>
      </c>
      <c r="I117" s="120">
        <v>40</v>
      </c>
      <c r="J117" s="120">
        <v>40</v>
      </c>
      <c r="K117" s="120">
        <v>40</v>
      </c>
      <c r="L117" s="15"/>
    </row>
    <row r="118" spans="1:22" ht="21.75" hidden="1" customHeight="1" x14ac:dyDescent="0.2">
      <c r="A118" s="122"/>
      <c r="B118" s="122"/>
      <c r="C118" s="67" t="s">
        <v>62</v>
      </c>
      <c r="D118" s="120"/>
      <c r="E118" s="121"/>
      <c r="F118" s="120"/>
      <c r="G118" s="120"/>
      <c r="H118" s="120"/>
      <c r="I118" s="120"/>
      <c r="J118" s="120"/>
      <c r="K118" s="120"/>
      <c r="L118" s="15"/>
    </row>
    <row r="119" spans="1:22" ht="21.75" hidden="1" customHeight="1" x14ac:dyDescent="0.2">
      <c r="A119" s="122"/>
      <c r="B119" s="122"/>
      <c r="C119" s="67" t="s">
        <v>23</v>
      </c>
      <c r="D119" s="120"/>
      <c r="E119" s="121"/>
      <c r="F119" s="120"/>
      <c r="G119" s="120"/>
      <c r="H119" s="120"/>
      <c r="I119" s="120"/>
      <c r="J119" s="120"/>
      <c r="K119" s="120"/>
      <c r="L119" s="15"/>
    </row>
    <row r="120" spans="1:22" ht="21.75" hidden="1" customHeight="1" x14ac:dyDescent="0.2">
      <c r="A120" s="122"/>
      <c r="B120" s="122"/>
      <c r="C120" s="67" t="s">
        <v>43</v>
      </c>
      <c r="D120" s="120"/>
      <c r="E120" s="121"/>
      <c r="F120" s="120"/>
      <c r="G120" s="120"/>
      <c r="H120" s="120"/>
      <c r="I120" s="120"/>
      <c r="J120" s="120"/>
      <c r="K120" s="120"/>
      <c r="L120" s="15"/>
    </row>
    <row r="121" spans="1:22" ht="21.75" hidden="1" customHeight="1" x14ac:dyDescent="0.2">
      <c r="A121" s="122"/>
      <c r="B121" s="122"/>
      <c r="C121" s="67" t="s">
        <v>88</v>
      </c>
      <c r="D121" s="120"/>
      <c r="E121" s="121"/>
      <c r="F121" s="120"/>
      <c r="G121" s="120"/>
      <c r="H121" s="120"/>
      <c r="I121" s="120"/>
      <c r="J121" s="120"/>
      <c r="K121" s="120"/>
      <c r="L121" s="15"/>
    </row>
    <row r="122" spans="1:22" s="20" customFormat="1" ht="21.75" customHeight="1" x14ac:dyDescent="0.2">
      <c r="A122" s="69" t="s">
        <v>7</v>
      </c>
      <c r="B122" s="70"/>
      <c r="C122" s="63"/>
      <c r="D122" s="71"/>
      <c r="E122" s="63"/>
      <c r="F122" s="63">
        <f>F123+F124+F125</f>
        <v>930.29300000000012</v>
      </c>
      <c r="G122" s="63">
        <f t="shared" ref="G122:K122" si="25">G123+G124+G125</f>
        <v>38.049999999999997</v>
      </c>
      <c r="H122" s="63">
        <f t="shared" si="25"/>
        <v>247.3</v>
      </c>
      <c r="I122" s="63">
        <f t="shared" si="25"/>
        <v>161.6</v>
      </c>
      <c r="J122" s="63">
        <f t="shared" si="25"/>
        <v>193.04300000000001</v>
      </c>
      <c r="K122" s="63">
        <f t="shared" si="25"/>
        <v>290.29999999999995</v>
      </c>
      <c r="L122" s="22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spans="1:22" s="20" customFormat="1" ht="21.75" customHeight="1" x14ac:dyDescent="0.2">
      <c r="A123" s="72" t="s">
        <v>5</v>
      </c>
      <c r="B123" s="70"/>
      <c r="C123" s="63"/>
      <c r="D123" s="71"/>
      <c r="E123" s="63"/>
      <c r="F123" s="67">
        <f t="shared" ref="F123:K123" si="26">F110+F114</f>
        <v>725.14300000000003</v>
      </c>
      <c r="G123" s="67">
        <f t="shared" si="26"/>
        <v>0</v>
      </c>
      <c r="H123" s="67">
        <f t="shared" si="26"/>
        <v>207.3</v>
      </c>
      <c r="I123" s="67">
        <f t="shared" si="26"/>
        <v>121.6</v>
      </c>
      <c r="J123" s="67">
        <f t="shared" si="26"/>
        <v>149.54300000000001</v>
      </c>
      <c r="K123" s="67">
        <f t="shared" si="26"/>
        <v>246.7</v>
      </c>
      <c r="L123" s="22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s="20" customFormat="1" ht="21.75" customHeight="1" x14ac:dyDescent="0.2">
      <c r="A124" s="72" t="s">
        <v>161</v>
      </c>
      <c r="B124" s="70"/>
      <c r="C124" s="63"/>
      <c r="D124" s="71"/>
      <c r="E124" s="63"/>
      <c r="F124" s="67">
        <f t="shared" ref="F124:K124" si="27">F112</f>
        <v>7.1</v>
      </c>
      <c r="G124" s="67">
        <f t="shared" si="27"/>
        <v>0</v>
      </c>
      <c r="H124" s="67">
        <f t="shared" si="27"/>
        <v>0</v>
      </c>
      <c r="I124" s="67">
        <f t="shared" si="27"/>
        <v>0</v>
      </c>
      <c r="J124" s="67">
        <f t="shared" si="27"/>
        <v>3.5</v>
      </c>
      <c r="K124" s="67">
        <f t="shared" si="27"/>
        <v>3.6</v>
      </c>
      <c r="L124" s="22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spans="1:22" s="20" customFormat="1" ht="21.75" customHeight="1" x14ac:dyDescent="0.2">
      <c r="A125" s="72" t="s">
        <v>25</v>
      </c>
      <c r="B125" s="70"/>
      <c r="C125" s="63"/>
      <c r="D125" s="71"/>
      <c r="E125" s="63"/>
      <c r="F125" s="67">
        <f t="shared" ref="F125:K125" si="28">F117</f>
        <v>198.05</v>
      </c>
      <c r="G125" s="67">
        <f t="shared" si="28"/>
        <v>38.049999999999997</v>
      </c>
      <c r="H125" s="67">
        <f t="shared" si="28"/>
        <v>40</v>
      </c>
      <c r="I125" s="67">
        <f t="shared" si="28"/>
        <v>40</v>
      </c>
      <c r="J125" s="67">
        <f t="shared" si="28"/>
        <v>40</v>
      </c>
      <c r="K125" s="67">
        <f t="shared" si="28"/>
        <v>40</v>
      </c>
      <c r="L125" s="22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spans="1:22" ht="21.75" hidden="1" customHeight="1" x14ac:dyDescent="0.2">
      <c r="A126" s="118" t="s">
        <v>89</v>
      </c>
      <c r="B126" s="118" t="s">
        <v>39</v>
      </c>
      <c r="C126" s="119" t="s">
        <v>90</v>
      </c>
      <c r="D126" s="118" t="s">
        <v>19</v>
      </c>
      <c r="E126" s="11" t="s">
        <v>15</v>
      </c>
      <c r="F126" s="11">
        <v>49</v>
      </c>
      <c r="G126" s="11">
        <v>0</v>
      </c>
      <c r="H126" s="11">
        <v>0</v>
      </c>
      <c r="I126" s="11">
        <v>49</v>
      </c>
      <c r="J126" s="11">
        <v>0</v>
      </c>
      <c r="K126" s="11">
        <v>0</v>
      </c>
      <c r="L126" s="15"/>
    </row>
    <row r="127" spans="1:22" ht="21.75" hidden="1" customHeight="1" x14ac:dyDescent="0.2">
      <c r="A127" s="118"/>
      <c r="B127" s="118"/>
      <c r="C127" s="119"/>
      <c r="D127" s="118"/>
      <c r="E127" s="11" t="s">
        <v>34</v>
      </c>
      <c r="F127" s="11">
        <v>184</v>
      </c>
      <c r="G127" s="11">
        <v>0</v>
      </c>
      <c r="H127" s="11">
        <v>0</v>
      </c>
      <c r="I127" s="11">
        <v>0</v>
      </c>
      <c r="J127" s="11">
        <v>154</v>
      </c>
      <c r="K127" s="11">
        <v>30</v>
      </c>
      <c r="L127" s="15"/>
    </row>
    <row r="128" spans="1:22" s="20" customFormat="1" ht="21.75" hidden="1" customHeight="1" x14ac:dyDescent="0.2">
      <c r="A128" s="18" t="s">
        <v>7</v>
      </c>
      <c r="B128" s="18"/>
      <c r="C128" s="19"/>
      <c r="D128" s="10"/>
      <c r="E128" s="25"/>
      <c r="F128" s="50">
        <f t="shared" ref="F128:K128" si="29">F129+F130</f>
        <v>233</v>
      </c>
      <c r="G128" s="50">
        <f t="shared" si="29"/>
        <v>0</v>
      </c>
      <c r="H128" s="50">
        <f t="shared" si="29"/>
        <v>0</v>
      </c>
      <c r="I128" s="50">
        <f t="shared" si="29"/>
        <v>49</v>
      </c>
      <c r="J128" s="50">
        <f t="shared" si="29"/>
        <v>154</v>
      </c>
      <c r="K128" s="50">
        <f t="shared" si="29"/>
        <v>30</v>
      </c>
      <c r="L128" s="22"/>
      <c r="M128" s="22"/>
      <c r="N128" s="21"/>
      <c r="O128" s="21"/>
      <c r="P128" s="21"/>
      <c r="Q128" s="21"/>
      <c r="R128" s="21"/>
      <c r="S128" s="21"/>
      <c r="T128" s="21"/>
      <c r="U128" s="21"/>
      <c r="V128" s="21"/>
    </row>
    <row r="129" spans="1:31" s="20" customFormat="1" ht="21.75" hidden="1" customHeight="1" x14ac:dyDescent="0.2">
      <c r="A129" s="37" t="s">
        <v>5</v>
      </c>
      <c r="B129" s="42"/>
      <c r="C129" s="19"/>
      <c r="D129" s="44"/>
      <c r="E129" s="43"/>
      <c r="F129" s="45">
        <f>F126</f>
        <v>49</v>
      </c>
      <c r="G129" s="45">
        <f t="shared" ref="G129:K129" si="30">G126</f>
        <v>0</v>
      </c>
      <c r="H129" s="45">
        <f t="shared" si="30"/>
        <v>0</v>
      </c>
      <c r="I129" s="45">
        <f t="shared" si="30"/>
        <v>49</v>
      </c>
      <c r="J129" s="45">
        <f t="shared" si="30"/>
        <v>0</v>
      </c>
      <c r="K129" s="45">
        <f t="shared" si="30"/>
        <v>0</v>
      </c>
      <c r="L129" s="22"/>
      <c r="M129" s="22"/>
      <c r="N129" s="21"/>
      <c r="O129" s="21"/>
      <c r="P129" s="21"/>
      <c r="Q129" s="21"/>
      <c r="R129" s="21"/>
      <c r="S129" s="21"/>
      <c r="T129" s="21"/>
      <c r="U129" s="21"/>
      <c r="V129" s="21"/>
    </row>
    <row r="130" spans="1:31" s="20" customFormat="1" ht="21.75" hidden="1" customHeight="1" x14ac:dyDescent="0.2">
      <c r="A130" s="37" t="s">
        <v>161</v>
      </c>
      <c r="B130" s="42"/>
      <c r="C130" s="19"/>
      <c r="D130" s="44"/>
      <c r="E130" s="43"/>
      <c r="F130" s="45">
        <f>F127</f>
        <v>184</v>
      </c>
      <c r="G130" s="45">
        <f t="shared" ref="G130:K130" si="31">G127</f>
        <v>0</v>
      </c>
      <c r="H130" s="45">
        <f t="shared" si="31"/>
        <v>0</v>
      </c>
      <c r="I130" s="45">
        <f t="shared" si="31"/>
        <v>0</v>
      </c>
      <c r="J130" s="45">
        <f t="shared" si="31"/>
        <v>154</v>
      </c>
      <c r="K130" s="45">
        <f t="shared" si="31"/>
        <v>30</v>
      </c>
      <c r="L130" s="22"/>
      <c r="M130" s="22"/>
      <c r="N130" s="21"/>
      <c r="O130" s="21"/>
      <c r="P130" s="21"/>
      <c r="Q130" s="21"/>
      <c r="R130" s="21"/>
      <c r="S130" s="21"/>
      <c r="T130" s="21"/>
      <c r="U130" s="21"/>
      <c r="V130" s="21"/>
    </row>
    <row r="131" spans="1:31" ht="21.75" hidden="1" customHeight="1" x14ac:dyDescent="0.2">
      <c r="A131" s="109" t="s">
        <v>91</v>
      </c>
      <c r="B131" s="109" t="s">
        <v>92</v>
      </c>
      <c r="C131" s="11" t="s">
        <v>93</v>
      </c>
      <c r="D131" s="109" t="s">
        <v>14</v>
      </c>
      <c r="E131" s="109" t="s">
        <v>15</v>
      </c>
      <c r="F131" s="112">
        <v>5.04</v>
      </c>
      <c r="G131" s="115">
        <v>0</v>
      </c>
      <c r="H131" s="115">
        <v>0</v>
      </c>
      <c r="I131" s="115">
        <v>1.68</v>
      </c>
      <c r="J131" s="115">
        <v>1.68</v>
      </c>
      <c r="K131" s="115">
        <v>1.68</v>
      </c>
      <c r="L131" s="15"/>
    </row>
    <row r="132" spans="1:31" ht="21.75" hidden="1" customHeight="1" x14ac:dyDescent="0.2">
      <c r="A132" s="110"/>
      <c r="B132" s="110"/>
      <c r="C132" s="11" t="s">
        <v>94</v>
      </c>
      <c r="D132" s="110"/>
      <c r="E132" s="110"/>
      <c r="F132" s="113"/>
      <c r="G132" s="116"/>
      <c r="H132" s="116"/>
      <c r="I132" s="116"/>
      <c r="J132" s="116"/>
      <c r="K132" s="116"/>
      <c r="L132" s="15"/>
    </row>
    <row r="133" spans="1:31" ht="21.75" hidden="1" customHeight="1" x14ac:dyDescent="0.2">
      <c r="A133" s="111"/>
      <c r="B133" s="111"/>
      <c r="C133" s="11" t="s">
        <v>95</v>
      </c>
      <c r="D133" s="111"/>
      <c r="E133" s="111"/>
      <c r="F133" s="114"/>
      <c r="G133" s="117"/>
      <c r="H133" s="117"/>
      <c r="I133" s="117"/>
      <c r="J133" s="117"/>
      <c r="K133" s="117"/>
      <c r="L133" s="15"/>
    </row>
    <row r="134" spans="1:31" ht="21.75" hidden="1" customHeight="1" x14ac:dyDescent="0.2">
      <c r="A134" s="109" t="s">
        <v>96</v>
      </c>
      <c r="B134" s="123" t="s">
        <v>39</v>
      </c>
      <c r="C134" s="11" t="s">
        <v>97</v>
      </c>
      <c r="D134" s="109" t="s">
        <v>74</v>
      </c>
      <c r="E134" s="115" t="s">
        <v>25</v>
      </c>
      <c r="F134" s="112">
        <v>2</v>
      </c>
      <c r="G134" s="115">
        <v>1</v>
      </c>
      <c r="H134" s="115">
        <v>1</v>
      </c>
      <c r="I134" s="115">
        <v>0</v>
      </c>
      <c r="J134" s="115">
        <v>0</v>
      </c>
      <c r="K134" s="128">
        <v>0</v>
      </c>
      <c r="L134" s="30"/>
      <c r="M134" s="15"/>
      <c r="N134" s="15"/>
      <c r="O134" s="15"/>
      <c r="P134" s="15"/>
      <c r="Q134" s="15"/>
      <c r="R134" s="15"/>
      <c r="S134" s="15"/>
      <c r="T134" s="15"/>
      <c r="W134" s="17"/>
      <c r="X134" s="17"/>
      <c r="Y134" s="17"/>
      <c r="Z134" s="17"/>
      <c r="AA134" s="17"/>
      <c r="AB134" s="17"/>
      <c r="AC134" s="17"/>
      <c r="AD134" s="17"/>
    </row>
    <row r="135" spans="1:31" ht="21.75" hidden="1" customHeight="1" x14ac:dyDescent="0.2">
      <c r="A135" s="111"/>
      <c r="B135" s="159"/>
      <c r="C135" s="11" t="s">
        <v>98</v>
      </c>
      <c r="D135" s="111"/>
      <c r="E135" s="117"/>
      <c r="F135" s="114"/>
      <c r="G135" s="117"/>
      <c r="H135" s="117"/>
      <c r="I135" s="117"/>
      <c r="J135" s="117"/>
      <c r="K135" s="117"/>
      <c r="L135" s="15"/>
    </row>
    <row r="136" spans="1:31" ht="21.75" hidden="1" customHeight="1" x14ac:dyDescent="0.2">
      <c r="A136" s="109" t="s">
        <v>99</v>
      </c>
      <c r="B136" s="109" t="s">
        <v>39</v>
      </c>
      <c r="C136" s="11" t="s">
        <v>47</v>
      </c>
      <c r="D136" s="24" t="s">
        <v>74</v>
      </c>
      <c r="E136" s="11" t="s">
        <v>25</v>
      </c>
      <c r="F136" s="11">
        <v>30</v>
      </c>
      <c r="G136" s="11">
        <v>30</v>
      </c>
      <c r="H136" s="11">
        <v>0</v>
      </c>
      <c r="I136" s="11">
        <v>0</v>
      </c>
      <c r="J136" s="11">
        <v>0</v>
      </c>
      <c r="K136" s="11">
        <v>0</v>
      </c>
      <c r="L136" s="15"/>
      <c r="U136" s="15"/>
      <c r="W136" s="17"/>
      <c r="X136" s="17"/>
      <c r="Y136" s="17"/>
      <c r="Z136" s="17"/>
      <c r="AA136" s="17"/>
      <c r="AB136" s="17"/>
      <c r="AC136" s="17"/>
      <c r="AD136" s="17"/>
      <c r="AE136" s="17"/>
    </row>
    <row r="137" spans="1:31" ht="21.75" hidden="1" customHeight="1" x14ac:dyDescent="0.2">
      <c r="A137" s="110"/>
      <c r="B137" s="110"/>
      <c r="C137" s="115" t="s">
        <v>149</v>
      </c>
      <c r="D137" s="129" t="s">
        <v>24</v>
      </c>
      <c r="E137" s="115" t="s">
        <v>25</v>
      </c>
      <c r="F137" s="115">
        <v>140</v>
      </c>
      <c r="G137" s="115">
        <v>70</v>
      </c>
      <c r="H137" s="115">
        <v>70</v>
      </c>
      <c r="I137" s="115">
        <v>0</v>
      </c>
      <c r="J137" s="115">
        <v>0</v>
      </c>
      <c r="K137" s="115">
        <v>0</v>
      </c>
      <c r="L137" s="22"/>
      <c r="M137" s="21"/>
      <c r="N137" s="21"/>
      <c r="O137" s="21"/>
      <c r="P137" s="21"/>
      <c r="Q137" s="21"/>
      <c r="R137" s="21"/>
      <c r="S137" s="21"/>
      <c r="T137" s="21"/>
    </row>
    <row r="138" spans="1:31" ht="21.75" hidden="1" customHeight="1" x14ac:dyDescent="0.2">
      <c r="A138" s="111"/>
      <c r="B138" s="111"/>
      <c r="C138" s="131"/>
      <c r="D138" s="130"/>
      <c r="E138" s="117"/>
      <c r="F138" s="117"/>
      <c r="G138" s="117"/>
      <c r="H138" s="117"/>
      <c r="I138" s="117"/>
      <c r="J138" s="117"/>
      <c r="K138" s="117"/>
      <c r="L138" s="15"/>
    </row>
    <row r="139" spans="1:31" s="20" customFormat="1" ht="21.75" hidden="1" customHeight="1" x14ac:dyDescent="0.2">
      <c r="A139" s="18" t="s">
        <v>7</v>
      </c>
      <c r="B139" s="19"/>
      <c r="C139" s="10"/>
      <c r="D139" s="25"/>
      <c r="E139" s="10"/>
      <c r="F139" s="50">
        <f>SUM(F136:F138)</f>
        <v>170</v>
      </c>
      <c r="G139" s="10">
        <f t="shared" ref="G139:K139" si="32">SUM(G136:G138)</f>
        <v>100</v>
      </c>
      <c r="H139" s="10">
        <f t="shared" si="32"/>
        <v>70</v>
      </c>
      <c r="I139" s="10">
        <f t="shared" si="32"/>
        <v>0</v>
      </c>
      <c r="J139" s="10">
        <f t="shared" si="32"/>
        <v>0</v>
      </c>
      <c r="K139" s="10">
        <f t="shared" si="32"/>
        <v>0</v>
      </c>
      <c r="L139" s="15"/>
      <c r="M139" s="17"/>
      <c r="N139" s="17"/>
      <c r="O139" s="17"/>
      <c r="P139" s="17"/>
      <c r="Q139" s="17"/>
      <c r="R139" s="17"/>
      <c r="S139" s="17"/>
      <c r="T139" s="17"/>
      <c r="U139" s="21"/>
      <c r="V139" s="21"/>
    </row>
    <row r="140" spans="1:31" ht="21.75" hidden="1" customHeight="1" x14ac:dyDescent="0.2">
      <c r="A140" s="16" t="s">
        <v>100</v>
      </c>
      <c r="B140" s="13" t="s">
        <v>101</v>
      </c>
      <c r="C140" s="11" t="s">
        <v>62</v>
      </c>
      <c r="D140" s="24" t="s">
        <v>27</v>
      </c>
      <c r="E140" s="11" t="s">
        <v>25</v>
      </c>
      <c r="F140" s="49">
        <v>50</v>
      </c>
      <c r="G140" s="11">
        <v>0</v>
      </c>
      <c r="H140" s="11">
        <v>50</v>
      </c>
      <c r="I140" s="11">
        <v>0</v>
      </c>
      <c r="J140" s="11">
        <v>0</v>
      </c>
      <c r="K140" s="11">
        <v>0</v>
      </c>
      <c r="L140" s="15"/>
    </row>
    <row r="141" spans="1:31" ht="21.75" hidden="1" customHeight="1" x14ac:dyDescent="0.2">
      <c r="A141" s="16" t="s">
        <v>102</v>
      </c>
      <c r="B141" s="13"/>
      <c r="C141" s="11" t="s">
        <v>47</v>
      </c>
      <c r="D141" s="24" t="s">
        <v>24</v>
      </c>
      <c r="E141" s="11" t="s">
        <v>25</v>
      </c>
      <c r="F141" s="49">
        <v>30</v>
      </c>
      <c r="G141" s="11">
        <v>30</v>
      </c>
      <c r="H141" s="11">
        <v>0</v>
      </c>
      <c r="I141" s="11">
        <v>0</v>
      </c>
      <c r="J141" s="11">
        <v>0</v>
      </c>
      <c r="K141" s="11">
        <v>0</v>
      </c>
      <c r="L141" s="15"/>
    </row>
    <row r="142" spans="1:31" ht="21.75" hidden="1" customHeight="1" x14ac:dyDescent="0.2">
      <c r="A142" s="16" t="s">
        <v>103</v>
      </c>
      <c r="B142" s="13" t="s">
        <v>39</v>
      </c>
      <c r="C142" s="11" t="s">
        <v>104</v>
      </c>
      <c r="D142" s="24" t="s">
        <v>19</v>
      </c>
      <c r="E142" s="11" t="s">
        <v>15</v>
      </c>
      <c r="F142" s="49">
        <v>26</v>
      </c>
      <c r="G142" s="11">
        <v>0</v>
      </c>
      <c r="H142" s="11">
        <v>0</v>
      </c>
      <c r="I142" s="11">
        <v>26</v>
      </c>
      <c r="J142" s="11">
        <v>0</v>
      </c>
      <c r="K142" s="11">
        <v>0</v>
      </c>
      <c r="L142" s="15"/>
    </row>
    <row r="143" spans="1:31" ht="21.75" hidden="1" customHeight="1" x14ac:dyDescent="0.2">
      <c r="A143" s="16" t="s">
        <v>105</v>
      </c>
      <c r="B143" s="13" t="s">
        <v>12</v>
      </c>
      <c r="C143" s="11" t="s">
        <v>23</v>
      </c>
      <c r="D143" s="24" t="s">
        <v>19</v>
      </c>
      <c r="E143" s="11" t="s">
        <v>15</v>
      </c>
      <c r="F143" s="49">
        <v>184.6</v>
      </c>
      <c r="G143" s="11">
        <v>0</v>
      </c>
      <c r="H143" s="11">
        <v>0</v>
      </c>
      <c r="I143" s="11">
        <v>184.6</v>
      </c>
      <c r="J143" s="11">
        <v>0</v>
      </c>
      <c r="K143" s="11">
        <v>0</v>
      </c>
      <c r="L143" s="15"/>
    </row>
    <row r="144" spans="1:31" ht="21.75" hidden="1" customHeight="1" x14ac:dyDescent="0.2">
      <c r="A144" s="16" t="s">
        <v>106</v>
      </c>
      <c r="B144" s="13" t="s">
        <v>12</v>
      </c>
      <c r="C144" s="11" t="s">
        <v>53</v>
      </c>
      <c r="D144" s="24" t="s">
        <v>19</v>
      </c>
      <c r="E144" s="11" t="s">
        <v>34</v>
      </c>
      <c r="F144" s="49">
        <v>653</v>
      </c>
      <c r="G144" s="11">
        <v>0</v>
      </c>
      <c r="H144" s="11">
        <v>0</v>
      </c>
      <c r="I144" s="11">
        <v>0</v>
      </c>
      <c r="J144" s="11">
        <v>553</v>
      </c>
      <c r="K144" s="11">
        <v>100</v>
      </c>
      <c r="L144" s="15"/>
    </row>
    <row r="145" spans="1:17" ht="21.75" hidden="1" customHeight="1" x14ac:dyDescent="0.2">
      <c r="A145" s="16" t="s">
        <v>150</v>
      </c>
      <c r="B145" s="36" t="s">
        <v>39</v>
      </c>
      <c r="C145" s="34" t="s">
        <v>88</v>
      </c>
      <c r="D145" s="35" t="s">
        <v>19</v>
      </c>
      <c r="E145" s="34" t="s">
        <v>34</v>
      </c>
      <c r="F145" s="49">
        <v>500</v>
      </c>
      <c r="G145" s="34">
        <v>0</v>
      </c>
      <c r="H145" s="34">
        <v>0</v>
      </c>
      <c r="I145" s="34">
        <v>0</v>
      </c>
      <c r="J145" s="34">
        <v>0</v>
      </c>
      <c r="K145" s="34">
        <v>500</v>
      </c>
      <c r="L145" s="15"/>
    </row>
    <row r="146" spans="1:17" ht="21.75" hidden="1" customHeight="1" x14ac:dyDescent="0.2">
      <c r="A146" s="16" t="s">
        <v>107</v>
      </c>
      <c r="B146" s="13" t="s">
        <v>12</v>
      </c>
      <c r="C146" s="11" t="s">
        <v>88</v>
      </c>
      <c r="D146" s="24" t="s">
        <v>19</v>
      </c>
      <c r="E146" s="11" t="s">
        <v>34</v>
      </c>
      <c r="F146" s="49">
        <v>150</v>
      </c>
      <c r="G146" s="11">
        <v>0</v>
      </c>
      <c r="H146" s="11">
        <v>0</v>
      </c>
      <c r="I146" s="11">
        <v>0</v>
      </c>
      <c r="J146" s="11">
        <v>0</v>
      </c>
      <c r="K146" s="11">
        <v>150</v>
      </c>
      <c r="L146" s="15"/>
    </row>
    <row r="147" spans="1:17" ht="21.75" hidden="1" customHeight="1" x14ac:dyDescent="0.2">
      <c r="A147" s="16" t="s">
        <v>151</v>
      </c>
      <c r="B147" s="13" t="s">
        <v>39</v>
      </c>
      <c r="C147" s="11" t="s">
        <v>65</v>
      </c>
      <c r="D147" s="24" t="s">
        <v>19</v>
      </c>
      <c r="E147" s="11" t="s">
        <v>34</v>
      </c>
      <c r="F147" s="49">
        <v>155</v>
      </c>
      <c r="G147" s="11">
        <v>0</v>
      </c>
      <c r="H147" s="11">
        <v>0</v>
      </c>
      <c r="I147" s="11">
        <v>0</v>
      </c>
      <c r="J147" s="11">
        <v>0</v>
      </c>
      <c r="K147" s="11">
        <v>155</v>
      </c>
      <c r="L147" s="15"/>
    </row>
    <row r="148" spans="1:17" ht="21.75" hidden="1" customHeight="1" x14ac:dyDescent="0.2">
      <c r="A148" s="16" t="s">
        <v>152</v>
      </c>
      <c r="B148" s="13" t="s">
        <v>12</v>
      </c>
      <c r="C148" s="11" t="s">
        <v>43</v>
      </c>
      <c r="D148" s="24" t="s">
        <v>19</v>
      </c>
      <c r="E148" s="11" t="s">
        <v>34</v>
      </c>
      <c r="F148" s="49">
        <v>150</v>
      </c>
      <c r="G148" s="11">
        <v>0</v>
      </c>
      <c r="H148" s="11">
        <v>0</v>
      </c>
      <c r="I148" s="11">
        <v>0</v>
      </c>
      <c r="J148" s="11">
        <v>150</v>
      </c>
      <c r="K148" s="38"/>
      <c r="L148" s="15"/>
    </row>
    <row r="149" spans="1:17" ht="21.75" hidden="1" customHeight="1" x14ac:dyDescent="0.2">
      <c r="A149" s="16" t="s">
        <v>153</v>
      </c>
      <c r="B149" s="13" t="s">
        <v>12</v>
      </c>
      <c r="C149" s="11" t="s">
        <v>86</v>
      </c>
      <c r="D149" s="24" t="s">
        <v>19</v>
      </c>
      <c r="E149" s="11" t="s">
        <v>34</v>
      </c>
      <c r="F149" s="49">
        <v>60</v>
      </c>
      <c r="G149" s="11">
        <v>0</v>
      </c>
      <c r="H149" s="11">
        <v>0</v>
      </c>
      <c r="I149" s="11">
        <v>0</v>
      </c>
      <c r="J149" s="11">
        <v>40</v>
      </c>
      <c r="K149" s="11">
        <v>20</v>
      </c>
      <c r="L149" s="15"/>
    </row>
    <row r="150" spans="1:17" ht="21.75" hidden="1" customHeight="1" x14ac:dyDescent="0.2">
      <c r="A150" s="16" t="s">
        <v>154</v>
      </c>
      <c r="B150" s="123" t="s">
        <v>12</v>
      </c>
      <c r="C150" s="115" t="s">
        <v>53</v>
      </c>
      <c r="D150" s="109" t="s">
        <v>157</v>
      </c>
      <c r="E150" s="115" t="s">
        <v>158</v>
      </c>
      <c r="F150" s="33"/>
      <c r="G150" s="33"/>
      <c r="H150" s="33"/>
      <c r="I150" s="33"/>
      <c r="J150" s="33"/>
      <c r="K150" s="33"/>
      <c r="L150" s="15"/>
    </row>
    <row r="151" spans="1:17" ht="21.75" hidden="1" customHeight="1" x14ac:dyDescent="0.2">
      <c r="A151" s="16" t="s">
        <v>155</v>
      </c>
      <c r="B151" s="124"/>
      <c r="C151" s="116"/>
      <c r="D151" s="126"/>
      <c r="E151" s="116"/>
      <c r="F151" s="49">
        <v>3349.7959999999998</v>
      </c>
      <c r="G151" s="34">
        <v>0</v>
      </c>
      <c r="H151" s="34">
        <v>0</v>
      </c>
      <c r="I151" s="34">
        <v>0</v>
      </c>
      <c r="J151" s="34">
        <v>3349.7959999999998</v>
      </c>
      <c r="K151" s="34">
        <v>0</v>
      </c>
      <c r="L151" s="15"/>
    </row>
    <row r="152" spans="1:17" ht="21.75" hidden="1" customHeight="1" x14ac:dyDescent="0.2">
      <c r="A152" s="16" t="s">
        <v>156</v>
      </c>
      <c r="B152" s="125"/>
      <c r="C152" s="117"/>
      <c r="D152" s="127"/>
      <c r="E152" s="117"/>
      <c r="F152" s="49">
        <v>448.904</v>
      </c>
      <c r="G152" s="34">
        <v>0</v>
      </c>
      <c r="H152" s="34">
        <v>0</v>
      </c>
      <c r="I152" s="34">
        <v>0</v>
      </c>
      <c r="J152" s="34">
        <v>448.904</v>
      </c>
      <c r="K152" s="34">
        <v>0</v>
      </c>
      <c r="L152" s="15"/>
    </row>
    <row r="153" spans="1:17" ht="21.75" hidden="1" customHeight="1" x14ac:dyDescent="0.2">
      <c r="A153" s="16" t="s">
        <v>159</v>
      </c>
      <c r="B153" s="13" t="s">
        <v>12</v>
      </c>
      <c r="C153" s="11" t="s">
        <v>43</v>
      </c>
      <c r="D153" s="24" t="s">
        <v>157</v>
      </c>
      <c r="E153" s="11"/>
      <c r="F153" s="49">
        <v>1200</v>
      </c>
      <c r="G153" s="11">
        <v>0</v>
      </c>
      <c r="H153" s="11">
        <v>0</v>
      </c>
      <c r="I153" s="11">
        <v>0</v>
      </c>
      <c r="J153" s="11">
        <v>1200</v>
      </c>
      <c r="K153" s="11">
        <v>0</v>
      </c>
      <c r="L153" s="15"/>
    </row>
    <row r="154" spans="1:17" ht="21.75" hidden="1" customHeight="1" x14ac:dyDescent="0.2">
      <c r="A154" s="18" t="s">
        <v>108</v>
      </c>
      <c r="B154" s="13"/>
      <c r="C154" s="11"/>
      <c r="D154" s="24"/>
      <c r="E154" s="11"/>
      <c r="F154" s="46">
        <f t="shared" ref="F154:K154" si="33">F156+F157+F158</f>
        <v>45543.986999999994</v>
      </c>
      <c r="G154" s="41">
        <f t="shared" si="33"/>
        <v>696.05</v>
      </c>
      <c r="H154" s="41">
        <f t="shared" si="33"/>
        <v>3749.1370000000006</v>
      </c>
      <c r="I154" s="41">
        <f t="shared" si="33"/>
        <v>18554.759999999998</v>
      </c>
      <c r="J154" s="41">
        <f t="shared" si="33"/>
        <v>19133.060000000001</v>
      </c>
      <c r="K154" s="41">
        <f t="shared" si="33"/>
        <v>3410.9799999999996</v>
      </c>
      <c r="L154" s="47"/>
      <c r="M154" s="47"/>
      <c r="N154" s="47"/>
      <c r="O154" s="47"/>
      <c r="P154" s="47"/>
      <c r="Q154" s="47"/>
    </row>
    <row r="155" spans="1:17" ht="21.75" hidden="1" customHeight="1" x14ac:dyDescent="0.2">
      <c r="A155" s="16" t="s">
        <v>109</v>
      </c>
      <c r="B155" s="13"/>
      <c r="C155" s="11"/>
      <c r="D155" s="24"/>
      <c r="E155" s="11"/>
      <c r="F155" s="40"/>
      <c r="G155" s="40"/>
      <c r="H155" s="40"/>
      <c r="I155" s="40"/>
      <c r="J155" s="40"/>
      <c r="K155" s="40"/>
      <c r="L155" s="29"/>
      <c r="M155" s="29"/>
      <c r="N155" s="29"/>
      <c r="O155" s="29"/>
      <c r="P155" s="29"/>
      <c r="Q155" s="29"/>
    </row>
    <row r="156" spans="1:17" ht="21.75" hidden="1" customHeight="1" x14ac:dyDescent="0.2">
      <c r="A156" s="16" t="s">
        <v>15</v>
      </c>
      <c r="B156" s="13"/>
      <c r="C156" s="11"/>
      <c r="D156" s="24"/>
      <c r="E156" s="11"/>
      <c r="F156" s="41">
        <f>G156+H156+I156+J156+K156</f>
        <v>40575.856999999996</v>
      </c>
      <c r="G156" s="41">
        <f>G32</f>
        <v>200</v>
      </c>
      <c r="H156" s="41">
        <f>H19+H32+H43+H48+H65+H92+H108+H123</f>
        <v>2877.2370000000005</v>
      </c>
      <c r="I156" s="41">
        <f>I19+I32+I43+I48+I65+I92+I95+I100+I108+I123+I129+I131+I142+I143</f>
        <v>17767.759999999998</v>
      </c>
      <c r="J156" s="41">
        <f>J19+J32+J43+J48+J65+J92+J100+J108+J123+J129+J131+J142+J143+J151+J152+J153</f>
        <v>17576.68</v>
      </c>
      <c r="K156" s="41">
        <f>K19+K32+K43+K48+K65+K92+K100+K108+K123+K129+K131+K142+K143+K151+K152+K153</f>
        <v>2154.1799999999998</v>
      </c>
      <c r="L156" s="47"/>
      <c r="M156" s="47"/>
      <c r="N156" s="47"/>
      <c r="O156" s="47"/>
      <c r="P156" s="47"/>
      <c r="Q156" s="47"/>
    </row>
    <row r="157" spans="1:17" ht="21.75" hidden="1" customHeight="1" x14ac:dyDescent="0.2">
      <c r="A157" s="16" t="s">
        <v>34</v>
      </c>
      <c r="B157" s="13"/>
      <c r="C157" s="11"/>
      <c r="D157" s="24"/>
      <c r="E157" s="11"/>
      <c r="F157" s="39">
        <f>J157+K157</f>
        <v>2529.1800000000003</v>
      </c>
      <c r="G157" s="41">
        <v>0</v>
      </c>
      <c r="H157" s="41">
        <v>0</v>
      </c>
      <c r="I157" s="41">
        <v>0</v>
      </c>
      <c r="J157" s="41">
        <f>J20+J33+J66+J93+J109+J124+J130+J144+J148+J149</f>
        <v>1414.38</v>
      </c>
      <c r="K157" s="41">
        <f>K20+K33+K66+K93+K109+K124+K130+K144+K145+K146+K147+K149</f>
        <v>1114.8</v>
      </c>
      <c r="L157" s="47"/>
      <c r="M157" s="47"/>
      <c r="N157" s="47"/>
      <c r="O157" s="47"/>
      <c r="P157" s="47"/>
      <c r="Q157" s="47"/>
    </row>
    <row r="158" spans="1:17" ht="21.75" hidden="1" customHeight="1" x14ac:dyDescent="0.2">
      <c r="A158" s="16" t="s">
        <v>25</v>
      </c>
      <c r="B158" s="13"/>
      <c r="C158" s="11"/>
      <c r="D158" s="24"/>
      <c r="E158" s="11"/>
      <c r="F158" s="41">
        <f>G158+H158+I158+J158+K158</f>
        <v>2438.9499999999998</v>
      </c>
      <c r="G158" s="41">
        <f>G21+G34+G49+G67+G94+G101+G125+G134+G139+G140+G141</f>
        <v>496.05</v>
      </c>
      <c r="H158" s="41">
        <f>H21+H34+H49+H67+H94+H101+H125+H134+H139+H140+H141</f>
        <v>871.9</v>
      </c>
      <c r="I158" s="41">
        <f>I21+I34+I49+I67+I94+I101+I125+I134+I139+I140+I141</f>
        <v>787</v>
      </c>
      <c r="J158" s="41">
        <f>J21+J34+J49+J67+J94+J101+J125+J134+J139+J140+J141</f>
        <v>142</v>
      </c>
      <c r="K158" s="41">
        <f>K21+K34+K49+K67+K94+K101+K125+K134+K139+K140+K141</f>
        <v>142</v>
      </c>
      <c r="L158" s="47"/>
      <c r="M158" s="47"/>
      <c r="N158" s="47"/>
      <c r="O158" s="47"/>
      <c r="P158" s="47"/>
      <c r="Q158" s="47"/>
    </row>
    <row r="159" spans="1:17" ht="21.75" hidden="1" customHeight="1" x14ac:dyDescent="0.2">
      <c r="A159" s="16"/>
      <c r="B159" s="13"/>
      <c r="C159" s="11"/>
      <c r="D159" s="24"/>
      <c r="E159" s="11"/>
      <c r="F159" s="10"/>
      <c r="G159" s="10"/>
      <c r="H159" s="10"/>
      <c r="I159" s="10"/>
      <c r="J159" s="10"/>
      <c r="K159" s="10"/>
    </row>
    <row r="160" spans="1:17" ht="21.75" hidden="1" customHeight="1" x14ac:dyDescent="0.2">
      <c r="A160" s="151" t="s">
        <v>110</v>
      </c>
      <c r="B160" s="152"/>
      <c r="C160" s="152"/>
      <c r="D160" s="152"/>
      <c r="E160" s="152"/>
      <c r="F160" s="152"/>
      <c r="G160" s="152"/>
      <c r="H160" s="152"/>
      <c r="I160" s="152"/>
      <c r="J160" s="152"/>
      <c r="K160" s="153"/>
    </row>
    <row r="161" spans="1:11" ht="21.75" hidden="1" customHeight="1" x14ac:dyDescent="0.2">
      <c r="A161" s="16" t="s">
        <v>142</v>
      </c>
      <c r="B161" s="13"/>
      <c r="C161" s="11"/>
      <c r="D161" s="24" t="s">
        <v>14</v>
      </c>
      <c r="E161" s="11"/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</row>
    <row r="162" spans="1:11" ht="21.75" hidden="1" customHeight="1" x14ac:dyDescent="0.2">
      <c r="A162" s="151" t="s">
        <v>111</v>
      </c>
      <c r="B162" s="152"/>
      <c r="C162" s="152"/>
      <c r="D162" s="152"/>
      <c r="E162" s="152"/>
      <c r="F162" s="152"/>
      <c r="G162" s="152"/>
      <c r="H162" s="152"/>
      <c r="I162" s="152"/>
      <c r="J162" s="152"/>
      <c r="K162" s="153"/>
    </row>
    <row r="163" spans="1:11" ht="21.75" hidden="1" customHeight="1" x14ac:dyDescent="0.2">
      <c r="A163" s="16" t="s">
        <v>112</v>
      </c>
      <c r="B163" s="13" t="s">
        <v>113</v>
      </c>
      <c r="C163" s="11"/>
      <c r="D163" s="24" t="s">
        <v>165</v>
      </c>
      <c r="E163" s="11"/>
      <c r="F163" s="11">
        <v>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</row>
    <row r="164" spans="1:11" ht="21.75" hidden="1" customHeight="1" x14ac:dyDescent="0.2">
      <c r="A164" s="16"/>
      <c r="B164" s="13"/>
      <c r="C164" s="11"/>
      <c r="D164" s="24"/>
      <c r="E164" s="11"/>
      <c r="F164" s="11"/>
      <c r="G164" s="11"/>
      <c r="H164" s="11"/>
      <c r="I164" s="11"/>
      <c r="J164" s="11"/>
      <c r="K164" s="11"/>
    </row>
    <row r="165" spans="1:11" ht="21.75" hidden="1" customHeight="1" x14ac:dyDescent="0.2">
      <c r="A165" s="16" t="s">
        <v>114</v>
      </c>
      <c r="B165" s="13" t="s">
        <v>115</v>
      </c>
      <c r="C165" s="11"/>
      <c r="D165" s="24" t="s">
        <v>116</v>
      </c>
      <c r="E165" s="11" t="s">
        <v>6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1">
        <v>0</v>
      </c>
    </row>
    <row r="166" spans="1:11" ht="21.75" hidden="1" customHeight="1" x14ac:dyDescent="0.2">
      <c r="A166" s="151" t="s">
        <v>117</v>
      </c>
      <c r="B166" s="152"/>
      <c r="C166" s="152"/>
      <c r="D166" s="152"/>
      <c r="E166" s="152"/>
      <c r="F166" s="152"/>
      <c r="G166" s="152"/>
      <c r="H166" s="152"/>
      <c r="I166" s="152"/>
      <c r="J166" s="152"/>
      <c r="K166" s="153"/>
    </row>
    <row r="167" spans="1:11" ht="21.75" hidden="1" customHeight="1" x14ac:dyDescent="0.2">
      <c r="A167" s="16" t="s">
        <v>118</v>
      </c>
      <c r="B167" s="13"/>
      <c r="C167" s="11"/>
      <c r="D167" s="24" t="s">
        <v>167</v>
      </c>
      <c r="E167" s="11" t="s">
        <v>6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</row>
    <row r="168" spans="1:11" ht="21.75" hidden="1" customHeight="1" x14ac:dyDescent="0.2">
      <c r="A168" s="16" t="s">
        <v>119</v>
      </c>
      <c r="B168" s="13"/>
      <c r="C168" s="11"/>
      <c r="D168" s="24" t="s">
        <v>166</v>
      </c>
      <c r="E168" s="11"/>
      <c r="F168" s="11"/>
      <c r="G168" s="11"/>
      <c r="H168" s="11"/>
      <c r="I168" s="11"/>
      <c r="J168" s="11"/>
      <c r="K168" s="11"/>
    </row>
    <row r="169" spans="1:11" ht="21.75" hidden="1" customHeight="1" x14ac:dyDescent="0.2">
      <c r="A169" s="16" t="s">
        <v>120</v>
      </c>
      <c r="B169" s="13"/>
      <c r="C169" s="11"/>
      <c r="D169" s="24" t="s">
        <v>14</v>
      </c>
      <c r="E169" s="11"/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</row>
    <row r="170" spans="1:11" ht="21.75" hidden="1" customHeight="1" x14ac:dyDescent="0.2">
      <c r="A170" s="16" t="s">
        <v>121</v>
      </c>
      <c r="B170" s="13"/>
      <c r="C170" s="11"/>
      <c r="D170" s="24"/>
      <c r="E170" s="11"/>
      <c r="F170" s="11"/>
      <c r="G170" s="11"/>
      <c r="H170" s="11"/>
      <c r="I170" s="11"/>
      <c r="J170" s="11"/>
      <c r="K170" s="11"/>
    </row>
    <row r="171" spans="1:11" ht="21.75" hidden="1" customHeight="1" x14ac:dyDescent="0.2">
      <c r="A171" s="16" t="s">
        <v>122</v>
      </c>
      <c r="B171" s="13"/>
      <c r="C171" s="11"/>
      <c r="D171" s="24"/>
      <c r="E171" s="11"/>
      <c r="F171" s="11"/>
      <c r="G171" s="11"/>
      <c r="H171" s="11"/>
      <c r="I171" s="11"/>
      <c r="J171" s="11"/>
      <c r="K171" s="11"/>
    </row>
    <row r="172" spans="1:11" ht="21.75" hidden="1" customHeight="1" x14ac:dyDescent="0.2">
      <c r="A172" s="16" t="s">
        <v>123</v>
      </c>
      <c r="B172" s="13"/>
      <c r="C172" s="11"/>
      <c r="D172" s="24" t="s">
        <v>127</v>
      </c>
      <c r="E172" s="11"/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</row>
    <row r="173" spans="1:11" ht="21.75" hidden="1" customHeight="1" x14ac:dyDescent="0.2">
      <c r="A173" s="16" t="s">
        <v>124</v>
      </c>
      <c r="B173" s="13"/>
      <c r="C173" s="11"/>
      <c r="D173" s="24"/>
      <c r="E173" s="11"/>
      <c r="F173" s="11"/>
      <c r="G173" s="11"/>
      <c r="H173" s="11"/>
      <c r="I173" s="11"/>
      <c r="J173" s="11"/>
      <c r="K173" s="11"/>
    </row>
    <row r="174" spans="1:11" ht="21.75" hidden="1" customHeight="1" x14ac:dyDescent="0.2">
      <c r="A174" s="16" t="s">
        <v>125</v>
      </c>
      <c r="B174" s="13"/>
      <c r="C174" s="11"/>
      <c r="D174" s="24"/>
      <c r="E174" s="11"/>
      <c r="F174" s="11"/>
      <c r="G174" s="11"/>
      <c r="H174" s="11"/>
      <c r="I174" s="11"/>
      <c r="J174" s="11"/>
      <c r="K174" s="11"/>
    </row>
    <row r="175" spans="1:11" ht="21.75" hidden="1" customHeight="1" x14ac:dyDescent="0.2">
      <c r="A175" s="16" t="s">
        <v>126</v>
      </c>
      <c r="B175" s="13"/>
      <c r="C175" s="11"/>
      <c r="D175" s="24"/>
      <c r="E175" s="11"/>
      <c r="F175" s="11"/>
      <c r="G175" s="11"/>
      <c r="H175" s="11"/>
      <c r="I175" s="11"/>
      <c r="J175" s="11"/>
      <c r="K175" s="11"/>
    </row>
    <row r="176" spans="1:11" ht="21.75" hidden="1" customHeight="1" x14ac:dyDescent="0.2">
      <c r="A176" s="16" t="s">
        <v>128</v>
      </c>
      <c r="B176" s="13" t="s">
        <v>133</v>
      </c>
      <c r="C176" s="11"/>
      <c r="D176" s="24" t="s">
        <v>168</v>
      </c>
      <c r="E176" s="11" t="s">
        <v>134</v>
      </c>
      <c r="F176" s="11"/>
      <c r="G176" s="11"/>
      <c r="H176" s="11"/>
      <c r="I176" s="11"/>
      <c r="J176" s="11"/>
      <c r="K176" s="11"/>
    </row>
    <row r="177" spans="1:17" ht="21.75" hidden="1" customHeight="1" x14ac:dyDescent="0.2">
      <c r="A177" s="16" t="s">
        <v>129</v>
      </c>
      <c r="B177" s="13"/>
      <c r="C177" s="11"/>
      <c r="D177" s="24"/>
      <c r="E177" s="11"/>
      <c r="F177" s="11"/>
      <c r="G177" s="11"/>
      <c r="H177" s="11"/>
      <c r="I177" s="11"/>
      <c r="J177" s="11"/>
      <c r="K177" s="11"/>
    </row>
    <row r="178" spans="1:17" ht="21.75" hidden="1" customHeight="1" x14ac:dyDescent="0.2">
      <c r="A178" s="16" t="s">
        <v>130</v>
      </c>
      <c r="B178" s="13"/>
      <c r="C178" s="11"/>
      <c r="D178" s="24"/>
      <c r="E178" s="11"/>
      <c r="F178" s="11"/>
      <c r="G178" s="11"/>
      <c r="H178" s="11"/>
      <c r="I178" s="11"/>
      <c r="J178" s="11"/>
      <c r="K178" s="11"/>
    </row>
    <row r="179" spans="1:17" ht="21.75" hidden="1" customHeight="1" x14ac:dyDescent="0.2">
      <c r="A179" s="16" t="s">
        <v>131</v>
      </c>
      <c r="B179" s="13"/>
      <c r="C179" s="11"/>
      <c r="D179" s="24"/>
      <c r="E179" s="11"/>
      <c r="F179" s="11"/>
      <c r="G179" s="11"/>
      <c r="H179" s="11"/>
      <c r="I179" s="11"/>
      <c r="J179" s="11"/>
      <c r="K179" s="11"/>
      <c r="L179" s="31"/>
      <c r="M179" s="15"/>
    </row>
    <row r="180" spans="1:17" ht="21.75" hidden="1" customHeight="1" x14ac:dyDescent="0.2">
      <c r="A180" s="16" t="s">
        <v>132</v>
      </c>
      <c r="B180" s="13"/>
      <c r="C180" s="11"/>
      <c r="D180" s="24"/>
      <c r="E180" s="11"/>
      <c r="F180" s="11"/>
      <c r="G180" s="11"/>
      <c r="H180" s="11"/>
      <c r="I180" s="11"/>
      <c r="J180" s="11"/>
      <c r="K180" s="11"/>
      <c r="L180" s="31"/>
      <c r="M180" s="15"/>
    </row>
    <row r="181" spans="1:17" ht="21.75" hidden="1" customHeight="1" x14ac:dyDescent="0.2">
      <c r="A181" s="16" t="s">
        <v>135</v>
      </c>
      <c r="B181" s="13"/>
      <c r="C181" s="11"/>
      <c r="D181" s="24"/>
      <c r="E181" s="11"/>
      <c r="F181" s="46" t="e">
        <f>F183+F184+F185+F186</f>
        <v>#REF!</v>
      </c>
      <c r="G181" s="41" t="e">
        <f t="shared" ref="G181:K181" si="34">G183+G184+G185+G186</f>
        <v>#REF!</v>
      </c>
      <c r="H181" s="41" t="e">
        <f t="shared" si="34"/>
        <v>#REF!</v>
      </c>
      <c r="I181" s="41" t="e">
        <f t="shared" si="34"/>
        <v>#REF!</v>
      </c>
      <c r="J181" s="41" t="e">
        <f t="shared" si="34"/>
        <v>#REF!</v>
      </c>
      <c r="K181" s="51" t="e">
        <f t="shared" si="34"/>
        <v>#REF!</v>
      </c>
      <c r="L181" s="56"/>
      <c r="M181" s="157"/>
      <c r="N181" s="158"/>
      <c r="O181" s="158"/>
      <c r="P181" s="158"/>
      <c r="Q181" s="158"/>
    </row>
    <row r="182" spans="1:17" ht="21.75" hidden="1" customHeight="1" x14ac:dyDescent="0.2">
      <c r="A182" s="16" t="s">
        <v>136</v>
      </c>
      <c r="B182" s="13"/>
      <c r="C182" s="11"/>
      <c r="D182" s="24"/>
      <c r="E182" s="11"/>
      <c r="F182" s="40"/>
      <c r="G182" s="40"/>
      <c r="H182" s="40"/>
      <c r="I182" s="40"/>
      <c r="J182" s="12"/>
      <c r="K182" s="52"/>
      <c r="L182" s="57"/>
      <c r="M182" s="15"/>
    </row>
    <row r="183" spans="1:17" ht="21.75" hidden="1" customHeight="1" x14ac:dyDescent="0.2">
      <c r="A183" s="16" t="s">
        <v>137</v>
      </c>
      <c r="B183" s="13"/>
      <c r="C183" s="11"/>
      <c r="D183" s="24"/>
      <c r="E183" s="14"/>
      <c r="F183" s="14" t="e">
        <f>#REF!+#REF!+F156</f>
        <v>#REF!</v>
      </c>
      <c r="G183" s="14" t="e">
        <f>#REF!+#REF!+G156</f>
        <v>#REF!</v>
      </c>
      <c r="H183" s="14" t="e">
        <f>#REF!+#REF!+H156</f>
        <v>#REF!</v>
      </c>
      <c r="I183" s="14" t="e">
        <f>#REF!+#REF!+I156</f>
        <v>#REF!</v>
      </c>
      <c r="J183" s="14" t="e">
        <f>#REF!+#REF!+J156</f>
        <v>#REF!</v>
      </c>
      <c r="K183" s="53" t="e">
        <f>#REF!+#REF!+K156</f>
        <v>#REF!</v>
      </c>
      <c r="L183" s="57"/>
      <c r="M183" s="15"/>
    </row>
    <row r="184" spans="1:17" ht="21.75" hidden="1" customHeight="1" x14ac:dyDescent="0.2">
      <c r="A184" s="16" t="s">
        <v>138</v>
      </c>
      <c r="B184" s="13"/>
      <c r="C184" s="11"/>
      <c r="D184" s="24"/>
      <c r="E184" s="11"/>
      <c r="F184" s="40">
        <f t="shared" ref="F184:K184" si="35">F157</f>
        <v>2529.1800000000003</v>
      </c>
      <c r="G184" s="40">
        <f t="shared" si="35"/>
        <v>0</v>
      </c>
      <c r="H184" s="40">
        <f t="shared" si="35"/>
        <v>0</v>
      </c>
      <c r="I184" s="40">
        <f t="shared" si="35"/>
        <v>0</v>
      </c>
      <c r="J184" s="40">
        <f t="shared" si="35"/>
        <v>1414.38</v>
      </c>
      <c r="K184" s="54">
        <f t="shared" si="35"/>
        <v>1114.8</v>
      </c>
      <c r="L184" s="57"/>
      <c r="M184" s="157"/>
      <c r="N184" s="158"/>
      <c r="O184" s="158"/>
      <c r="P184" s="158"/>
      <c r="Q184" s="158"/>
    </row>
    <row r="185" spans="1:17" ht="21.75" hidden="1" customHeight="1" x14ac:dyDescent="0.2">
      <c r="A185" s="16" t="s">
        <v>139</v>
      </c>
      <c r="B185" s="13"/>
      <c r="C185" s="11"/>
      <c r="D185" s="24"/>
      <c r="E185" s="11"/>
      <c r="F185" s="48" t="e">
        <f>#REF!</f>
        <v>#REF!</v>
      </c>
      <c r="G185" s="48" t="e">
        <f>#REF!</f>
        <v>#REF!</v>
      </c>
      <c r="H185" s="48" t="e">
        <f>#REF!</f>
        <v>#REF!</v>
      </c>
      <c r="I185" s="48" t="e">
        <f>#REF!</f>
        <v>#REF!</v>
      </c>
      <c r="J185" s="48" t="e">
        <f>#REF!</f>
        <v>#REF!</v>
      </c>
      <c r="K185" s="55" t="e">
        <f>#REF!</f>
        <v>#REF!</v>
      </c>
      <c r="L185" s="57"/>
    </row>
    <row r="186" spans="1:17" ht="21.75" hidden="1" customHeight="1" x14ac:dyDescent="0.2">
      <c r="A186" s="16" t="s">
        <v>140</v>
      </c>
      <c r="B186" s="13"/>
      <c r="C186" s="11"/>
      <c r="D186" s="24"/>
      <c r="E186" s="11"/>
      <c r="F186" s="14">
        <f>G186+H186+I186+J186+K186</f>
        <v>150514.44999999998</v>
      </c>
      <c r="G186" s="40">
        <v>35682.58</v>
      </c>
      <c r="H186" s="40">
        <v>46049.88</v>
      </c>
      <c r="I186" s="40">
        <v>41302.19</v>
      </c>
      <c r="J186" s="12">
        <v>18037.8</v>
      </c>
      <c r="K186" s="52">
        <v>9442</v>
      </c>
      <c r="L186" s="57"/>
    </row>
    <row r="187" spans="1:17" ht="21.75" hidden="1" customHeight="1" x14ac:dyDescent="0.2">
      <c r="A187" s="8"/>
      <c r="B187" s="4"/>
      <c r="C187" s="1"/>
      <c r="D187" s="23"/>
      <c r="E187" s="1"/>
      <c r="F187" s="47"/>
      <c r="G187" s="47"/>
      <c r="H187" s="47"/>
      <c r="I187" s="47"/>
      <c r="J187" s="47"/>
      <c r="K187" s="47"/>
      <c r="L187" s="150"/>
      <c r="M187" s="150"/>
      <c r="N187" s="150"/>
    </row>
    <row r="188" spans="1:17" ht="21.75" hidden="1" customHeight="1" x14ac:dyDescent="0.2">
      <c r="A188" s="8"/>
      <c r="B188" s="4"/>
      <c r="C188" s="1"/>
      <c r="D188" s="23"/>
      <c r="E188" s="1"/>
      <c r="F188" s="29"/>
      <c r="G188" s="29"/>
      <c r="H188" s="29"/>
      <c r="I188" s="29"/>
      <c r="J188" s="28"/>
      <c r="K188" s="28"/>
    </row>
    <row r="189" spans="1:17" ht="21.75" hidden="1" customHeight="1" x14ac:dyDescent="0.2">
      <c r="A189" s="8"/>
      <c r="B189" s="4"/>
      <c r="C189" s="1"/>
      <c r="D189" s="23"/>
      <c r="E189" s="1"/>
      <c r="F189" s="29"/>
      <c r="G189" s="29"/>
      <c r="H189" s="29"/>
      <c r="I189" s="29"/>
      <c r="J189" s="28"/>
      <c r="K189" s="28"/>
      <c r="L189" s="32"/>
    </row>
    <row r="190" spans="1:17" ht="21.75" hidden="1" customHeight="1" x14ac:dyDescent="0.2">
      <c r="A190" s="8"/>
      <c r="B190" s="4"/>
      <c r="C190" s="1"/>
      <c r="D190" s="23"/>
      <c r="E190" s="1"/>
      <c r="F190" s="29"/>
      <c r="G190" s="29"/>
      <c r="H190" s="29"/>
      <c r="I190" s="29"/>
      <c r="J190" s="28"/>
      <c r="K190" s="28"/>
    </row>
    <row r="191" spans="1:17" ht="21.75" hidden="1" customHeight="1" x14ac:dyDescent="0.2">
      <c r="A191" s="8"/>
      <c r="B191" s="4"/>
      <c r="C191" s="1"/>
      <c r="D191" s="23"/>
      <c r="E191" s="1"/>
      <c r="F191" s="29"/>
      <c r="G191" s="29"/>
      <c r="H191" s="29"/>
      <c r="I191" s="29"/>
      <c r="J191" s="28"/>
      <c r="K191" s="28"/>
    </row>
    <row r="192" spans="1:17" ht="21.75" hidden="1" customHeight="1" x14ac:dyDescent="0.2">
      <c r="A192" s="8"/>
      <c r="B192" s="4"/>
      <c r="C192" s="1"/>
      <c r="D192" s="23"/>
      <c r="E192" s="1"/>
      <c r="F192" s="29"/>
      <c r="G192" s="29"/>
      <c r="H192" s="29"/>
      <c r="I192" s="29"/>
      <c r="J192" s="28"/>
      <c r="K192" s="28"/>
    </row>
    <row r="193" spans="1:11" hidden="1" x14ac:dyDescent="0.2">
      <c r="A193" s="8"/>
      <c r="B193" s="4"/>
      <c r="C193" s="1"/>
      <c r="D193" s="23"/>
      <c r="E193" s="1"/>
      <c r="F193" s="15"/>
      <c r="G193" s="15"/>
      <c r="H193" s="15"/>
      <c r="I193" s="15"/>
      <c r="J193" s="15"/>
      <c r="K193" s="15"/>
    </row>
    <row r="194" spans="1:11" hidden="1" x14ac:dyDescent="0.2">
      <c r="A194" s="8"/>
      <c r="B194" s="4"/>
      <c r="C194" s="1"/>
      <c r="D194" s="23"/>
      <c r="E194" s="1"/>
      <c r="F194" s="15"/>
      <c r="G194" s="15"/>
      <c r="H194" s="15"/>
      <c r="I194" s="15"/>
      <c r="J194" s="15"/>
      <c r="K194" s="15"/>
    </row>
    <row r="195" spans="1:11" hidden="1" x14ac:dyDescent="0.2">
      <c r="A195" s="8"/>
      <c r="B195" s="4"/>
      <c r="C195" s="1"/>
      <c r="D195" s="23"/>
      <c r="E195" s="1"/>
    </row>
    <row r="196" spans="1:11" hidden="1" x14ac:dyDescent="0.2">
      <c r="A196" s="8"/>
      <c r="B196" s="4"/>
      <c r="C196" s="1"/>
      <c r="D196" s="23"/>
      <c r="E196" s="1"/>
    </row>
    <row r="197" spans="1:11" hidden="1" x14ac:dyDescent="0.2">
      <c r="A197" s="8"/>
      <c r="B197" s="4"/>
      <c r="C197" s="1"/>
      <c r="D197" s="23"/>
      <c r="E197" s="1"/>
    </row>
    <row r="198" spans="1:11" hidden="1" x14ac:dyDescent="0.2">
      <c r="A198" s="8"/>
      <c r="B198" s="4"/>
      <c r="C198" s="1"/>
      <c r="D198" s="23"/>
      <c r="E198" s="1"/>
    </row>
    <row r="199" spans="1:11" hidden="1" x14ac:dyDescent="0.2">
      <c r="A199" s="8"/>
      <c r="B199" s="4"/>
      <c r="C199" s="1"/>
      <c r="D199" s="23"/>
      <c r="E199" s="1"/>
    </row>
    <row r="200" spans="1:11" hidden="1" x14ac:dyDescent="0.2">
      <c r="A200" s="8"/>
      <c r="B200" s="4"/>
      <c r="C200" s="1"/>
      <c r="D200" s="23"/>
      <c r="E200" s="1"/>
    </row>
    <row r="201" spans="1:11" hidden="1" x14ac:dyDescent="0.2">
      <c r="A201" s="8"/>
      <c r="B201" s="4"/>
      <c r="C201" s="1"/>
      <c r="D201" s="23"/>
      <c r="E201" s="1"/>
    </row>
    <row r="202" spans="1:11" hidden="1" x14ac:dyDescent="0.2">
      <c r="A202" s="8"/>
      <c r="B202" s="4"/>
      <c r="C202" s="1"/>
      <c r="D202" s="23"/>
      <c r="E202" s="1"/>
    </row>
    <row r="203" spans="1:11" hidden="1" x14ac:dyDescent="0.2">
      <c r="A203" s="8"/>
      <c r="B203" s="4"/>
      <c r="C203" s="1"/>
      <c r="D203" s="23"/>
      <c r="E203" s="1"/>
    </row>
    <row r="204" spans="1:11" x14ac:dyDescent="0.2">
      <c r="A204" s="8"/>
      <c r="B204" s="4"/>
      <c r="C204" s="1"/>
      <c r="D204" s="23"/>
      <c r="E204" s="1"/>
    </row>
    <row r="205" spans="1:11" x14ac:dyDescent="0.2">
      <c r="A205" s="8"/>
      <c r="B205" s="4"/>
      <c r="C205" s="1"/>
      <c r="D205" s="23"/>
      <c r="E205" s="1"/>
    </row>
    <row r="206" spans="1:11" x14ac:dyDescent="0.2">
      <c r="A206" s="8"/>
      <c r="B206" s="4"/>
      <c r="C206" s="1"/>
      <c r="D206" s="23"/>
      <c r="E206" s="1"/>
    </row>
    <row r="207" spans="1:11" x14ac:dyDescent="0.2">
      <c r="A207" s="8"/>
      <c r="B207" s="4"/>
      <c r="C207" s="1"/>
      <c r="D207" s="23"/>
      <c r="E207" s="1"/>
    </row>
    <row r="208" spans="1:11" x14ac:dyDescent="0.2">
      <c r="A208" s="8"/>
      <c r="B208" s="4"/>
      <c r="C208" s="1"/>
      <c r="D208" s="23"/>
      <c r="E208" s="1"/>
    </row>
    <row r="209" spans="1:5" x14ac:dyDescent="0.2">
      <c r="A209" s="8"/>
      <c r="B209" s="4"/>
      <c r="C209" s="1"/>
      <c r="D209" s="23"/>
      <c r="E209" s="1"/>
    </row>
    <row r="210" spans="1:5" x14ac:dyDescent="0.2">
      <c r="A210" s="8"/>
      <c r="B210" s="4"/>
      <c r="C210" s="1"/>
      <c r="D210" s="23"/>
      <c r="E210" s="1"/>
    </row>
    <row r="211" spans="1:5" x14ac:dyDescent="0.2">
      <c r="A211" s="8"/>
      <c r="B211" s="4"/>
      <c r="C211" s="1"/>
      <c r="D211" s="23"/>
      <c r="E211" s="1"/>
    </row>
    <row r="212" spans="1:5" x14ac:dyDescent="0.2">
      <c r="A212" s="8"/>
      <c r="B212" s="4"/>
      <c r="C212" s="1"/>
      <c r="D212" s="23"/>
      <c r="E212" s="1"/>
    </row>
    <row r="213" spans="1:5" x14ac:dyDescent="0.2">
      <c r="A213" s="8"/>
      <c r="B213" s="4"/>
      <c r="C213" s="1"/>
      <c r="D213" s="23"/>
      <c r="E213" s="1"/>
    </row>
    <row r="214" spans="1:5" x14ac:dyDescent="0.2">
      <c r="A214" s="8"/>
      <c r="B214" s="4"/>
      <c r="C214" s="1"/>
      <c r="D214" s="23"/>
      <c r="E214" s="1"/>
    </row>
    <row r="215" spans="1:5" x14ac:dyDescent="0.2">
      <c r="A215" s="8"/>
      <c r="B215" s="4"/>
      <c r="C215" s="1"/>
      <c r="D215" s="23"/>
      <c r="E215" s="1"/>
    </row>
    <row r="216" spans="1:5" x14ac:dyDescent="0.2">
      <c r="A216" s="8"/>
      <c r="B216" s="4"/>
      <c r="C216" s="1"/>
      <c r="D216" s="23"/>
      <c r="E216" s="1"/>
    </row>
    <row r="217" spans="1:5" x14ac:dyDescent="0.2">
      <c r="A217" s="8"/>
      <c r="B217" s="4"/>
      <c r="C217" s="1"/>
      <c r="D217" s="23"/>
      <c r="E217" s="1"/>
    </row>
    <row r="218" spans="1:5" x14ac:dyDescent="0.2">
      <c r="A218" s="8"/>
      <c r="B218" s="4"/>
      <c r="C218" s="1"/>
      <c r="D218" s="23"/>
      <c r="E218" s="1"/>
    </row>
    <row r="219" spans="1:5" x14ac:dyDescent="0.2">
      <c r="A219" s="8"/>
      <c r="B219" s="4"/>
      <c r="C219" s="1"/>
      <c r="D219" s="23"/>
      <c r="E219" s="1"/>
    </row>
    <row r="220" spans="1:5" x14ac:dyDescent="0.2">
      <c r="A220" s="8"/>
      <c r="B220" s="4"/>
      <c r="C220" s="1"/>
      <c r="D220" s="23"/>
      <c r="E220" s="1"/>
    </row>
    <row r="221" spans="1:5" x14ac:dyDescent="0.2">
      <c r="A221" s="8"/>
      <c r="B221" s="4"/>
      <c r="C221" s="1"/>
      <c r="D221" s="23"/>
      <c r="E221" s="1"/>
    </row>
    <row r="222" spans="1:5" x14ac:dyDescent="0.2">
      <c r="A222" s="8"/>
      <c r="B222" s="4"/>
      <c r="C222" s="1"/>
      <c r="D222" s="23"/>
      <c r="E222" s="1"/>
    </row>
    <row r="223" spans="1:5" x14ac:dyDescent="0.2">
      <c r="A223" s="8"/>
      <c r="B223" s="4"/>
      <c r="C223" s="1"/>
      <c r="D223" s="23"/>
      <c r="E223" s="1"/>
    </row>
    <row r="224" spans="1:5" x14ac:dyDescent="0.2">
      <c r="A224" s="8"/>
      <c r="B224" s="4"/>
      <c r="C224" s="1"/>
      <c r="D224" s="23"/>
      <c r="E224" s="1"/>
    </row>
    <row r="225" spans="1:5" x14ac:dyDescent="0.2">
      <c r="A225" s="8"/>
      <c r="B225" s="4"/>
      <c r="C225" s="1"/>
      <c r="D225" s="23"/>
      <c r="E225" s="1"/>
    </row>
    <row r="226" spans="1:5" x14ac:dyDescent="0.2">
      <c r="A226" s="8"/>
      <c r="B226" s="4"/>
      <c r="C226" s="1"/>
      <c r="D226" s="23"/>
      <c r="E226" s="1"/>
    </row>
    <row r="227" spans="1:5" x14ac:dyDescent="0.2">
      <c r="A227" s="8"/>
      <c r="B227" s="4"/>
      <c r="C227" s="1"/>
      <c r="D227" s="23"/>
      <c r="E227" s="1"/>
    </row>
    <row r="228" spans="1:5" x14ac:dyDescent="0.2">
      <c r="A228" s="8"/>
      <c r="B228" s="4"/>
      <c r="C228" s="1"/>
      <c r="D228" s="23"/>
      <c r="E228" s="1"/>
    </row>
    <row r="229" spans="1:5" x14ac:dyDescent="0.2">
      <c r="A229" s="8"/>
      <c r="B229" s="4"/>
      <c r="C229" s="1"/>
      <c r="D229" s="23"/>
      <c r="E229" s="1"/>
    </row>
    <row r="230" spans="1:5" x14ac:dyDescent="0.2">
      <c r="A230" s="8"/>
      <c r="B230" s="4"/>
      <c r="C230" s="1"/>
      <c r="D230" s="23"/>
      <c r="E230" s="1"/>
    </row>
    <row r="231" spans="1:5" x14ac:dyDescent="0.2">
      <c r="A231" s="8"/>
      <c r="B231" s="4"/>
      <c r="C231" s="1"/>
      <c r="D231" s="23"/>
      <c r="E231" s="1"/>
    </row>
    <row r="232" spans="1:5" x14ac:dyDescent="0.2">
      <c r="A232" s="8"/>
      <c r="B232" s="4"/>
      <c r="C232" s="1"/>
      <c r="D232" s="23"/>
      <c r="E232" s="1"/>
    </row>
    <row r="233" spans="1:5" x14ac:dyDescent="0.2">
      <c r="A233" s="8"/>
      <c r="B233" s="4"/>
      <c r="C233" s="1"/>
      <c r="D233" s="23"/>
      <c r="E233" s="1"/>
    </row>
    <row r="234" spans="1:5" x14ac:dyDescent="0.2">
      <c r="A234" s="8"/>
      <c r="B234" s="4"/>
      <c r="C234" s="1"/>
      <c r="D234" s="23"/>
      <c r="E234" s="1"/>
    </row>
    <row r="235" spans="1:5" x14ac:dyDescent="0.2">
      <c r="A235" s="8"/>
      <c r="B235" s="4"/>
      <c r="C235" s="1"/>
      <c r="D235" s="23"/>
      <c r="E235" s="1"/>
    </row>
    <row r="236" spans="1:5" x14ac:dyDescent="0.2">
      <c r="A236" s="8"/>
      <c r="B236" s="4"/>
      <c r="C236" s="1"/>
      <c r="D236" s="23"/>
      <c r="E236" s="1"/>
    </row>
    <row r="237" spans="1:5" x14ac:dyDescent="0.2">
      <c r="A237" s="8"/>
      <c r="B237" s="4"/>
      <c r="C237" s="1"/>
      <c r="D237" s="23"/>
      <c r="E237" s="1"/>
    </row>
    <row r="238" spans="1:5" x14ac:dyDescent="0.2">
      <c r="A238" s="8"/>
      <c r="B238" s="4"/>
      <c r="C238" s="1"/>
      <c r="D238" s="23"/>
      <c r="E238" s="1"/>
    </row>
    <row r="239" spans="1:5" x14ac:dyDescent="0.2">
      <c r="A239" s="8"/>
      <c r="B239" s="4"/>
      <c r="C239" s="1"/>
      <c r="D239" s="23"/>
      <c r="E239" s="1"/>
    </row>
    <row r="240" spans="1:5" x14ac:dyDescent="0.2">
      <c r="A240" s="8"/>
      <c r="B240" s="4"/>
      <c r="C240" s="1"/>
      <c r="D240" s="23"/>
      <c r="E240" s="1"/>
    </row>
    <row r="241" spans="1:5" x14ac:dyDescent="0.2">
      <c r="A241" s="8"/>
      <c r="B241" s="4"/>
      <c r="C241" s="1"/>
      <c r="D241" s="23"/>
      <c r="E241" s="1"/>
    </row>
    <row r="242" spans="1:5" x14ac:dyDescent="0.2">
      <c r="A242" s="8"/>
      <c r="B242" s="4"/>
      <c r="C242" s="1"/>
      <c r="D242" s="23"/>
      <c r="E242" s="1"/>
    </row>
    <row r="243" spans="1:5" x14ac:dyDescent="0.2">
      <c r="A243" s="8"/>
      <c r="B243" s="4"/>
      <c r="C243" s="1"/>
      <c r="D243" s="23"/>
      <c r="E243" s="1"/>
    </row>
    <row r="244" spans="1:5" x14ac:dyDescent="0.2">
      <c r="A244" s="8"/>
      <c r="B244" s="4"/>
      <c r="C244" s="1"/>
      <c r="D244" s="23"/>
      <c r="E244" s="1"/>
    </row>
    <row r="245" spans="1:5" x14ac:dyDescent="0.2">
      <c r="A245" s="8"/>
      <c r="B245" s="4"/>
      <c r="C245" s="1"/>
      <c r="D245" s="23"/>
      <c r="E245" s="1"/>
    </row>
    <row r="246" spans="1:5" x14ac:dyDescent="0.2">
      <c r="A246" s="8"/>
      <c r="B246" s="4"/>
      <c r="C246" s="1"/>
      <c r="D246" s="23"/>
      <c r="E246" s="1"/>
    </row>
    <row r="247" spans="1:5" x14ac:dyDescent="0.2">
      <c r="A247" s="8"/>
      <c r="B247" s="4"/>
      <c r="C247" s="1"/>
      <c r="D247" s="23"/>
      <c r="E247" s="1"/>
    </row>
    <row r="248" spans="1:5" x14ac:dyDescent="0.2">
      <c r="A248" s="8"/>
      <c r="B248" s="4"/>
      <c r="C248" s="1"/>
      <c r="D248" s="23"/>
      <c r="E248" s="1"/>
    </row>
    <row r="249" spans="1:5" x14ac:dyDescent="0.2">
      <c r="A249" s="8"/>
      <c r="B249" s="4"/>
      <c r="C249" s="1"/>
      <c r="D249" s="23"/>
      <c r="E249" s="1"/>
    </row>
    <row r="250" spans="1:5" x14ac:dyDescent="0.2">
      <c r="A250" s="8"/>
      <c r="B250" s="4"/>
      <c r="C250" s="1"/>
      <c r="D250" s="23"/>
      <c r="E250" s="1"/>
    </row>
    <row r="251" spans="1:5" x14ac:dyDescent="0.2">
      <c r="A251" s="8"/>
      <c r="B251" s="4"/>
      <c r="C251" s="1"/>
      <c r="D251" s="23"/>
      <c r="E251" s="1"/>
    </row>
    <row r="252" spans="1:5" x14ac:dyDescent="0.2">
      <c r="A252" s="8"/>
      <c r="B252" s="4"/>
      <c r="C252" s="1"/>
      <c r="D252" s="23"/>
      <c r="E252" s="1"/>
    </row>
    <row r="253" spans="1:5" x14ac:dyDescent="0.2">
      <c r="A253" s="8"/>
      <c r="B253" s="4"/>
      <c r="C253" s="1"/>
      <c r="D253" s="23"/>
      <c r="E253" s="1"/>
    </row>
    <row r="254" spans="1:5" x14ac:dyDescent="0.2">
      <c r="A254" s="8"/>
      <c r="B254" s="4"/>
      <c r="C254" s="1"/>
      <c r="D254" s="23"/>
      <c r="E254" s="1"/>
    </row>
    <row r="255" spans="1:5" x14ac:dyDescent="0.2">
      <c r="A255" s="8"/>
      <c r="B255" s="4"/>
      <c r="C255" s="1"/>
      <c r="D255" s="23"/>
      <c r="E255" s="1"/>
    </row>
    <row r="256" spans="1:5" x14ac:dyDescent="0.2">
      <c r="A256" s="8"/>
      <c r="B256" s="4"/>
      <c r="C256" s="1"/>
      <c r="D256" s="23"/>
      <c r="E256" s="1"/>
    </row>
    <row r="257" spans="1:5" x14ac:dyDescent="0.2">
      <c r="A257" s="8"/>
      <c r="B257" s="4"/>
      <c r="C257" s="1"/>
      <c r="D257" s="23"/>
      <c r="E257" s="1"/>
    </row>
    <row r="258" spans="1:5" x14ac:dyDescent="0.2">
      <c r="A258" s="8"/>
      <c r="B258" s="4"/>
      <c r="C258" s="1"/>
      <c r="D258" s="23"/>
      <c r="E258" s="1"/>
    </row>
    <row r="259" spans="1:5" x14ac:dyDescent="0.2">
      <c r="A259" s="8"/>
      <c r="B259" s="4"/>
      <c r="C259" s="1"/>
      <c r="D259" s="23"/>
      <c r="E259" s="1"/>
    </row>
    <row r="260" spans="1:5" x14ac:dyDescent="0.2">
      <c r="A260" s="8"/>
      <c r="B260" s="4"/>
      <c r="C260" s="1"/>
      <c r="D260" s="23"/>
      <c r="E260" s="1"/>
    </row>
    <row r="261" spans="1:5" x14ac:dyDescent="0.2">
      <c r="A261" s="8"/>
      <c r="B261" s="4"/>
      <c r="C261" s="1"/>
      <c r="D261" s="23"/>
      <c r="E261" s="1"/>
    </row>
    <row r="262" spans="1:5" x14ac:dyDescent="0.2">
      <c r="A262" s="8"/>
      <c r="B262" s="4"/>
      <c r="C262" s="1"/>
      <c r="D262" s="23"/>
      <c r="E262" s="1"/>
    </row>
    <row r="263" spans="1:5" x14ac:dyDescent="0.2">
      <c r="A263" s="8"/>
      <c r="B263" s="4"/>
      <c r="C263" s="1"/>
      <c r="D263" s="23"/>
      <c r="E263" s="1"/>
    </row>
    <row r="264" spans="1:5" x14ac:dyDescent="0.2">
      <c r="A264" s="8"/>
      <c r="B264" s="4"/>
      <c r="C264" s="1"/>
      <c r="D264" s="23"/>
      <c r="E264" s="1"/>
    </row>
    <row r="265" spans="1:5" x14ac:dyDescent="0.2">
      <c r="A265" s="8"/>
      <c r="B265" s="4"/>
      <c r="C265" s="1"/>
      <c r="D265" s="23"/>
      <c r="E265" s="1"/>
    </row>
    <row r="266" spans="1:5" x14ac:dyDescent="0.2">
      <c r="A266" s="8"/>
      <c r="B266" s="4"/>
      <c r="C266" s="1"/>
      <c r="D266" s="23"/>
      <c r="E266" s="1"/>
    </row>
    <row r="267" spans="1:5" x14ac:dyDescent="0.2">
      <c r="A267" s="8"/>
      <c r="B267" s="4"/>
      <c r="C267" s="1"/>
      <c r="D267" s="23"/>
      <c r="E267" s="1"/>
    </row>
    <row r="268" spans="1:5" x14ac:dyDescent="0.2">
      <c r="A268" s="8"/>
      <c r="B268" s="4"/>
      <c r="C268" s="1"/>
      <c r="D268" s="23"/>
      <c r="E268" s="1"/>
    </row>
    <row r="269" spans="1:5" x14ac:dyDescent="0.2">
      <c r="A269" s="8"/>
      <c r="B269" s="4"/>
      <c r="C269" s="1"/>
      <c r="D269" s="23"/>
      <c r="E269" s="1"/>
    </row>
    <row r="270" spans="1:5" x14ac:dyDescent="0.2">
      <c r="A270" s="8"/>
      <c r="B270" s="4"/>
      <c r="C270" s="1"/>
      <c r="D270" s="23"/>
      <c r="E270" s="1"/>
    </row>
    <row r="271" spans="1:5" x14ac:dyDescent="0.2">
      <c r="A271" s="8"/>
      <c r="B271" s="4"/>
      <c r="C271" s="1"/>
      <c r="D271" s="23"/>
      <c r="E271" s="1"/>
    </row>
    <row r="272" spans="1:5" x14ac:dyDescent="0.2">
      <c r="A272" s="8"/>
      <c r="B272" s="4"/>
      <c r="C272" s="1"/>
      <c r="D272" s="23"/>
      <c r="E272" s="1"/>
    </row>
    <row r="273" spans="1:5" x14ac:dyDescent="0.2">
      <c r="A273" s="8"/>
      <c r="B273" s="4"/>
      <c r="C273" s="1"/>
      <c r="D273" s="23"/>
      <c r="E273" s="1"/>
    </row>
    <row r="274" spans="1:5" x14ac:dyDescent="0.2">
      <c r="A274" s="8"/>
      <c r="B274" s="4"/>
      <c r="C274" s="1"/>
      <c r="D274" s="23"/>
      <c r="E274" s="1"/>
    </row>
    <row r="275" spans="1:5" x14ac:dyDescent="0.2">
      <c r="A275" s="8"/>
      <c r="B275" s="4"/>
      <c r="C275" s="1"/>
      <c r="D275" s="23"/>
      <c r="E275" s="1"/>
    </row>
    <row r="276" spans="1:5" x14ac:dyDescent="0.2">
      <c r="A276" s="8"/>
      <c r="B276" s="4"/>
      <c r="C276" s="1"/>
      <c r="D276" s="23"/>
      <c r="E276" s="1"/>
    </row>
    <row r="277" spans="1:5" x14ac:dyDescent="0.2">
      <c r="A277" s="8"/>
      <c r="B277" s="4"/>
      <c r="C277" s="1"/>
      <c r="D277" s="23"/>
      <c r="E277" s="1"/>
    </row>
    <row r="278" spans="1:5" x14ac:dyDescent="0.2">
      <c r="A278" s="8"/>
      <c r="B278" s="4"/>
      <c r="C278" s="1"/>
      <c r="D278" s="23"/>
      <c r="E278" s="1"/>
    </row>
    <row r="279" spans="1:5" x14ac:dyDescent="0.2">
      <c r="A279" s="8"/>
      <c r="B279" s="4"/>
      <c r="C279" s="1"/>
      <c r="D279" s="23"/>
      <c r="E279" s="1"/>
    </row>
    <row r="280" spans="1:5" x14ac:dyDescent="0.2">
      <c r="A280" s="8"/>
      <c r="B280" s="4"/>
      <c r="C280" s="1"/>
      <c r="D280" s="23"/>
      <c r="E280" s="1"/>
    </row>
    <row r="281" spans="1:5" x14ac:dyDescent="0.2">
      <c r="A281" s="8"/>
      <c r="B281" s="4"/>
      <c r="C281" s="1"/>
      <c r="D281" s="23"/>
      <c r="E281" s="1"/>
    </row>
    <row r="282" spans="1:5" x14ac:dyDescent="0.2">
      <c r="A282" s="8"/>
      <c r="B282" s="4"/>
      <c r="C282" s="1"/>
      <c r="D282" s="23"/>
      <c r="E282" s="1"/>
    </row>
    <row r="283" spans="1:5" x14ac:dyDescent="0.2">
      <c r="A283" s="8"/>
      <c r="B283" s="4"/>
      <c r="C283" s="1"/>
      <c r="D283" s="23"/>
      <c r="E283" s="1"/>
    </row>
    <row r="284" spans="1:5" x14ac:dyDescent="0.2">
      <c r="A284" s="8"/>
      <c r="B284" s="4"/>
      <c r="C284" s="1"/>
      <c r="D284" s="23"/>
      <c r="E284" s="1"/>
    </row>
    <row r="285" spans="1:5" x14ac:dyDescent="0.2">
      <c r="A285" s="8"/>
      <c r="B285" s="4"/>
      <c r="C285" s="1"/>
      <c r="D285" s="23"/>
      <c r="E285" s="1"/>
    </row>
    <row r="286" spans="1:5" x14ac:dyDescent="0.2">
      <c r="A286" s="8"/>
      <c r="B286" s="4"/>
      <c r="C286" s="1"/>
      <c r="D286" s="23"/>
      <c r="E286" s="1"/>
    </row>
    <row r="287" spans="1:5" x14ac:dyDescent="0.2">
      <c r="A287" s="8"/>
      <c r="B287" s="4"/>
      <c r="C287" s="1"/>
      <c r="D287" s="23"/>
      <c r="E287" s="1"/>
    </row>
    <row r="288" spans="1:5" x14ac:dyDescent="0.2">
      <c r="A288" s="8"/>
      <c r="B288" s="4"/>
      <c r="C288" s="1"/>
      <c r="D288" s="23"/>
      <c r="E288" s="1"/>
    </row>
    <row r="289" spans="1:5" x14ac:dyDescent="0.2">
      <c r="A289" s="8"/>
      <c r="B289" s="4"/>
      <c r="C289" s="1"/>
      <c r="D289" s="23"/>
      <c r="E289" s="1"/>
    </row>
    <row r="290" spans="1:5" x14ac:dyDescent="0.2">
      <c r="A290" s="8"/>
      <c r="B290" s="4"/>
      <c r="C290" s="1"/>
      <c r="D290" s="23"/>
      <c r="E290" s="1"/>
    </row>
    <row r="291" spans="1:5" x14ac:dyDescent="0.2">
      <c r="A291" s="8"/>
      <c r="B291" s="4"/>
      <c r="C291" s="1"/>
      <c r="D291" s="23"/>
      <c r="E291" s="1"/>
    </row>
    <row r="292" spans="1:5" x14ac:dyDescent="0.2">
      <c r="A292" s="8"/>
      <c r="B292" s="4"/>
      <c r="C292" s="1"/>
      <c r="D292" s="23"/>
      <c r="E292" s="1"/>
    </row>
    <row r="293" spans="1:5" x14ac:dyDescent="0.2">
      <c r="A293" s="8"/>
      <c r="B293" s="4"/>
      <c r="C293" s="1"/>
      <c r="D293" s="23"/>
      <c r="E293" s="1"/>
    </row>
    <row r="294" spans="1:5" x14ac:dyDescent="0.2">
      <c r="A294" s="8"/>
      <c r="B294" s="4"/>
      <c r="C294" s="1"/>
      <c r="D294" s="23"/>
      <c r="E294" s="1"/>
    </row>
    <row r="295" spans="1:5" x14ac:dyDescent="0.2">
      <c r="A295" s="8"/>
      <c r="B295" s="4"/>
      <c r="C295" s="1"/>
      <c r="D295" s="23"/>
      <c r="E295" s="1"/>
    </row>
    <row r="296" spans="1:5" x14ac:dyDescent="0.2">
      <c r="A296" s="8"/>
      <c r="B296" s="4"/>
      <c r="C296" s="1"/>
      <c r="D296" s="23"/>
      <c r="E296" s="1"/>
    </row>
    <row r="297" spans="1:5" x14ac:dyDescent="0.2">
      <c r="A297" s="8"/>
      <c r="B297" s="4"/>
      <c r="C297" s="1"/>
      <c r="D297" s="23"/>
      <c r="E297" s="1"/>
    </row>
    <row r="298" spans="1:5" x14ac:dyDescent="0.2">
      <c r="A298" s="8"/>
      <c r="B298" s="4"/>
      <c r="C298" s="1"/>
      <c r="D298" s="23"/>
      <c r="E298" s="1"/>
    </row>
    <row r="299" spans="1:5" x14ac:dyDescent="0.2">
      <c r="A299" s="8"/>
      <c r="B299" s="4"/>
      <c r="C299" s="1"/>
      <c r="D299" s="23"/>
      <c r="E299" s="1"/>
    </row>
    <row r="300" spans="1:5" x14ac:dyDescent="0.2">
      <c r="A300" s="8"/>
      <c r="B300" s="4"/>
      <c r="C300" s="1"/>
      <c r="D300" s="23"/>
      <c r="E300" s="1"/>
    </row>
    <row r="301" spans="1:5" x14ac:dyDescent="0.2">
      <c r="A301" s="8"/>
      <c r="B301" s="4"/>
      <c r="C301" s="1"/>
      <c r="D301" s="23"/>
      <c r="E301" s="1"/>
    </row>
    <row r="302" spans="1:5" x14ac:dyDescent="0.2">
      <c r="A302" s="8"/>
      <c r="B302" s="4"/>
      <c r="C302" s="1"/>
      <c r="D302" s="23"/>
      <c r="E302" s="1"/>
    </row>
    <row r="303" spans="1:5" x14ac:dyDescent="0.2">
      <c r="A303" s="8"/>
      <c r="B303" s="4"/>
      <c r="C303" s="1"/>
      <c r="D303" s="23"/>
      <c r="E303" s="1"/>
    </row>
    <row r="304" spans="1:5" x14ac:dyDescent="0.2">
      <c r="A304" s="8"/>
      <c r="B304" s="4"/>
      <c r="C304" s="1"/>
      <c r="D304" s="23"/>
      <c r="E304" s="1"/>
    </row>
    <row r="305" spans="1:5" x14ac:dyDescent="0.2">
      <c r="A305" s="8"/>
      <c r="B305" s="4"/>
      <c r="C305" s="1"/>
      <c r="D305" s="23"/>
      <c r="E305" s="1"/>
    </row>
    <row r="306" spans="1:5" x14ac:dyDescent="0.2">
      <c r="A306" s="8"/>
      <c r="B306" s="4"/>
      <c r="C306" s="1"/>
      <c r="D306" s="23"/>
      <c r="E306" s="1"/>
    </row>
    <row r="307" spans="1:5" x14ac:dyDescent="0.2">
      <c r="A307" s="8"/>
      <c r="B307" s="4"/>
      <c r="C307" s="1"/>
      <c r="D307" s="23"/>
      <c r="E307" s="1"/>
    </row>
    <row r="308" spans="1:5" x14ac:dyDescent="0.2">
      <c r="A308" s="8"/>
      <c r="B308" s="4"/>
      <c r="C308" s="1"/>
      <c r="D308" s="23"/>
      <c r="E308" s="1"/>
    </row>
    <row r="309" spans="1:5" x14ac:dyDescent="0.2">
      <c r="A309" s="8"/>
      <c r="B309" s="4"/>
      <c r="C309" s="1"/>
      <c r="D309" s="23"/>
      <c r="E309" s="1"/>
    </row>
    <row r="310" spans="1:5" x14ac:dyDescent="0.2">
      <c r="A310" s="8"/>
      <c r="B310" s="4"/>
      <c r="C310" s="1"/>
      <c r="D310" s="23"/>
      <c r="E310" s="1"/>
    </row>
    <row r="311" spans="1:5" x14ac:dyDescent="0.2">
      <c r="A311" s="8"/>
      <c r="B311" s="4"/>
      <c r="C311" s="1"/>
      <c r="D311" s="23"/>
      <c r="E311" s="1"/>
    </row>
    <row r="312" spans="1:5" x14ac:dyDescent="0.2">
      <c r="A312" s="8"/>
      <c r="B312" s="4"/>
      <c r="C312" s="1"/>
      <c r="D312" s="23"/>
      <c r="E312" s="1"/>
    </row>
    <row r="313" spans="1:5" x14ac:dyDescent="0.2">
      <c r="A313" s="8"/>
      <c r="B313" s="4"/>
      <c r="C313" s="1"/>
      <c r="D313" s="23"/>
      <c r="E313" s="1"/>
    </row>
    <row r="314" spans="1:5" x14ac:dyDescent="0.2">
      <c r="A314" s="8"/>
      <c r="B314" s="4"/>
      <c r="C314" s="1"/>
      <c r="D314" s="23"/>
      <c r="E314" s="1"/>
    </row>
    <row r="315" spans="1:5" x14ac:dyDescent="0.2">
      <c r="A315" s="8"/>
      <c r="B315" s="4"/>
      <c r="C315" s="1"/>
      <c r="D315" s="23"/>
      <c r="E315" s="1"/>
    </row>
    <row r="316" spans="1:5" x14ac:dyDescent="0.2">
      <c r="A316" s="6"/>
      <c r="B316" s="7"/>
      <c r="C316" s="6"/>
      <c r="D316" s="23"/>
      <c r="E316" s="6"/>
    </row>
    <row r="317" spans="1:5" x14ac:dyDescent="0.2">
      <c r="A317" s="6"/>
      <c r="B317" s="7"/>
      <c r="C317" s="6"/>
      <c r="D317" s="23"/>
      <c r="E317" s="6"/>
    </row>
    <row r="318" spans="1:5" x14ac:dyDescent="0.2">
      <c r="A318" s="6"/>
      <c r="B318" s="7"/>
      <c r="C318" s="6"/>
      <c r="D318" s="23"/>
      <c r="E318" s="6"/>
    </row>
    <row r="319" spans="1:5" x14ac:dyDescent="0.2">
      <c r="A319" s="6"/>
      <c r="B319" s="7"/>
      <c r="C319" s="6"/>
      <c r="D319" s="23"/>
      <c r="E319" s="6"/>
    </row>
    <row r="320" spans="1:5" x14ac:dyDescent="0.2">
      <c r="A320" s="6"/>
      <c r="B320" s="7"/>
      <c r="C320" s="6"/>
      <c r="D320" s="23"/>
      <c r="E320" s="6"/>
    </row>
    <row r="321" spans="1:5" x14ac:dyDescent="0.2">
      <c r="A321" s="6"/>
      <c r="B321" s="7"/>
      <c r="C321" s="6"/>
      <c r="D321" s="23"/>
      <c r="E321" s="6"/>
    </row>
    <row r="322" spans="1:5" x14ac:dyDescent="0.2">
      <c r="A322" s="6"/>
      <c r="B322" s="7"/>
      <c r="C322" s="6"/>
      <c r="D322" s="23"/>
      <c r="E322" s="6"/>
    </row>
    <row r="323" spans="1:5" x14ac:dyDescent="0.2">
      <c r="A323" s="6"/>
      <c r="B323" s="7"/>
      <c r="C323" s="6"/>
      <c r="D323" s="23"/>
      <c r="E323" s="6"/>
    </row>
    <row r="324" spans="1:5" x14ac:dyDescent="0.2">
      <c r="A324" s="6"/>
      <c r="B324" s="7"/>
      <c r="C324" s="6"/>
      <c r="D324" s="23"/>
      <c r="E324" s="6"/>
    </row>
    <row r="325" spans="1:5" x14ac:dyDescent="0.2">
      <c r="A325" s="6"/>
      <c r="B325" s="7"/>
      <c r="C325" s="6"/>
      <c r="D325" s="23"/>
      <c r="E325" s="6"/>
    </row>
    <row r="326" spans="1:5" x14ac:dyDescent="0.2">
      <c r="A326" s="6"/>
      <c r="B326" s="7"/>
      <c r="C326" s="6"/>
      <c r="D326" s="23"/>
      <c r="E326" s="6"/>
    </row>
    <row r="327" spans="1:5" x14ac:dyDescent="0.2">
      <c r="A327" s="6"/>
      <c r="B327" s="7"/>
      <c r="C327" s="6"/>
      <c r="D327" s="23"/>
      <c r="E327" s="6"/>
    </row>
    <row r="328" spans="1:5" x14ac:dyDescent="0.2">
      <c r="A328" s="6"/>
      <c r="B328" s="7"/>
      <c r="C328" s="6"/>
      <c r="D328" s="23"/>
      <c r="E328" s="6"/>
    </row>
    <row r="329" spans="1:5" x14ac:dyDescent="0.2">
      <c r="A329" s="6"/>
      <c r="B329" s="7"/>
      <c r="C329" s="6"/>
      <c r="D329" s="23"/>
      <c r="E329" s="6"/>
    </row>
    <row r="330" spans="1:5" x14ac:dyDescent="0.2">
      <c r="A330" s="6"/>
      <c r="B330" s="7"/>
      <c r="C330" s="6"/>
      <c r="D330" s="23"/>
      <c r="E330" s="6"/>
    </row>
    <row r="331" spans="1:5" x14ac:dyDescent="0.2">
      <c r="A331" s="6"/>
      <c r="B331" s="7"/>
      <c r="C331" s="6"/>
      <c r="D331" s="23"/>
      <c r="E331" s="6"/>
    </row>
    <row r="332" spans="1:5" x14ac:dyDescent="0.2">
      <c r="A332" s="6"/>
      <c r="B332" s="7"/>
      <c r="C332" s="6"/>
      <c r="D332" s="23"/>
      <c r="E332" s="6"/>
    </row>
    <row r="333" spans="1:5" x14ac:dyDescent="0.2">
      <c r="A333" s="6"/>
      <c r="B333" s="7"/>
      <c r="C333" s="6"/>
      <c r="D333" s="23"/>
      <c r="E333" s="6"/>
    </row>
    <row r="334" spans="1:5" x14ac:dyDescent="0.2">
      <c r="A334" s="6"/>
      <c r="B334" s="7"/>
      <c r="C334" s="6"/>
      <c r="D334" s="23"/>
      <c r="E334" s="6"/>
    </row>
    <row r="335" spans="1:5" x14ac:dyDescent="0.2">
      <c r="A335" s="6"/>
      <c r="B335" s="7"/>
      <c r="C335" s="6"/>
      <c r="D335" s="23"/>
      <c r="E335" s="6"/>
    </row>
    <row r="336" spans="1:5" x14ac:dyDescent="0.2">
      <c r="A336" s="6"/>
      <c r="B336" s="7"/>
      <c r="C336" s="6"/>
      <c r="D336" s="23"/>
      <c r="E336" s="6"/>
    </row>
    <row r="337" spans="1:5" x14ac:dyDescent="0.2">
      <c r="A337" s="6"/>
      <c r="B337" s="7"/>
      <c r="C337" s="6"/>
      <c r="D337" s="23"/>
      <c r="E337" s="6"/>
    </row>
    <row r="338" spans="1:5" x14ac:dyDescent="0.2">
      <c r="A338" s="6"/>
      <c r="B338" s="7"/>
      <c r="C338" s="6"/>
      <c r="D338" s="23"/>
      <c r="E338" s="6"/>
    </row>
    <row r="339" spans="1:5" x14ac:dyDescent="0.2">
      <c r="A339" s="6"/>
      <c r="B339" s="7"/>
      <c r="C339" s="6"/>
      <c r="D339" s="23"/>
      <c r="E339" s="6"/>
    </row>
    <row r="340" spans="1:5" x14ac:dyDescent="0.2">
      <c r="A340" s="6"/>
      <c r="B340" s="7"/>
      <c r="C340" s="6"/>
      <c r="D340" s="23"/>
      <c r="E340" s="6"/>
    </row>
    <row r="341" spans="1:5" x14ac:dyDescent="0.2">
      <c r="A341" s="6"/>
      <c r="B341" s="7"/>
      <c r="C341" s="6"/>
      <c r="D341" s="23"/>
      <c r="E341" s="6"/>
    </row>
    <row r="342" spans="1:5" x14ac:dyDescent="0.2">
      <c r="A342" s="6"/>
      <c r="B342" s="7"/>
      <c r="C342" s="6"/>
      <c r="D342" s="23"/>
      <c r="E342" s="6"/>
    </row>
    <row r="343" spans="1:5" x14ac:dyDescent="0.2">
      <c r="A343" s="6"/>
      <c r="B343" s="7"/>
      <c r="C343" s="6"/>
      <c r="D343" s="23"/>
      <c r="E343" s="6"/>
    </row>
    <row r="344" spans="1:5" x14ac:dyDescent="0.2">
      <c r="A344" s="6"/>
      <c r="B344" s="7"/>
      <c r="C344" s="6"/>
      <c r="D344" s="23"/>
      <c r="E344" s="6"/>
    </row>
    <row r="345" spans="1:5" x14ac:dyDescent="0.2">
      <c r="A345" s="6"/>
      <c r="B345" s="7"/>
      <c r="C345" s="6"/>
      <c r="D345" s="23"/>
      <c r="E345" s="6"/>
    </row>
    <row r="346" spans="1:5" x14ac:dyDescent="0.2">
      <c r="A346" s="6"/>
      <c r="B346" s="7"/>
      <c r="C346" s="6"/>
      <c r="D346" s="23"/>
      <c r="E346" s="6"/>
    </row>
    <row r="347" spans="1:5" x14ac:dyDescent="0.2">
      <c r="A347" s="6"/>
      <c r="B347" s="7"/>
      <c r="C347" s="6"/>
      <c r="D347" s="23"/>
      <c r="E347" s="6"/>
    </row>
    <row r="348" spans="1:5" x14ac:dyDescent="0.2">
      <c r="A348" s="6"/>
      <c r="B348" s="7"/>
      <c r="C348" s="6"/>
      <c r="D348" s="23"/>
      <c r="E348" s="6"/>
    </row>
    <row r="349" spans="1:5" x14ac:dyDescent="0.2">
      <c r="A349" s="6"/>
      <c r="B349" s="7"/>
      <c r="C349" s="6"/>
      <c r="D349" s="23"/>
      <c r="E349" s="6"/>
    </row>
    <row r="350" spans="1:5" x14ac:dyDescent="0.2">
      <c r="A350" s="6"/>
      <c r="B350" s="7"/>
      <c r="C350" s="6"/>
      <c r="D350" s="23"/>
      <c r="E350" s="6"/>
    </row>
    <row r="351" spans="1:5" x14ac:dyDescent="0.2">
      <c r="A351" s="6"/>
      <c r="B351" s="7"/>
      <c r="C351" s="6"/>
      <c r="D351" s="23"/>
      <c r="E351" s="6"/>
    </row>
  </sheetData>
  <mergeCells count="243">
    <mergeCell ref="G3:K3"/>
    <mergeCell ref="M181:Q181"/>
    <mergeCell ref="M184:Q184"/>
    <mergeCell ref="K117:K121"/>
    <mergeCell ref="B134:B135"/>
    <mergeCell ref="D134:D135"/>
    <mergeCell ref="E134:E135"/>
    <mergeCell ref="F134:F135"/>
    <mergeCell ref="G134:G135"/>
    <mergeCell ref="G137:G138"/>
    <mergeCell ref="H131:H133"/>
    <mergeCell ref="I131:I133"/>
    <mergeCell ref="J131:J133"/>
    <mergeCell ref="G117:G121"/>
    <mergeCell ref="H117:H121"/>
    <mergeCell ref="E150:E152"/>
    <mergeCell ref="K131:K133"/>
    <mergeCell ref="J117:J121"/>
    <mergeCell ref="A166:K166"/>
    <mergeCell ref="H137:H138"/>
    <mergeCell ref="I137:I138"/>
    <mergeCell ref="J137:J138"/>
    <mergeCell ref="K137:K138"/>
    <mergeCell ref="A160:K160"/>
    <mergeCell ref="A162:K162"/>
    <mergeCell ref="D28:D29"/>
    <mergeCell ref="E28:E29"/>
    <mergeCell ref="F28:F29"/>
    <mergeCell ref="G28:G29"/>
    <mergeCell ref="H28:H29"/>
    <mergeCell ref="I28:I29"/>
    <mergeCell ref="J28:J29"/>
    <mergeCell ref="K28:K29"/>
    <mergeCell ref="C102:C106"/>
    <mergeCell ref="K102:K105"/>
    <mergeCell ref="J102:J105"/>
    <mergeCell ref="I102:I105"/>
    <mergeCell ref="H102:H105"/>
    <mergeCell ref="G102:G105"/>
    <mergeCell ref="F102:F105"/>
    <mergeCell ref="H44:H45"/>
    <mergeCell ref="I44:I45"/>
    <mergeCell ref="J44:J45"/>
    <mergeCell ref="K44:K45"/>
    <mergeCell ref="E36:E38"/>
    <mergeCell ref="F36:F38"/>
    <mergeCell ref="D36:D38"/>
    <mergeCell ref="G36:G38"/>
    <mergeCell ref="H36:H38"/>
    <mergeCell ref="E23:E25"/>
    <mergeCell ref="F23:F25"/>
    <mergeCell ref="G23:G25"/>
    <mergeCell ref="H23:H25"/>
    <mergeCell ref="I23:I25"/>
    <mergeCell ref="J23:J25"/>
    <mergeCell ref="K23:K25"/>
    <mergeCell ref="D26:D27"/>
    <mergeCell ref="C26:C27"/>
    <mergeCell ref="H2:K2"/>
    <mergeCell ref="H4:K4"/>
    <mergeCell ref="L187:N187"/>
    <mergeCell ref="K61:K62"/>
    <mergeCell ref="D55:D58"/>
    <mergeCell ref="E55:E58"/>
    <mergeCell ref="F55:F58"/>
    <mergeCell ref="G55:G58"/>
    <mergeCell ref="H55:H58"/>
    <mergeCell ref="I55:I58"/>
    <mergeCell ref="J55:J58"/>
    <mergeCell ref="K55:K58"/>
    <mergeCell ref="F44:F45"/>
    <mergeCell ref="G44:G45"/>
    <mergeCell ref="D61:D62"/>
    <mergeCell ref="E61:E62"/>
    <mergeCell ref="F61:F62"/>
    <mergeCell ref="G61:G62"/>
    <mergeCell ref="I36:I38"/>
    <mergeCell ref="J36:J38"/>
    <mergeCell ref="H61:H62"/>
    <mergeCell ref="I61:I62"/>
    <mergeCell ref="J61:J62"/>
    <mergeCell ref="B10:B17"/>
    <mergeCell ref="B22:B30"/>
    <mergeCell ref="A22:A30"/>
    <mergeCell ref="A35:A42"/>
    <mergeCell ref="A7:K7"/>
    <mergeCell ref="A10:A17"/>
    <mergeCell ref="G8:K8"/>
    <mergeCell ref="F8:F9"/>
    <mergeCell ref="E8:E9"/>
    <mergeCell ref="D8:D9"/>
    <mergeCell ref="C8:C9"/>
    <mergeCell ref="B35:B42"/>
    <mergeCell ref="D23:D25"/>
    <mergeCell ref="B8:B9"/>
    <mergeCell ref="A8:A9"/>
    <mergeCell ref="K36:K38"/>
    <mergeCell ref="D39:D41"/>
    <mergeCell ref="E39:E41"/>
    <mergeCell ref="F39:F41"/>
    <mergeCell ref="G39:G41"/>
    <mergeCell ref="H39:H41"/>
    <mergeCell ref="I39:I41"/>
    <mergeCell ref="J39:J41"/>
    <mergeCell ref="K39:K41"/>
    <mergeCell ref="A44:A46"/>
    <mergeCell ref="B44:B46"/>
    <mergeCell ref="A50:A63"/>
    <mergeCell ref="D68:D71"/>
    <mergeCell ref="E68:E71"/>
    <mergeCell ref="B68:B71"/>
    <mergeCell ref="A68:A90"/>
    <mergeCell ref="D72:D76"/>
    <mergeCell ref="E72:E76"/>
    <mergeCell ref="B72:B76"/>
    <mergeCell ref="D77:D81"/>
    <mergeCell ref="E77:E78"/>
    <mergeCell ref="B50:B63"/>
    <mergeCell ref="C44:C45"/>
    <mergeCell ref="D44:D45"/>
    <mergeCell ref="E44:E45"/>
    <mergeCell ref="C61:C62"/>
    <mergeCell ref="K82:K83"/>
    <mergeCell ref="D84:D85"/>
    <mergeCell ref="E84:E85"/>
    <mergeCell ref="J72:J76"/>
    <mergeCell ref="K72:K76"/>
    <mergeCell ref="F68:F71"/>
    <mergeCell ref="G68:G71"/>
    <mergeCell ref="H68:H71"/>
    <mergeCell ref="I68:I71"/>
    <mergeCell ref="J68:J71"/>
    <mergeCell ref="K68:K71"/>
    <mergeCell ref="F77:F78"/>
    <mergeCell ref="G77:G78"/>
    <mergeCell ref="F72:F76"/>
    <mergeCell ref="G72:G76"/>
    <mergeCell ref="H84:H85"/>
    <mergeCell ref="I84:I85"/>
    <mergeCell ref="J84:J85"/>
    <mergeCell ref="K84:K85"/>
    <mergeCell ref="G86:G87"/>
    <mergeCell ref="H86:H87"/>
    <mergeCell ref="I86:I87"/>
    <mergeCell ref="H72:H76"/>
    <mergeCell ref="I72:I76"/>
    <mergeCell ref="J79:J81"/>
    <mergeCell ref="K79:K81"/>
    <mergeCell ref="B77:B90"/>
    <mergeCell ref="D82:D83"/>
    <mergeCell ref="E82:E83"/>
    <mergeCell ref="F82:F83"/>
    <mergeCell ref="G82:G83"/>
    <mergeCell ref="H82:H83"/>
    <mergeCell ref="I82:I83"/>
    <mergeCell ref="J82:J83"/>
    <mergeCell ref="H77:H78"/>
    <mergeCell ref="I77:I78"/>
    <mergeCell ref="J77:J78"/>
    <mergeCell ref="K77:K78"/>
    <mergeCell ref="E79:E81"/>
    <mergeCell ref="F79:F81"/>
    <mergeCell ref="G79:G81"/>
    <mergeCell ref="H79:H81"/>
    <mergeCell ref="I79:I81"/>
    <mergeCell ref="J86:J87"/>
    <mergeCell ref="K86:K87"/>
    <mergeCell ref="H114:H116"/>
    <mergeCell ref="I110:I111"/>
    <mergeCell ref="J110:J111"/>
    <mergeCell ref="H88:H90"/>
    <mergeCell ref="I88:I90"/>
    <mergeCell ref="J88:J90"/>
    <mergeCell ref="K88:K90"/>
    <mergeCell ref="K110:K111"/>
    <mergeCell ref="G112:G113"/>
    <mergeCell ref="H112:H113"/>
    <mergeCell ref="I112:I113"/>
    <mergeCell ref="J112:J113"/>
    <mergeCell ref="K112:K113"/>
    <mergeCell ref="D110:D113"/>
    <mergeCell ref="E110:E111"/>
    <mergeCell ref="F110:F111"/>
    <mergeCell ref="G110:G111"/>
    <mergeCell ref="H110:H111"/>
    <mergeCell ref="A136:A138"/>
    <mergeCell ref="B136:B138"/>
    <mergeCell ref="D137:D138"/>
    <mergeCell ref="E137:E138"/>
    <mergeCell ref="F137:F138"/>
    <mergeCell ref="C137:C138"/>
    <mergeCell ref="A134:A135"/>
    <mergeCell ref="A96:A98"/>
    <mergeCell ref="B96:B98"/>
    <mergeCell ref="E102:E105"/>
    <mergeCell ref="D102:D106"/>
    <mergeCell ref="B102:B106"/>
    <mergeCell ref="A102:A106"/>
    <mergeCell ref="A110:A121"/>
    <mergeCell ref="B110:B121"/>
    <mergeCell ref="D114:D116"/>
    <mergeCell ref="E114:E116"/>
    <mergeCell ref="F114:F116"/>
    <mergeCell ref="E112:E113"/>
    <mergeCell ref="F112:F113"/>
    <mergeCell ref="B150:B152"/>
    <mergeCell ref="C150:C152"/>
    <mergeCell ref="D150:D152"/>
    <mergeCell ref="I114:I116"/>
    <mergeCell ref="J114:J116"/>
    <mergeCell ref="K114:K116"/>
    <mergeCell ref="D117:D121"/>
    <mergeCell ref="E117:E121"/>
    <mergeCell ref="F117:F121"/>
    <mergeCell ref="H134:H135"/>
    <mergeCell ref="I134:I135"/>
    <mergeCell ref="J134:J135"/>
    <mergeCell ref="K134:K135"/>
    <mergeCell ref="I117:I121"/>
    <mergeCell ref="D13:D14"/>
    <mergeCell ref="C28:C29"/>
    <mergeCell ref="A131:A133"/>
    <mergeCell ref="B131:B133"/>
    <mergeCell ref="D131:D133"/>
    <mergeCell ref="E131:E133"/>
    <mergeCell ref="F131:F133"/>
    <mergeCell ref="G131:G133"/>
    <mergeCell ref="D52:D53"/>
    <mergeCell ref="C52:C53"/>
    <mergeCell ref="A126:A127"/>
    <mergeCell ref="B126:B127"/>
    <mergeCell ref="C126:C127"/>
    <mergeCell ref="D126:D127"/>
    <mergeCell ref="G114:G116"/>
    <mergeCell ref="F84:F85"/>
    <mergeCell ref="G84:G85"/>
    <mergeCell ref="D88:D90"/>
    <mergeCell ref="E88:E90"/>
    <mergeCell ref="F88:F90"/>
    <mergeCell ref="G88:G90"/>
    <mergeCell ref="D86:D87"/>
    <mergeCell ref="E86:E87"/>
    <mergeCell ref="F86:F87"/>
  </mergeCells>
  <pageMargins left="0.31496062992125984" right="0.15748031496062992" top="0.39370078740157483" bottom="0.2362204724409449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99"/>
  <sheetViews>
    <sheetView tabSelected="1" topLeftCell="G1" workbookViewId="0">
      <selection sqref="A1:K168"/>
    </sheetView>
  </sheetViews>
  <sheetFormatPr defaultColWidth="8.85546875" defaultRowHeight="11.25" x14ac:dyDescent="0.2"/>
  <cols>
    <col min="1" max="1" width="30.28515625" style="3" customWidth="1"/>
    <col min="2" max="2" width="7.7109375" style="5" customWidth="1"/>
    <col min="3" max="3" width="11.140625" style="2" customWidth="1"/>
    <col min="4" max="4" width="22" style="26" customWidth="1"/>
    <col min="5" max="5" width="23.7109375" style="2" customWidth="1"/>
    <col min="6" max="6" width="11.7109375" style="98" customWidth="1"/>
    <col min="7" max="7" width="8.7109375" style="81" customWidth="1"/>
    <col min="8" max="8" width="11" style="81" customWidth="1"/>
    <col min="9" max="9" width="10.85546875" style="81" customWidth="1"/>
    <col min="10" max="10" width="12.140625" style="81" customWidth="1"/>
    <col min="11" max="11" width="10.140625" style="81" customWidth="1"/>
    <col min="12" max="12" width="16.28515625" style="17" customWidth="1"/>
    <col min="13" max="22" width="8.85546875" style="17"/>
    <col min="23" max="16384" width="8.85546875" style="2"/>
  </cols>
  <sheetData>
    <row r="1" spans="1:34" ht="15" x14ac:dyDescent="0.2">
      <c r="A1" s="82"/>
      <c r="B1" s="83"/>
      <c r="C1" s="84"/>
      <c r="D1" s="85"/>
      <c r="E1" s="84"/>
      <c r="F1" s="84"/>
      <c r="G1" s="84"/>
      <c r="H1" s="84"/>
      <c r="I1" s="84"/>
      <c r="J1" s="84"/>
      <c r="K1" s="84"/>
    </row>
    <row r="2" spans="1:34" ht="14.25" customHeight="1" x14ac:dyDescent="0.2">
      <c r="A2" s="82"/>
      <c r="B2" s="83"/>
      <c r="C2" s="82"/>
      <c r="D2" s="85"/>
      <c r="E2" s="82"/>
      <c r="F2" s="84"/>
      <c r="G2" s="84"/>
      <c r="H2" s="149" t="s">
        <v>185</v>
      </c>
      <c r="I2" s="149"/>
      <c r="J2" s="149"/>
      <c r="K2" s="149"/>
    </row>
    <row r="3" spans="1:34" ht="18" customHeight="1" x14ac:dyDescent="0.2">
      <c r="A3" s="82"/>
      <c r="B3" s="83"/>
      <c r="C3" s="82"/>
      <c r="D3" s="85"/>
      <c r="E3" s="82"/>
      <c r="F3" s="84"/>
      <c r="G3" s="84"/>
      <c r="H3" s="149" t="s">
        <v>173</v>
      </c>
      <c r="I3" s="149"/>
      <c r="J3" s="149"/>
      <c r="K3" s="149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ht="18" customHeight="1" x14ac:dyDescent="0.2">
      <c r="A4" s="82"/>
      <c r="B4" s="83"/>
      <c r="C4" s="82"/>
      <c r="D4" s="85"/>
      <c r="E4" s="82"/>
      <c r="F4" s="84"/>
      <c r="G4" s="84"/>
      <c r="H4" s="149" t="s">
        <v>186</v>
      </c>
      <c r="I4" s="149"/>
      <c r="J4" s="149"/>
      <c r="K4" s="149"/>
    </row>
    <row r="5" spans="1:34" ht="15" hidden="1" x14ac:dyDescent="0.2">
      <c r="A5" s="82"/>
      <c r="B5" s="83"/>
      <c r="C5" s="86"/>
      <c r="D5" s="85"/>
      <c r="E5" s="86"/>
      <c r="F5" s="84"/>
      <c r="G5" s="84"/>
      <c r="H5" s="84"/>
      <c r="I5" s="84"/>
      <c r="J5" s="84"/>
      <c r="K5" s="84"/>
    </row>
    <row r="6" spans="1:34" ht="15" hidden="1" x14ac:dyDescent="0.2">
      <c r="A6" s="82"/>
      <c r="B6" s="83"/>
      <c r="C6" s="86"/>
      <c r="D6" s="85"/>
      <c r="E6" s="86"/>
      <c r="F6" s="84"/>
      <c r="G6" s="84"/>
      <c r="H6" s="84"/>
      <c r="I6" s="84"/>
      <c r="J6" s="84"/>
      <c r="K6" s="84"/>
    </row>
    <row r="7" spans="1:34" ht="13.15" hidden="1" customHeight="1" x14ac:dyDescent="0.2">
      <c r="A7" s="82"/>
      <c r="B7" s="83"/>
      <c r="C7" s="82"/>
      <c r="D7" s="85"/>
      <c r="E7" s="82"/>
      <c r="F7" s="84"/>
      <c r="G7" s="84"/>
      <c r="H7" s="160" t="s">
        <v>174</v>
      </c>
      <c r="I7" s="160"/>
      <c r="J7" s="160"/>
      <c r="K7" s="160"/>
    </row>
    <row r="8" spans="1:34" ht="24" hidden="1" customHeight="1" x14ac:dyDescent="0.2">
      <c r="A8" s="82"/>
      <c r="B8" s="83"/>
      <c r="C8" s="82"/>
      <c r="D8" s="85"/>
      <c r="E8" s="82"/>
      <c r="F8" s="84"/>
      <c r="G8" s="84"/>
      <c r="H8" s="160" t="s">
        <v>175</v>
      </c>
      <c r="I8" s="160"/>
      <c r="J8" s="160"/>
      <c r="K8" s="160"/>
    </row>
    <row r="9" spans="1:34" ht="23.25" hidden="1" customHeight="1" x14ac:dyDescent="0.2">
      <c r="A9" s="82"/>
      <c r="B9" s="83"/>
      <c r="C9" s="82"/>
      <c r="D9" s="85"/>
      <c r="E9" s="82"/>
      <c r="F9" s="84"/>
      <c r="G9" s="84"/>
      <c r="H9" s="160" t="s">
        <v>176</v>
      </c>
      <c r="I9" s="160"/>
      <c r="J9" s="160"/>
      <c r="K9" s="160"/>
    </row>
    <row r="10" spans="1:34" ht="22.15" hidden="1" customHeight="1" x14ac:dyDescent="0.2">
      <c r="A10" s="82"/>
      <c r="B10" s="83"/>
      <c r="C10" s="82"/>
      <c r="D10" s="85"/>
      <c r="E10" s="82"/>
      <c r="F10" s="84"/>
      <c r="G10" s="84"/>
      <c r="H10" s="160" t="s">
        <v>177</v>
      </c>
      <c r="I10" s="160"/>
      <c r="J10" s="160"/>
      <c r="K10" s="160"/>
    </row>
    <row r="11" spans="1:34" ht="15" x14ac:dyDescent="0.2">
      <c r="A11" s="82"/>
      <c r="B11" s="83"/>
      <c r="C11" s="84"/>
      <c r="D11" s="85"/>
      <c r="E11" s="84"/>
      <c r="F11" s="84"/>
      <c r="G11" s="84"/>
      <c r="H11" s="84"/>
      <c r="I11" s="84"/>
      <c r="J11" s="84"/>
      <c r="K11" s="84"/>
    </row>
    <row r="12" spans="1:34" ht="31.5" customHeight="1" x14ac:dyDescent="0.2">
      <c r="A12" s="168" t="s">
        <v>8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</row>
    <row r="13" spans="1:34" ht="15.75" customHeight="1" x14ac:dyDescent="0.2">
      <c r="A13" s="169" t="s">
        <v>0</v>
      </c>
      <c r="B13" s="164" t="s">
        <v>178</v>
      </c>
      <c r="C13" s="164" t="s">
        <v>179</v>
      </c>
      <c r="D13" s="171" t="s">
        <v>1</v>
      </c>
      <c r="E13" s="164" t="s">
        <v>2</v>
      </c>
      <c r="F13" s="164" t="s">
        <v>3</v>
      </c>
      <c r="G13" s="173" t="s">
        <v>4</v>
      </c>
      <c r="H13" s="174"/>
      <c r="I13" s="174"/>
      <c r="J13" s="174"/>
      <c r="K13" s="175"/>
    </row>
    <row r="14" spans="1:34" ht="43.5" customHeight="1" x14ac:dyDescent="0.2">
      <c r="A14" s="170"/>
      <c r="B14" s="165"/>
      <c r="C14" s="165"/>
      <c r="D14" s="172"/>
      <c r="E14" s="165"/>
      <c r="F14" s="165"/>
      <c r="G14" s="87">
        <v>2010</v>
      </c>
      <c r="H14" s="87">
        <v>2011</v>
      </c>
      <c r="I14" s="87">
        <v>2012</v>
      </c>
      <c r="J14" s="103">
        <v>2013</v>
      </c>
      <c r="K14" s="87">
        <v>2014</v>
      </c>
    </row>
    <row r="15" spans="1:34" ht="28.5" hidden="1" x14ac:dyDescent="0.2">
      <c r="A15" s="88"/>
      <c r="B15" s="88"/>
      <c r="C15" s="88"/>
      <c r="D15" s="88"/>
      <c r="E15" s="88"/>
      <c r="F15" s="91" t="s">
        <v>187</v>
      </c>
      <c r="G15" s="88"/>
      <c r="H15" s="88"/>
      <c r="I15" s="88"/>
      <c r="J15" s="89" t="s">
        <v>187</v>
      </c>
      <c r="K15" s="88"/>
    </row>
    <row r="16" spans="1:34" ht="38.25" customHeight="1" x14ac:dyDescent="0.2">
      <c r="A16" s="161" t="s">
        <v>11</v>
      </c>
      <c r="B16" s="161" t="s">
        <v>12</v>
      </c>
      <c r="C16" s="88" t="s">
        <v>13</v>
      </c>
      <c r="D16" s="88" t="s">
        <v>14</v>
      </c>
      <c r="E16" s="88" t="s">
        <v>15</v>
      </c>
      <c r="F16" s="104">
        <f t="shared" ref="F16:F29" si="0">G16+H16+I16+J16+K16</f>
        <v>219.3</v>
      </c>
      <c r="G16" s="104">
        <v>0</v>
      </c>
      <c r="H16" s="104">
        <v>0</v>
      </c>
      <c r="I16" s="104">
        <v>150</v>
      </c>
      <c r="J16" s="104">
        <v>69.3</v>
      </c>
      <c r="K16" s="104">
        <v>0</v>
      </c>
    </row>
    <row r="17" spans="1:12" ht="73.5" customHeight="1" x14ac:dyDescent="0.2">
      <c r="A17" s="161"/>
      <c r="B17" s="161"/>
      <c r="C17" s="88" t="s">
        <v>43</v>
      </c>
      <c r="D17" s="88" t="s">
        <v>164</v>
      </c>
      <c r="E17" s="88" t="s">
        <v>15</v>
      </c>
      <c r="F17" s="104">
        <f t="shared" si="0"/>
        <v>70</v>
      </c>
      <c r="G17" s="104">
        <v>0</v>
      </c>
      <c r="H17" s="104">
        <v>0</v>
      </c>
      <c r="I17" s="104">
        <v>0</v>
      </c>
      <c r="J17" s="104">
        <v>70</v>
      </c>
      <c r="K17" s="104">
        <v>0</v>
      </c>
    </row>
    <row r="18" spans="1:12" ht="49.5" customHeight="1" x14ac:dyDescent="0.2">
      <c r="A18" s="161"/>
      <c r="B18" s="161"/>
      <c r="C18" s="88" t="s">
        <v>141</v>
      </c>
      <c r="D18" s="88" t="s">
        <v>16</v>
      </c>
      <c r="E18" s="88" t="s">
        <v>15</v>
      </c>
      <c r="F18" s="104">
        <f t="shared" si="0"/>
        <v>4250</v>
      </c>
      <c r="G18" s="104">
        <v>0</v>
      </c>
      <c r="H18" s="104">
        <v>0</v>
      </c>
      <c r="I18" s="104">
        <v>2970</v>
      </c>
      <c r="J18" s="104">
        <v>1280</v>
      </c>
      <c r="K18" s="104">
        <v>0</v>
      </c>
    </row>
    <row r="19" spans="1:12" ht="44.25" customHeight="1" x14ac:dyDescent="0.2">
      <c r="A19" s="161"/>
      <c r="B19" s="161"/>
      <c r="C19" s="88" t="s">
        <v>17</v>
      </c>
      <c r="D19" s="162" t="s">
        <v>19</v>
      </c>
      <c r="E19" s="88" t="s">
        <v>15</v>
      </c>
      <c r="F19" s="104">
        <f t="shared" si="0"/>
        <v>405</v>
      </c>
      <c r="G19" s="104">
        <v>0</v>
      </c>
      <c r="H19" s="104">
        <v>0</v>
      </c>
      <c r="I19" s="104">
        <v>375</v>
      </c>
      <c r="J19" s="104">
        <v>30</v>
      </c>
      <c r="K19" s="104">
        <v>0</v>
      </c>
    </row>
    <row r="20" spans="1:12" ht="42.75" customHeight="1" x14ac:dyDescent="0.2">
      <c r="A20" s="161"/>
      <c r="B20" s="161"/>
      <c r="C20" s="88" t="s">
        <v>18</v>
      </c>
      <c r="D20" s="163"/>
      <c r="E20" s="88" t="s">
        <v>20</v>
      </c>
      <c r="F20" s="104">
        <f t="shared" si="0"/>
        <v>70</v>
      </c>
      <c r="G20" s="104">
        <v>0</v>
      </c>
      <c r="H20" s="104">
        <v>0</v>
      </c>
      <c r="I20" s="104">
        <v>0</v>
      </c>
      <c r="J20" s="104">
        <v>70</v>
      </c>
      <c r="K20" s="104">
        <v>0</v>
      </c>
    </row>
    <row r="21" spans="1:12" ht="41.25" customHeight="1" x14ac:dyDescent="0.2">
      <c r="A21" s="161"/>
      <c r="B21" s="161"/>
      <c r="C21" s="88" t="s">
        <v>21</v>
      </c>
      <c r="D21" s="88" t="s">
        <v>22</v>
      </c>
      <c r="E21" s="88" t="s">
        <v>15</v>
      </c>
      <c r="F21" s="104">
        <f t="shared" si="0"/>
        <v>338.86</v>
      </c>
      <c r="G21" s="104">
        <v>0</v>
      </c>
      <c r="H21" s="104">
        <v>0</v>
      </c>
      <c r="I21" s="104">
        <v>338.86</v>
      </c>
      <c r="J21" s="104">
        <v>0</v>
      </c>
      <c r="K21" s="104">
        <v>0</v>
      </c>
    </row>
    <row r="22" spans="1:12" ht="35.25" customHeight="1" x14ac:dyDescent="0.2">
      <c r="A22" s="161"/>
      <c r="B22" s="161"/>
      <c r="C22" s="88" t="s">
        <v>23</v>
      </c>
      <c r="D22" s="88" t="s">
        <v>24</v>
      </c>
      <c r="E22" s="88" t="s">
        <v>25</v>
      </c>
      <c r="F22" s="104">
        <f t="shared" si="0"/>
        <v>100</v>
      </c>
      <c r="G22" s="104">
        <v>0</v>
      </c>
      <c r="H22" s="104">
        <v>0</v>
      </c>
      <c r="I22" s="104">
        <v>100</v>
      </c>
      <c r="J22" s="104">
        <v>0</v>
      </c>
      <c r="K22" s="104">
        <v>0</v>
      </c>
    </row>
    <row r="23" spans="1:12" ht="30" x14ac:dyDescent="0.2">
      <c r="A23" s="161"/>
      <c r="B23" s="161"/>
      <c r="C23" s="88" t="s">
        <v>26</v>
      </c>
      <c r="D23" s="88" t="s">
        <v>27</v>
      </c>
      <c r="E23" s="88" t="s">
        <v>25</v>
      </c>
      <c r="F23" s="104">
        <f t="shared" si="0"/>
        <v>250</v>
      </c>
      <c r="G23" s="104">
        <v>0</v>
      </c>
      <c r="H23" s="104">
        <v>0</v>
      </c>
      <c r="I23" s="104">
        <v>250</v>
      </c>
      <c r="J23" s="104">
        <v>0</v>
      </c>
      <c r="K23" s="104">
        <v>0</v>
      </c>
    </row>
    <row r="24" spans="1:12" ht="21.75" customHeight="1" x14ac:dyDescent="0.2">
      <c r="A24" s="90" t="s">
        <v>160</v>
      </c>
      <c r="B24" s="90"/>
      <c r="C24" s="96"/>
      <c r="D24" s="90"/>
      <c r="E24" s="90"/>
      <c r="F24" s="101">
        <f t="shared" si="0"/>
        <v>5703.1600000000008</v>
      </c>
      <c r="G24" s="101">
        <f t="shared" ref="G24:K24" si="1">G25+G26+G27</f>
        <v>0</v>
      </c>
      <c r="H24" s="101">
        <f t="shared" si="1"/>
        <v>0</v>
      </c>
      <c r="I24" s="101">
        <f t="shared" si="1"/>
        <v>4183.8600000000006</v>
      </c>
      <c r="J24" s="101">
        <f>J25+J26+J27</f>
        <v>1519.3</v>
      </c>
      <c r="K24" s="101">
        <f t="shared" si="1"/>
        <v>0</v>
      </c>
    </row>
    <row r="25" spans="1:12" ht="25.5" customHeight="1" x14ac:dyDescent="0.2">
      <c r="A25" s="88" t="s">
        <v>5</v>
      </c>
      <c r="B25" s="90"/>
      <c r="C25" s="90"/>
      <c r="D25" s="90"/>
      <c r="E25" s="90"/>
      <c r="F25" s="101">
        <f t="shared" si="0"/>
        <v>5283.16</v>
      </c>
      <c r="G25" s="101">
        <f t="shared" ref="G25:K25" si="2">G21+G19+G18+G17+G16</f>
        <v>0</v>
      </c>
      <c r="H25" s="101">
        <f t="shared" si="2"/>
        <v>0</v>
      </c>
      <c r="I25" s="101">
        <f>I21+I19+I18+I17+I16</f>
        <v>3833.86</v>
      </c>
      <c r="J25" s="101">
        <f t="shared" ref="J25" si="3">J21+J19+J18+J17+J16</f>
        <v>1449.3</v>
      </c>
      <c r="K25" s="101">
        <f t="shared" si="2"/>
        <v>0</v>
      </c>
    </row>
    <row r="26" spans="1:12" ht="24.75" customHeight="1" x14ac:dyDescent="0.2">
      <c r="A26" s="88" t="s">
        <v>161</v>
      </c>
      <c r="B26" s="90"/>
      <c r="C26" s="90"/>
      <c r="D26" s="90"/>
      <c r="E26" s="90"/>
      <c r="F26" s="101">
        <f t="shared" si="0"/>
        <v>70</v>
      </c>
      <c r="G26" s="101">
        <f t="shared" ref="G26:K26" si="4">G20</f>
        <v>0</v>
      </c>
      <c r="H26" s="101">
        <f t="shared" si="4"/>
        <v>0</v>
      </c>
      <c r="I26" s="101">
        <f t="shared" si="4"/>
        <v>0</v>
      </c>
      <c r="J26" s="101">
        <f t="shared" si="4"/>
        <v>70</v>
      </c>
      <c r="K26" s="101">
        <f t="shared" si="4"/>
        <v>0</v>
      </c>
    </row>
    <row r="27" spans="1:12" ht="30" x14ac:dyDescent="0.2">
      <c r="A27" s="88" t="s">
        <v>25</v>
      </c>
      <c r="B27" s="90"/>
      <c r="C27" s="90"/>
      <c r="D27" s="90"/>
      <c r="E27" s="90"/>
      <c r="F27" s="101">
        <f t="shared" si="0"/>
        <v>350</v>
      </c>
      <c r="G27" s="101">
        <f t="shared" ref="G27:K27" si="5">G23+G22</f>
        <v>0</v>
      </c>
      <c r="H27" s="101">
        <f t="shared" si="5"/>
        <v>0</v>
      </c>
      <c r="I27" s="101">
        <f t="shared" si="5"/>
        <v>350</v>
      </c>
      <c r="J27" s="101">
        <f t="shared" si="5"/>
        <v>0</v>
      </c>
      <c r="K27" s="101">
        <f t="shared" si="5"/>
        <v>0</v>
      </c>
    </row>
    <row r="28" spans="1:12" ht="42.75" customHeight="1" x14ac:dyDescent="0.2">
      <c r="A28" s="161" t="s">
        <v>28</v>
      </c>
      <c r="B28" s="161" t="s">
        <v>29</v>
      </c>
      <c r="C28" s="88" t="s">
        <v>30</v>
      </c>
      <c r="D28" s="88" t="s">
        <v>14</v>
      </c>
      <c r="E28" s="88" t="s">
        <v>15</v>
      </c>
      <c r="F28" s="104">
        <f t="shared" si="0"/>
        <v>200</v>
      </c>
      <c r="G28" s="104">
        <v>200</v>
      </c>
      <c r="H28" s="104">
        <v>0</v>
      </c>
      <c r="I28" s="104">
        <v>0</v>
      </c>
      <c r="J28" s="104">
        <v>0</v>
      </c>
      <c r="K28" s="104">
        <v>0</v>
      </c>
      <c r="L28" s="80"/>
    </row>
    <row r="29" spans="1:12" ht="15" x14ac:dyDescent="0.2">
      <c r="A29" s="161"/>
      <c r="B29" s="161"/>
      <c r="C29" s="88" t="s">
        <v>31</v>
      </c>
      <c r="D29" s="162" t="s">
        <v>16</v>
      </c>
      <c r="E29" s="162" t="s">
        <v>15</v>
      </c>
      <c r="F29" s="164">
        <f t="shared" si="0"/>
        <v>9315.01</v>
      </c>
      <c r="G29" s="164">
        <v>0</v>
      </c>
      <c r="H29" s="164">
        <v>1300</v>
      </c>
      <c r="I29" s="164">
        <v>3250</v>
      </c>
      <c r="J29" s="164">
        <v>4765.01</v>
      </c>
      <c r="K29" s="164">
        <v>0</v>
      </c>
      <c r="L29" s="80"/>
    </row>
    <row r="30" spans="1:12" ht="15" x14ac:dyDescent="0.2">
      <c r="A30" s="161"/>
      <c r="B30" s="161"/>
      <c r="C30" s="88" t="s">
        <v>180</v>
      </c>
      <c r="D30" s="167"/>
      <c r="E30" s="167"/>
      <c r="F30" s="166"/>
      <c r="G30" s="166"/>
      <c r="H30" s="166"/>
      <c r="I30" s="166"/>
      <c r="J30" s="166"/>
      <c r="K30" s="166"/>
      <c r="L30" s="80"/>
    </row>
    <row r="31" spans="1:12" ht="15" x14ac:dyDescent="0.2">
      <c r="A31" s="161"/>
      <c r="B31" s="161"/>
      <c r="C31" s="88" t="s">
        <v>32</v>
      </c>
      <c r="D31" s="167"/>
      <c r="E31" s="167"/>
      <c r="F31" s="166"/>
      <c r="G31" s="166"/>
      <c r="H31" s="166"/>
      <c r="I31" s="166"/>
      <c r="J31" s="166"/>
      <c r="K31" s="166"/>
      <c r="L31" s="80"/>
    </row>
    <row r="32" spans="1:12" ht="15" x14ac:dyDescent="0.2">
      <c r="A32" s="161"/>
      <c r="B32" s="161"/>
      <c r="C32" s="88" t="s">
        <v>181</v>
      </c>
      <c r="D32" s="163"/>
      <c r="E32" s="163"/>
      <c r="F32" s="165"/>
      <c r="G32" s="165"/>
      <c r="H32" s="165"/>
      <c r="I32" s="165"/>
      <c r="J32" s="165"/>
      <c r="K32" s="165"/>
      <c r="L32" s="80"/>
    </row>
    <row r="33" spans="1:12" ht="45" customHeight="1" x14ac:dyDescent="0.2">
      <c r="A33" s="161"/>
      <c r="B33" s="161"/>
      <c r="C33" s="162" t="s">
        <v>147</v>
      </c>
      <c r="D33" s="162" t="s">
        <v>19</v>
      </c>
      <c r="E33" s="88" t="s">
        <v>15</v>
      </c>
      <c r="F33" s="104">
        <f>G33+H33+I33+J33+K33</f>
        <v>736.00700000000006</v>
      </c>
      <c r="G33" s="104">
        <v>0</v>
      </c>
      <c r="H33" s="104">
        <v>340.2</v>
      </c>
      <c r="I33" s="104">
        <v>360</v>
      </c>
      <c r="J33" s="104">
        <v>35.807000000000002</v>
      </c>
      <c r="K33" s="104">
        <v>0</v>
      </c>
      <c r="L33" s="80"/>
    </row>
    <row r="34" spans="1:12" ht="36" customHeight="1" x14ac:dyDescent="0.2">
      <c r="A34" s="161"/>
      <c r="B34" s="161"/>
      <c r="C34" s="163"/>
      <c r="D34" s="163"/>
      <c r="E34" s="88" t="s">
        <v>34</v>
      </c>
      <c r="F34" s="104">
        <f>G34+H34+I34+J34+K34</f>
        <v>90</v>
      </c>
      <c r="G34" s="104">
        <v>0</v>
      </c>
      <c r="H34" s="104">
        <v>0</v>
      </c>
      <c r="I34" s="104">
        <v>0</v>
      </c>
      <c r="J34" s="104">
        <v>90</v>
      </c>
      <c r="K34" s="104">
        <v>0</v>
      </c>
      <c r="L34" s="80"/>
    </row>
    <row r="35" spans="1:12" ht="12.75" customHeight="1" x14ac:dyDescent="0.2">
      <c r="A35" s="161"/>
      <c r="B35" s="161"/>
      <c r="C35" s="162" t="s">
        <v>162</v>
      </c>
      <c r="D35" s="162" t="s">
        <v>27</v>
      </c>
      <c r="E35" s="162" t="s">
        <v>25</v>
      </c>
      <c r="F35" s="164">
        <f>G35+H35+I35+J35+K35</f>
        <v>532</v>
      </c>
      <c r="G35" s="164">
        <v>0</v>
      </c>
      <c r="H35" s="164">
        <v>347</v>
      </c>
      <c r="I35" s="164">
        <v>185</v>
      </c>
      <c r="J35" s="164">
        <v>0</v>
      </c>
      <c r="K35" s="164">
        <v>0</v>
      </c>
      <c r="L35" s="80"/>
    </row>
    <row r="36" spans="1:12" ht="23.25" customHeight="1" x14ac:dyDescent="0.2">
      <c r="A36" s="161"/>
      <c r="B36" s="161"/>
      <c r="C36" s="163"/>
      <c r="D36" s="163"/>
      <c r="E36" s="163"/>
      <c r="F36" s="165"/>
      <c r="G36" s="165"/>
      <c r="H36" s="165"/>
      <c r="I36" s="165"/>
      <c r="J36" s="165"/>
      <c r="K36" s="165"/>
      <c r="L36" s="80"/>
    </row>
    <row r="37" spans="1:12" ht="30" x14ac:dyDescent="0.2">
      <c r="A37" s="161"/>
      <c r="B37" s="161"/>
      <c r="C37" s="88" t="s">
        <v>36</v>
      </c>
      <c r="D37" s="88" t="s">
        <v>37</v>
      </c>
      <c r="E37" s="88" t="s">
        <v>25</v>
      </c>
      <c r="F37" s="104">
        <f>G37+H37+I37+J37+K37</f>
        <v>95</v>
      </c>
      <c r="G37" s="104">
        <v>95</v>
      </c>
      <c r="H37" s="104">
        <v>0</v>
      </c>
      <c r="I37" s="104">
        <v>0</v>
      </c>
      <c r="J37" s="104">
        <v>0</v>
      </c>
      <c r="K37" s="104">
        <v>0</v>
      </c>
      <c r="L37" s="80"/>
    </row>
    <row r="38" spans="1:12" ht="20.25" customHeight="1" x14ac:dyDescent="0.2">
      <c r="A38" s="90" t="s">
        <v>7</v>
      </c>
      <c r="B38" s="90"/>
      <c r="C38" s="96"/>
      <c r="D38" s="90"/>
      <c r="E38" s="90"/>
      <c r="F38" s="101">
        <f>F39+F40+F41</f>
        <v>10968.017</v>
      </c>
      <c r="G38" s="101">
        <f t="shared" ref="G38:K38" si="6">G39+G40+G41</f>
        <v>295</v>
      </c>
      <c r="H38" s="101">
        <f t="shared" si="6"/>
        <v>1987.2</v>
      </c>
      <c r="I38" s="101">
        <f t="shared" si="6"/>
        <v>3795</v>
      </c>
      <c r="J38" s="101">
        <f>J39+J40+J41</f>
        <v>4890.817</v>
      </c>
      <c r="K38" s="101">
        <f t="shared" si="6"/>
        <v>0</v>
      </c>
    </row>
    <row r="39" spans="1:12" ht="24" customHeight="1" x14ac:dyDescent="0.2">
      <c r="A39" s="88" t="s">
        <v>5</v>
      </c>
      <c r="B39" s="93"/>
      <c r="C39" s="90"/>
      <c r="D39" s="90"/>
      <c r="E39" s="90"/>
      <c r="F39" s="101">
        <f>G39+H39+I39+J39+K39</f>
        <v>10251.017</v>
      </c>
      <c r="G39" s="101">
        <f t="shared" ref="G39:K39" si="7">G28+G29+G33</f>
        <v>200</v>
      </c>
      <c r="H39" s="101">
        <f t="shared" si="7"/>
        <v>1640.2</v>
      </c>
      <c r="I39" s="101">
        <f t="shared" si="7"/>
        <v>3610</v>
      </c>
      <c r="J39" s="101">
        <f t="shared" si="7"/>
        <v>4800.817</v>
      </c>
      <c r="K39" s="101">
        <f t="shared" si="7"/>
        <v>0</v>
      </c>
    </row>
    <row r="40" spans="1:12" ht="23.25" customHeight="1" x14ac:dyDescent="0.2">
      <c r="A40" s="88" t="s">
        <v>161</v>
      </c>
      <c r="B40" s="93"/>
      <c r="C40" s="90"/>
      <c r="D40" s="90"/>
      <c r="E40" s="90"/>
      <c r="F40" s="101">
        <f t="shared" ref="F40:F41" si="8">G40+H40+I40+J40+K40</f>
        <v>90</v>
      </c>
      <c r="G40" s="101">
        <f t="shared" ref="G40:K40" si="9">G34</f>
        <v>0</v>
      </c>
      <c r="H40" s="101">
        <f t="shared" si="9"/>
        <v>0</v>
      </c>
      <c r="I40" s="101">
        <f t="shared" si="9"/>
        <v>0</v>
      </c>
      <c r="J40" s="101">
        <f>J34</f>
        <v>90</v>
      </c>
      <c r="K40" s="101">
        <f t="shared" si="9"/>
        <v>0</v>
      </c>
    </row>
    <row r="41" spans="1:12" ht="39" customHeight="1" x14ac:dyDescent="0.2">
      <c r="A41" s="88" t="s">
        <v>25</v>
      </c>
      <c r="B41" s="93"/>
      <c r="C41" s="90"/>
      <c r="D41" s="90"/>
      <c r="E41" s="90"/>
      <c r="F41" s="101">
        <f t="shared" si="8"/>
        <v>627</v>
      </c>
      <c r="G41" s="101">
        <f t="shared" ref="G41:K41" si="10">G35+G37</f>
        <v>95</v>
      </c>
      <c r="H41" s="101">
        <f t="shared" si="10"/>
        <v>347</v>
      </c>
      <c r="I41" s="101">
        <f t="shared" si="10"/>
        <v>185</v>
      </c>
      <c r="J41" s="101">
        <f t="shared" si="10"/>
        <v>0</v>
      </c>
      <c r="K41" s="101">
        <f t="shared" si="10"/>
        <v>0</v>
      </c>
    </row>
    <row r="42" spans="1:12" ht="30" x14ac:dyDescent="0.2">
      <c r="A42" s="162" t="s">
        <v>38</v>
      </c>
      <c r="B42" s="162" t="s">
        <v>39</v>
      </c>
      <c r="C42" s="88" t="s">
        <v>33</v>
      </c>
      <c r="D42" s="88" t="s">
        <v>14</v>
      </c>
      <c r="E42" s="88" t="s">
        <v>15</v>
      </c>
      <c r="F42" s="104">
        <f>G42+H42+I42+J42+K42</f>
        <v>10</v>
      </c>
      <c r="G42" s="104">
        <v>0</v>
      </c>
      <c r="H42" s="104">
        <v>0</v>
      </c>
      <c r="I42" s="104">
        <v>10</v>
      </c>
      <c r="J42" s="104">
        <v>0</v>
      </c>
      <c r="K42" s="104">
        <v>0</v>
      </c>
    </row>
    <row r="43" spans="1:12" ht="15" x14ac:dyDescent="0.2">
      <c r="A43" s="167"/>
      <c r="B43" s="167"/>
      <c r="C43" s="88" t="s">
        <v>40</v>
      </c>
      <c r="D43" s="162" t="s">
        <v>16</v>
      </c>
      <c r="E43" s="162" t="s">
        <v>15</v>
      </c>
      <c r="F43" s="164">
        <f>G43+H43+I43+J43+K43</f>
        <v>1941.1499999999999</v>
      </c>
      <c r="G43" s="164">
        <v>0</v>
      </c>
      <c r="H43" s="164">
        <v>279.60000000000002</v>
      </c>
      <c r="I43" s="164">
        <v>918</v>
      </c>
      <c r="J43" s="164">
        <v>743.55</v>
      </c>
      <c r="K43" s="164">
        <v>0</v>
      </c>
      <c r="L43" s="80"/>
    </row>
    <row r="44" spans="1:12" ht="15" x14ac:dyDescent="0.2">
      <c r="A44" s="167"/>
      <c r="B44" s="167"/>
      <c r="C44" s="88" t="s">
        <v>41</v>
      </c>
      <c r="D44" s="167"/>
      <c r="E44" s="167"/>
      <c r="F44" s="166"/>
      <c r="G44" s="166"/>
      <c r="H44" s="166"/>
      <c r="I44" s="166"/>
      <c r="J44" s="166"/>
      <c r="K44" s="166"/>
      <c r="L44" s="80"/>
    </row>
    <row r="45" spans="1:12" ht="17.25" customHeight="1" x14ac:dyDescent="0.2">
      <c r="A45" s="167"/>
      <c r="B45" s="167"/>
      <c r="C45" s="88" t="s">
        <v>42</v>
      </c>
      <c r="D45" s="163"/>
      <c r="E45" s="163"/>
      <c r="F45" s="165"/>
      <c r="G45" s="165"/>
      <c r="H45" s="165"/>
      <c r="I45" s="165"/>
      <c r="J45" s="165"/>
      <c r="K45" s="165"/>
      <c r="L45" s="80"/>
    </row>
    <row r="46" spans="1:12" ht="15" x14ac:dyDescent="0.2">
      <c r="A46" s="167"/>
      <c r="B46" s="167"/>
      <c r="C46" s="88" t="s">
        <v>31</v>
      </c>
      <c r="D46" s="162" t="s">
        <v>19</v>
      </c>
      <c r="E46" s="162" t="s">
        <v>15</v>
      </c>
      <c r="F46" s="164">
        <f>G46+H46+I46+J46+K46</f>
        <v>165.64999999999998</v>
      </c>
      <c r="G46" s="164">
        <v>0</v>
      </c>
      <c r="H46" s="164">
        <v>78.7</v>
      </c>
      <c r="I46" s="164">
        <v>53</v>
      </c>
      <c r="J46" s="164">
        <v>33.950000000000003</v>
      </c>
      <c r="K46" s="164">
        <v>0</v>
      </c>
      <c r="L46" s="80"/>
    </row>
    <row r="47" spans="1:12" ht="15" x14ac:dyDescent="0.2">
      <c r="A47" s="167"/>
      <c r="B47" s="167"/>
      <c r="C47" s="88" t="s">
        <v>21</v>
      </c>
      <c r="D47" s="167"/>
      <c r="E47" s="167"/>
      <c r="F47" s="166"/>
      <c r="G47" s="166"/>
      <c r="H47" s="166"/>
      <c r="I47" s="166"/>
      <c r="J47" s="166"/>
      <c r="K47" s="166"/>
      <c r="L47" s="80"/>
    </row>
    <row r="48" spans="1:12" ht="15" x14ac:dyDescent="0.2">
      <c r="A48" s="167"/>
      <c r="B48" s="167"/>
      <c r="C48" s="88" t="s">
        <v>43</v>
      </c>
      <c r="D48" s="163"/>
      <c r="E48" s="163"/>
      <c r="F48" s="165"/>
      <c r="G48" s="165"/>
      <c r="H48" s="165"/>
      <c r="I48" s="165"/>
      <c r="J48" s="165"/>
      <c r="K48" s="165"/>
      <c r="L48" s="80"/>
    </row>
    <row r="49" spans="1:22" ht="75" customHeight="1" x14ac:dyDescent="0.2">
      <c r="A49" s="163"/>
      <c r="B49" s="163"/>
      <c r="C49" s="88" t="s">
        <v>44</v>
      </c>
      <c r="D49" s="88" t="s">
        <v>164</v>
      </c>
      <c r="E49" s="88" t="s">
        <v>15</v>
      </c>
      <c r="F49" s="104">
        <f>G49+H49+I49+J49+K49</f>
        <v>0</v>
      </c>
      <c r="G49" s="104">
        <v>0</v>
      </c>
      <c r="H49" s="104">
        <v>0</v>
      </c>
      <c r="I49" s="104">
        <v>0</v>
      </c>
      <c r="J49" s="104">
        <v>0</v>
      </c>
      <c r="K49" s="104">
        <v>0</v>
      </c>
      <c r="L49" s="80"/>
    </row>
    <row r="50" spans="1:22" ht="24.75" customHeight="1" x14ac:dyDescent="0.2">
      <c r="A50" s="90" t="s">
        <v>7</v>
      </c>
      <c r="B50" s="90"/>
      <c r="C50" s="96"/>
      <c r="D50" s="90"/>
      <c r="E50" s="90"/>
      <c r="F50" s="101">
        <f>G50+H50+I50+J50+K50</f>
        <v>2116.8000000000002</v>
      </c>
      <c r="G50" s="101">
        <f>SUM(G42:G49)</f>
        <v>0</v>
      </c>
      <c r="H50" s="101">
        <f>SUM(H42:H49)</f>
        <v>358.3</v>
      </c>
      <c r="I50" s="101">
        <f t="shared" ref="I50:K50" si="11">SUM(I42:I49)</f>
        <v>981</v>
      </c>
      <c r="J50" s="101">
        <f>SUM(J42:J49)</f>
        <v>777.5</v>
      </c>
      <c r="K50" s="101">
        <f t="shared" si="11"/>
        <v>0</v>
      </c>
    </row>
    <row r="51" spans="1:22" x14ac:dyDescent="0.2">
      <c r="A51" s="161" t="s">
        <v>45</v>
      </c>
      <c r="B51" s="161" t="s">
        <v>39</v>
      </c>
      <c r="C51" s="162" t="s">
        <v>46</v>
      </c>
      <c r="D51" s="162" t="s">
        <v>19</v>
      </c>
      <c r="E51" s="162" t="s">
        <v>15</v>
      </c>
      <c r="F51" s="164">
        <f>G51+H51+I51+J51+K51</f>
        <v>20</v>
      </c>
      <c r="G51" s="164">
        <v>0</v>
      </c>
      <c r="H51" s="164">
        <v>0</v>
      </c>
      <c r="I51" s="164">
        <v>20</v>
      </c>
      <c r="J51" s="164">
        <v>0</v>
      </c>
      <c r="K51" s="164">
        <v>0</v>
      </c>
    </row>
    <row r="52" spans="1:22" ht="19.5" customHeight="1" x14ac:dyDescent="0.2">
      <c r="A52" s="161"/>
      <c r="B52" s="161"/>
      <c r="C52" s="163"/>
      <c r="D52" s="163"/>
      <c r="E52" s="163"/>
      <c r="F52" s="165"/>
      <c r="G52" s="165"/>
      <c r="H52" s="165"/>
      <c r="I52" s="165"/>
      <c r="J52" s="165"/>
      <c r="K52" s="165"/>
    </row>
    <row r="53" spans="1:22" ht="30" x14ac:dyDescent="0.2">
      <c r="A53" s="161"/>
      <c r="B53" s="161"/>
      <c r="C53" s="88" t="s">
        <v>47</v>
      </c>
      <c r="D53" s="88" t="s">
        <v>24</v>
      </c>
      <c r="E53" s="88" t="s">
        <v>25</v>
      </c>
      <c r="F53" s="104">
        <f>G53+H53+I53+J53+K53</f>
        <v>3.5</v>
      </c>
      <c r="G53" s="104">
        <v>3.5</v>
      </c>
      <c r="H53" s="104">
        <v>0</v>
      </c>
      <c r="I53" s="104">
        <v>0</v>
      </c>
      <c r="J53" s="104">
        <v>0</v>
      </c>
      <c r="K53" s="104">
        <v>0</v>
      </c>
    </row>
    <row r="54" spans="1:22" s="20" customFormat="1" ht="14.25" x14ac:dyDescent="0.2">
      <c r="A54" s="90" t="s">
        <v>7</v>
      </c>
      <c r="B54" s="90"/>
      <c r="C54" s="90"/>
      <c r="D54" s="90"/>
      <c r="E54" s="90"/>
      <c r="F54" s="101">
        <f>F55+F56</f>
        <v>23.5</v>
      </c>
      <c r="G54" s="101">
        <f>G55+G56</f>
        <v>3.5</v>
      </c>
      <c r="H54" s="101">
        <f t="shared" ref="H54:K54" si="12">H55+H56</f>
        <v>0</v>
      </c>
      <c r="I54" s="101">
        <f t="shared" si="12"/>
        <v>20</v>
      </c>
      <c r="J54" s="101">
        <v>0</v>
      </c>
      <c r="K54" s="101">
        <f t="shared" si="12"/>
        <v>0</v>
      </c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s="20" customFormat="1" ht="15" x14ac:dyDescent="0.2">
      <c r="A55" s="88" t="s">
        <v>5</v>
      </c>
      <c r="B55" s="93"/>
      <c r="C55" s="90"/>
      <c r="D55" s="90"/>
      <c r="E55" s="90"/>
      <c r="F55" s="101">
        <f t="shared" ref="F55:K55" si="13">F51</f>
        <v>20</v>
      </c>
      <c r="G55" s="101">
        <f t="shared" si="13"/>
        <v>0</v>
      </c>
      <c r="H55" s="101">
        <f t="shared" si="13"/>
        <v>0</v>
      </c>
      <c r="I55" s="101">
        <f t="shared" si="13"/>
        <v>20</v>
      </c>
      <c r="J55" s="101">
        <v>0</v>
      </c>
      <c r="K55" s="101">
        <f t="shared" si="13"/>
        <v>0</v>
      </c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s="20" customFormat="1" ht="30" x14ac:dyDescent="0.2">
      <c r="A56" s="88" t="s">
        <v>25</v>
      </c>
      <c r="B56" s="93"/>
      <c r="C56" s="90"/>
      <c r="D56" s="90"/>
      <c r="E56" s="90"/>
      <c r="F56" s="101">
        <f t="shared" ref="F56:K56" si="14">F53</f>
        <v>3.5</v>
      </c>
      <c r="G56" s="101">
        <f t="shared" si="14"/>
        <v>3.5</v>
      </c>
      <c r="H56" s="101">
        <f t="shared" si="14"/>
        <v>0</v>
      </c>
      <c r="I56" s="101">
        <f t="shared" si="14"/>
        <v>0</v>
      </c>
      <c r="J56" s="101">
        <v>0</v>
      </c>
      <c r="K56" s="101">
        <f t="shared" si="14"/>
        <v>0</v>
      </c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ht="30" x14ac:dyDescent="0.2">
      <c r="A57" s="162" t="s">
        <v>48</v>
      </c>
      <c r="B57" s="162" t="s">
        <v>39</v>
      </c>
      <c r="C57" s="88" t="s">
        <v>49</v>
      </c>
      <c r="D57" s="88" t="s">
        <v>14</v>
      </c>
      <c r="E57" s="88" t="s">
        <v>15</v>
      </c>
      <c r="F57" s="104">
        <f t="shared" ref="F57:F62" si="15">G57+H57+I57+J57+K57</f>
        <v>600</v>
      </c>
      <c r="G57" s="104">
        <v>0</v>
      </c>
      <c r="H57" s="104">
        <v>0</v>
      </c>
      <c r="I57" s="104">
        <v>200</v>
      </c>
      <c r="J57" s="104">
        <v>400</v>
      </c>
      <c r="K57" s="104">
        <v>0</v>
      </c>
      <c r="L57" s="80"/>
    </row>
    <row r="58" spans="1:22" ht="30" x14ac:dyDescent="0.2">
      <c r="A58" s="167"/>
      <c r="B58" s="167"/>
      <c r="C58" s="88" t="s">
        <v>50</v>
      </c>
      <c r="D58" s="88" t="s">
        <v>22</v>
      </c>
      <c r="E58" s="88" t="s">
        <v>15</v>
      </c>
      <c r="F58" s="104">
        <f t="shared" si="15"/>
        <v>140.73699999999999</v>
      </c>
      <c r="G58" s="104">
        <v>0</v>
      </c>
      <c r="H58" s="104">
        <v>140.73699999999999</v>
      </c>
      <c r="I58" s="104">
        <v>0</v>
      </c>
      <c r="J58" s="104">
        <v>0</v>
      </c>
      <c r="K58" s="104">
        <v>0</v>
      </c>
      <c r="L58" s="80"/>
    </row>
    <row r="59" spans="1:22" ht="30" x14ac:dyDescent="0.2">
      <c r="A59" s="167"/>
      <c r="B59" s="167"/>
      <c r="C59" s="162" t="s">
        <v>143</v>
      </c>
      <c r="D59" s="162" t="s">
        <v>19</v>
      </c>
      <c r="E59" s="88" t="s">
        <v>15</v>
      </c>
      <c r="F59" s="104">
        <f t="shared" si="15"/>
        <v>890</v>
      </c>
      <c r="G59" s="104">
        <v>0</v>
      </c>
      <c r="H59" s="104">
        <v>0</v>
      </c>
      <c r="I59" s="104">
        <v>890</v>
      </c>
      <c r="J59" s="104">
        <v>0</v>
      </c>
      <c r="K59" s="104">
        <v>0</v>
      </c>
      <c r="L59" s="80"/>
    </row>
    <row r="60" spans="1:22" ht="30" x14ac:dyDescent="0.2">
      <c r="A60" s="167"/>
      <c r="B60" s="167"/>
      <c r="C60" s="163"/>
      <c r="D60" s="163"/>
      <c r="E60" s="88" t="s">
        <v>144</v>
      </c>
      <c r="F60" s="104">
        <f t="shared" si="15"/>
        <v>418</v>
      </c>
      <c r="G60" s="104">
        <v>0</v>
      </c>
      <c r="H60" s="104">
        <v>0</v>
      </c>
      <c r="I60" s="104">
        <v>0</v>
      </c>
      <c r="J60" s="104">
        <v>338</v>
      </c>
      <c r="K60" s="104">
        <v>80</v>
      </c>
      <c r="L60" s="80"/>
    </row>
    <row r="61" spans="1:22" ht="90" x14ac:dyDescent="0.2">
      <c r="A61" s="167"/>
      <c r="B61" s="167"/>
      <c r="C61" s="88" t="s">
        <v>21</v>
      </c>
      <c r="D61" s="88" t="s">
        <v>51</v>
      </c>
      <c r="E61" s="88" t="s">
        <v>15</v>
      </c>
      <c r="F61" s="104">
        <f t="shared" si="15"/>
        <v>250</v>
      </c>
      <c r="G61" s="104">
        <v>0</v>
      </c>
      <c r="H61" s="104">
        <v>0</v>
      </c>
      <c r="I61" s="104">
        <v>250</v>
      </c>
      <c r="J61" s="104">
        <v>0</v>
      </c>
      <c r="K61" s="104">
        <v>0</v>
      </c>
      <c r="L61" s="80"/>
    </row>
    <row r="62" spans="1:22" ht="15" x14ac:dyDescent="0.2">
      <c r="A62" s="167"/>
      <c r="B62" s="167"/>
      <c r="C62" s="88" t="s">
        <v>50</v>
      </c>
      <c r="D62" s="162" t="s">
        <v>27</v>
      </c>
      <c r="E62" s="162" t="s">
        <v>25</v>
      </c>
      <c r="F62" s="164">
        <f t="shared" si="15"/>
        <v>660</v>
      </c>
      <c r="G62" s="164">
        <v>0</v>
      </c>
      <c r="H62" s="164">
        <v>250</v>
      </c>
      <c r="I62" s="164">
        <v>210</v>
      </c>
      <c r="J62" s="164">
        <v>100</v>
      </c>
      <c r="K62" s="164">
        <v>100</v>
      </c>
      <c r="L62" s="80"/>
    </row>
    <row r="63" spans="1:22" ht="15" x14ac:dyDescent="0.2">
      <c r="A63" s="167"/>
      <c r="B63" s="167"/>
      <c r="C63" s="88" t="s">
        <v>52</v>
      </c>
      <c r="D63" s="167"/>
      <c r="E63" s="167"/>
      <c r="F63" s="166"/>
      <c r="G63" s="166"/>
      <c r="H63" s="166"/>
      <c r="I63" s="166"/>
      <c r="J63" s="166"/>
      <c r="K63" s="166"/>
      <c r="L63" s="80"/>
    </row>
    <row r="64" spans="1:22" ht="15" x14ac:dyDescent="0.2">
      <c r="A64" s="167"/>
      <c r="B64" s="167"/>
      <c r="C64" s="88" t="s">
        <v>53</v>
      </c>
      <c r="D64" s="167"/>
      <c r="E64" s="167"/>
      <c r="F64" s="166"/>
      <c r="G64" s="166"/>
      <c r="H64" s="166"/>
      <c r="I64" s="166"/>
      <c r="J64" s="166"/>
      <c r="K64" s="166"/>
      <c r="L64" s="80"/>
    </row>
    <row r="65" spans="1:22" ht="15" x14ac:dyDescent="0.2">
      <c r="A65" s="167"/>
      <c r="B65" s="167"/>
      <c r="C65" s="88" t="s">
        <v>54</v>
      </c>
      <c r="D65" s="163"/>
      <c r="E65" s="163"/>
      <c r="F65" s="165"/>
      <c r="G65" s="165"/>
      <c r="H65" s="165"/>
      <c r="I65" s="165"/>
      <c r="J65" s="165"/>
      <c r="K65" s="165"/>
      <c r="L65" s="80"/>
    </row>
    <row r="66" spans="1:22" ht="30" x14ac:dyDescent="0.2">
      <c r="A66" s="167"/>
      <c r="B66" s="167"/>
      <c r="C66" s="88" t="s">
        <v>36</v>
      </c>
      <c r="D66" s="88" t="s">
        <v>55</v>
      </c>
      <c r="E66" s="88" t="s">
        <v>25</v>
      </c>
      <c r="F66" s="104">
        <f>G66+H66+I66+J66+K66</f>
        <v>70</v>
      </c>
      <c r="G66" s="104">
        <v>70</v>
      </c>
      <c r="H66" s="104">
        <v>0</v>
      </c>
      <c r="I66" s="104">
        <v>0</v>
      </c>
      <c r="J66" s="104">
        <v>0</v>
      </c>
      <c r="K66" s="104">
        <v>0</v>
      </c>
      <c r="L66" s="80"/>
    </row>
    <row r="67" spans="1:22" ht="30" x14ac:dyDescent="0.2">
      <c r="A67" s="167"/>
      <c r="B67" s="167"/>
      <c r="C67" s="88" t="s">
        <v>35</v>
      </c>
      <c r="D67" s="88" t="s">
        <v>37</v>
      </c>
      <c r="E67" s="88" t="s">
        <v>25</v>
      </c>
      <c r="F67" s="104">
        <f>G67+H67+I67+J67+K67</f>
        <v>48.3</v>
      </c>
      <c r="G67" s="104">
        <v>0</v>
      </c>
      <c r="H67" s="104">
        <v>48.3</v>
      </c>
      <c r="I67" s="104">
        <v>0</v>
      </c>
      <c r="J67" s="104">
        <v>0</v>
      </c>
      <c r="K67" s="104">
        <v>0</v>
      </c>
      <c r="L67" s="80"/>
    </row>
    <row r="68" spans="1:22" x14ac:dyDescent="0.2">
      <c r="A68" s="167"/>
      <c r="B68" s="167"/>
      <c r="C68" s="162" t="s">
        <v>145</v>
      </c>
      <c r="D68" s="162" t="s">
        <v>24</v>
      </c>
      <c r="E68" s="162" t="s">
        <v>25</v>
      </c>
      <c r="F68" s="164">
        <f>G68+H68+I68+J68+K68</f>
        <v>90</v>
      </c>
      <c r="G68" s="164">
        <v>30</v>
      </c>
      <c r="H68" s="164">
        <v>60</v>
      </c>
      <c r="I68" s="164">
        <v>0</v>
      </c>
      <c r="J68" s="164">
        <v>0</v>
      </c>
      <c r="K68" s="164">
        <v>0</v>
      </c>
      <c r="L68" s="80"/>
    </row>
    <row r="69" spans="1:22" x14ac:dyDescent="0.2">
      <c r="A69" s="167"/>
      <c r="B69" s="167"/>
      <c r="C69" s="163"/>
      <c r="D69" s="163"/>
      <c r="E69" s="163"/>
      <c r="F69" s="165"/>
      <c r="G69" s="165"/>
      <c r="H69" s="165"/>
      <c r="I69" s="165"/>
      <c r="J69" s="165"/>
      <c r="K69" s="165"/>
      <c r="L69" s="80"/>
    </row>
    <row r="70" spans="1:22" ht="30" x14ac:dyDescent="0.2">
      <c r="A70" s="167"/>
      <c r="B70" s="167"/>
      <c r="C70" s="88" t="s">
        <v>56</v>
      </c>
      <c r="D70" s="88" t="s">
        <v>57</v>
      </c>
      <c r="E70" s="88" t="s">
        <v>25</v>
      </c>
      <c r="F70" s="104">
        <f t="shared" ref="F70:F76" si="16">G70+H70+I70+J70+K70</f>
        <v>99</v>
      </c>
      <c r="G70" s="104">
        <v>99</v>
      </c>
      <c r="H70" s="104">
        <v>0</v>
      </c>
      <c r="I70" s="104">
        <v>0</v>
      </c>
      <c r="J70" s="104">
        <v>0</v>
      </c>
      <c r="K70" s="104">
        <v>0</v>
      </c>
      <c r="L70" s="80"/>
    </row>
    <row r="71" spans="1:22" ht="60" x14ac:dyDescent="0.2">
      <c r="A71" s="163"/>
      <c r="B71" s="163"/>
      <c r="C71" s="88" t="s">
        <v>188</v>
      </c>
      <c r="D71" s="88" t="s">
        <v>16</v>
      </c>
      <c r="E71" s="88" t="s">
        <v>15</v>
      </c>
      <c r="F71" s="104">
        <f t="shared" si="16"/>
        <v>2575.25</v>
      </c>
      <c r="G71" s="104">
        <v>0</v>
      </c>
      <c r="H71" s="104">
        <v>0</v>
      </c>
      <c r="I71" s="104">
        <v>0</v>
      </c>
      <c r="J71" s="104">
        <v>2575.25</v>
      </c>
      <c r="K71" s="104"/>
      <c r="L71" s="80"/>
    </row>
    <row r="72" spans="1:22" s="20" customFormat="1" ht="25.5" customHeight="1" x14ac:dyDescent="0.2">
      <c r="A72" s="90" t="s">
        <v>7</v>
      </c>
      <c r="B72" s="90"/>
      <c r="C72" s="96"/>
      <c r="D72" s="90"/>
      <c r="E72" s="90"/>
      <c r="F72" s="101">
        <f t="shared" si="16"/>
        <v>5841.2870000000003</v>
      </c>
      <c r="G72" s="101">
        <f t="shared" ref="G72:H72" si="17">G73+G74+G75</f>
        <v>199</v>
      </c>
      <c r="H72" s="101">
        <f t="shared" si="17"/>
        <v>499.03700000000003</v>
      </c>
      <c r="I72" s="101">
        <f>I73+I74+I75</f>
        <v>1550</v>
      </c>
      <c r="J72" s="101">
        <f>J73+J74+J75</f>
        <v>3413.25</v>
      </c>
      <c r="K72" s="101">
        <f>K73+K74+K75</f>
        <v>180</v>
      </c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s="20" customFormat="1" ht="15" x14ac:dyDescent="0.2">
      <c r="A73" s="88" t="s">
        <v>5</v>
      </c>
      <c r="B73" s="90"/>
      <c r="C73" s="90"/>
      <c r="D73" s="90"/>
      <c r="E73" s="90"/>
      <c r="F73" s="101">
        <f t="shared" si="16"/>
        <v>4455.9870000000001</v>
      </c>
      <c r="G73" s="101">
        <f t="shared" ref="G73" si="18">G57+G58+G59+G61+G71</f>
        <v>0</v>
      </c>
      <c r="H73" s="101">
        <f>H57+H58+H59+H61+H71</f>
        <v>140.73699999999999</v>
      </c>
      <c r="I73" s="101">
        <f t="shared" ref="I73:K73" si="19">I57+I58+I59+I61+I71</f>
        <v>1340</v>
      </c>
      <c r="J73" s="101">
        <f t="shared" si="19"/>
        <v>2975.25</v>
      </c>
      <c r="K73" s="101">
        <f t="shared" si="19"/>
        <v>0</v>
      </c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s="20" customFormat="1" ht="15" x14ac:dyDescent="0.2">
      <c r="A74" s="88" t="s">
        <v>161</v>
      </c>
      <c r="B74" s="90"/>
      <c r="C74" s="90"/>
      <c r="D74" s="90"/>
      <c r="E74" s="90"/>
      <c r="F74" s="101">
        <f t="shared" si="16"/>
        <v>418</v>
      </c>
      <c r="G74" s="101">
        <f t="shared" ref="G74" si="20">G60</f>
        <v>0</v>
      </c>
      <c r="H74" s="101">
        <f>H60</f>
        <v>0</v>
      </c>
      <c r="I74" s="101">
        <f t="shared" ref="I74:K74" si="21">I60</f>
        <v>0</v>
      </c>
      <c r="J74" s="101">
        <f t="shared" si="21"/>
        <v>338</v>
      </c>
      <c r="K74" s="101">
        <f t="shared" si="21"/>
        <v>80</v>
      </c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s="20" customFormat="1" ht="30" x14ac:dyDescent="0.2">
      <c r="A75" s="88" t="s">
        <v>25</v>
      </c>
      <c r="B75" s="90"/>
      <c r="C75" s="90"/>
      <c r="D75" s="90"/>
      <c r="E75" s="90"/>
      <c r="F75" s="101">
        <f t="shared" si="16"/>
        <v>967.3</v>
      </c>
      <c r="G75" s="101">
        <f>G62+G66+G67+G68+G70</f>
        <v>199</v>
      </c>
      <c r="H75" s="101">
        <f t="shared" ref="H75:K75" si="22">H62+H66+H67+H68+H70</f>
        <v>358.3</v>
      </c>
      <c r="I75" s="101">
        <f t="shared" si="22"/>
        <v>210</v>
      </c>
      <c r="J75" s="101">
        <f t="shared" si="22"/>
        <v>100</v>
      </c>
      <c r="K75" s="101">
        <f t="shared" si="22"/>
        <v>100</v>
      </c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ht="15" x14ac:dyDescent="0.2">
      <c r="A76" s="161" t="s">
        <v>58</v>
      </c>
      <c r="B76" s="161" t="s">
        <v>39</v>
      </c>
      <c r="C76" s="88" t="s">
        <v>59</v>
      </c>
      <c r="D76" s="161" t="s">
        <v>14</v>
      </c>
      <c r="E76" s="161" t="s">
        <v>15</v>
      </c>
      <c r="F76" s="164">
        <f t="shared" si="16"/>
        <v>331.42</v>
      </c>
      <c r="G76" s="176">
        <v>0</v>
      </c>
      <c r="H76" s="176">
        <v>200</v>
      </c>
      <c r="I76" s="176">
        <v>81.72</v>
      </c>
      <c r="J76" s="164">
        <v>19.7</v>
      </c>
      <c r="K76" s="176">
        <v>30</v>
      </c>
      <c r="L76" s="80"/>
    </row>
    <row r="77" spans="1:22" ht="15" x14ac:dyDescent="0.2">
      <c r="A77" s="161"/>
      <c r="B77" s="161"/>
      <c r="C77" s="88" t="s">
        <v>60</v>
      </c>
      <c r="D77" s="161"/>
      <c r="E77" s="161"/>
      <c r="F77" s="166"/>
      <c r="G77" s="176"/>
      <c r="H77" s="176"/>
      <c r="I77" s="176"/>
      <c r="J77" s="166"/>
      <c r="K77" s="176"/>
    </row>
    <row r="78" spans="1:22" ht="15" x14ac:dyDescent="0.2">
      <c r="A78" s="161"/>
      <c r="B78" s="161"/>
      <c r="C78" s="88" t="s">
        <v>169</v>
      </c>
      <c r="D78" s="161"/>
      <c r="E78" s="161"/>
      <c r="F78" s="166"/>
      <c r="G78" s="176"/>
      <c r="H78" s="176"/>
      <c r="I78" s="176"/>
      <c r="J78" s="166"/>
      <c r="K78" s="176"/>
    </row>
    <row r="79" spans="1:22" ht="15" x14ac:dyDescent="0.2">
      <c r="A79" s="161"/>
      <c r="B79" s="161"/>
      <c r="C79" s="88" t="s">
        <v>61</v>
      </c>
      <c r="D79" s="161"/>
      <c r="E79" s="161"/>
      <c r="F79" s="165"/>
      <c r="G79" s="176"/>
      <c r="H79" s="176"/>
      <c r="I79" s="176"/>
      <c r="J79" s="165"/>
      <c r="K79" s="176"/>
    </row>
    <row r="80" spans="1:22" ht="15" x14ac:dyDescent="0.2">
      <c r="A80" s="161"/>
      <c r="B80" s="161" t="s">
        <v>12</v>
      </c>
      <c r="C80" s="88" t="s">
        <v>62</v>
      </c>
      <c r="D80" s="161" t="s">
        <v>16</v>
      </c>
      <c r="E80" s="161" t="s">
        <v>15</v>
      </c>
      <c r="F80" s="164">
        <f>G80+H80+I80+J80+K80</f>
        <v>8742.39</v>
      </c>
      <c r="G80" s="176">
        <v>0</v>
      </c>
      <c r="H80" s="176">
        <v>241.4</v>
      </c>
      <c r="I80" s="176">
        <v>4262</v>
      </c>
      <c r="J80" s="164">
        <v>2458.9899999999998</v>
      </c>
      <c r="K80" s="176">
        <v>1780</v>
      </c>
      <c r="L80" s="80"/>
    </row>
    <row r="81" spans="1:12" ht="15" x14ac:dyDescent="0.2">
      <c r="A81" s="161"/>
      <c r="B81" s="161"/>
      <c r="C81" s="88" t="s">
        <v>182</v>
      </c>
      <c r="D81" s="161"/>
      <c r="E81" s="161"/>
      <c r="F81" s="166"/>
      <c r="G81" s="176"/>
      <c r="H81" s="176"/>
      <c r="I81" s="176"/>
      <c r="J81" s="166"/>
      <c r="K81" s="176"/>
    </row>
    <row r="82" spans="1:12" ht="15" x14ac:dyDescent="0.2">
      <c r="A82" s="161"/>
      <c r="B82" s="161"/>
      <c r="C82" s="88" t="s">
        <v>64</v>
      </c>
      <c r="D82" s="161"/>
      <c r="E82" s="161"/>
      <c r="F82" s="166"/>
      <c r="G82" s="176"/>
      <c r="H82" s="176"/>
      <c r="I82" s="176"/>
      <c r="J82" s="166"/>
      <c r="K82" s="176"/>
    </row>
    <row r="83" spans="1:12" ht="15" x14ac:dyDescent="0.2">
      <c r="A83" s="161"/>
      <c r="B83" s="161"/>
      <c r="C83" s="88" t="s">
        <v>65</v>
      </c>
      <c r="D83" s="161"/>
      <c r="E83" s="161"/>
      <c r="F83" s="166"/>
      <c r="G83" s="176"/>
      <c r="H83" s="176"/>
      <c r="I83" s="176"/>
      <c r="J83" s="165"/>
      <c r="K83" s="176"/>
    </row>
    <row r="84" spans="1:12" ht="15" x14ac:dyDescent="0.2">
      <c r="A84" s="161"/>
      <c r="B84" s="161" t="s">
        <v>39</v>
      </c>
      <c r="C84" s="88" t="s">
        <v>67</v>
      </c>
      <c r="D84" s="161" t="s">
        <v>19</v>
      </c>
      <c r="E84" s="161" t="s">
        <v>15</v>
      </c>
      <c r="F84" s="164">
        <f>G84+H84+I84+J84+K84</f>
        <v>167</v>
      </c>
      <c r="G84" s="176">
        <v>0</v>
      </c>
      <c r="H84" s="176">
        <v>29</v>
      </c>
      <c r="I84" s="176">
        <v>64</v>
      </c>
      <c r="J84" s="164">
        <v>44</v>
      </c>
      <c r="K84" s="176">
        <v>30</v>
      </c>
      <c r="L84" s="80"/>
    </row>
    <row r="85" spans="1:12" ht="34.5" customHeight="1" x14ac:dyDescent="0.2">
      <c r="A85" s="161"/>
      <c r="B85" s="161"/>
      <c r="C85" s="88" t="s">
        <v>68</v>
      </c>
      <c r="D85" s="161"/>
      <c r="E85" s="161"/>
      <c r="F85" s="165"/>
      <c r="G85" s="176"/>
      <c r="H85" s="176"/>
      <c r="I85" s="176"/>
      <c r="J85" s="165"/>
      <c r="K85" s="176"/>
    </row>
    <row r="86" spans="1:12" ht="15.75" customHeight="1" x14ac:dyDescent="0.2">
      <c r="A86" s="161"/>
      <c r="B86" s="161"/>
      <c r="C86" s="88" t="s">
        <v>69</v>
      </c>
      <c r="D86" s="161"/>
      <c r="E86" s="161" t="s">
        <v>34</v>
      </c>
      <c r="F86" s="164">
        <f>G86+H86+I86+J86+K86</f>
        <v>20</v>
      </c>
      <c r="G86" s="176">
        <v>0</v>
      </c>
      <c r="H86" s="176">
        <v>0</v>
      </c>
      <c r="I86" s="176">
        <v>0</v>
      </c>
      <c r="J86" s="164">
        <v>10</v>
      </c>
      <c r="K86" s="176">
        <v>10</v>
      </c>
    </row>
    <row r="87" spans="1:12" ht="15" x14ac:dyDescent="0.2">
      <c r="A87" s="161"/>
      <c r="B87" s="161"/>
      <c r="C87" s="88" t="s">
        <v>70</v>
      </c>
      <c r="D87" s="161"/>
      <c r="E87" s="161"/>
      <c r="F87" s="166"/>
      <c r="G87" s="176"/>
      <c r="H87" s="176"/>
      <c r="I87" s="176"/>
      <c r="J87" s="166"/>
      <c r="K87" s="176"/>
    </row>
    <row r="88" spans="1:12" ht="15" x14ac:dyDescent="0.2">
      <c r="A88" s="161"/>
      <c r="B88" s="161"/>
      <c r="C88" s="88" t="s">
        <v>71</v>
      </c>
      <c r="D88" s="161"/>
      <c r="E88" s="161"/>
      <c r="F88" s="165"/>
      <c r="G88" s="176"/>
      <c r="H88" s="176"/>
      <c r="I88" s="176"/>
      <c r="J88" s="165"/>
      <c r="K88" s="176"/>
    </row>
    <row r="89" spans="1:12" ht="15" x14ac:dyDescent="0.2">
      <c r="A89" s="161"/>
      <c r="B89" s="161"/>
      <c r="C89" s="88" t="s">
        <v>72</v>
      </c>
      <c r="D89" s="161" t="s">
        <v>74</v>
      </c>
      <c r="E89" s="161" t="s">
        <v>25</v>
      </c>
      <c r="F89" s="164">
        <f>G89+H89+I89+J89+K89</f>
        <v>3</v>
      </c>
      <c r="G89" s="176">
        <v>1.5</v>
      </c>
      <c r="H89" s="176">
        <v>1.5</v>
      </c>
      <c r="I89" s="176">
        <v>0</v>
      </c>
      <c r="J89" s="164">
        <v>0</v>
      </c>
      <c r="K89" s="176">
        <v>0</v>
      </c>
      <c r="L89" s="80"/>
    </row>
    <row r="90" spans="1:12" ht="15" x14ac:dyDescent="0.2">
      <c r="A90" s="161"/>
      <c r="B90" s="161"/>
      <c r="C90" s="88" t="s">
        <v>73</v>
      </c>
      <c r="D90" s="161"/>
      <c r="E90" s="161"/>
      <c r="F90" s="165"/>
      <c r="G90" s="176"/>
      <c r="H90" s="176"/>
      <c r="I90" s="176"/>
      <c r="J90" s="165"/>
      <c r="K90" s="176"/>
      <c r="L90" s="80"/>
    </row>
    <row r="91" spans="1:12" ht="15" x14ac:dyDescent="0.2">
      <c r="A91" s="161"/>
      <c r="B91" s="161"/>
      <c r="C91" s="88" t="s">
        <v>75</v>
      </c>
      <c r="D91" s="161" t="s">
        <v>37</v>
      </c>
      <c r="E91" s="161" t="s">
        <v>25</v>
      </c>
      <c r="F91" s="164">
        <f>G91+H91+I91+J91+K91</f>
        <v>6.6</v>
      </c>
      <c r="G91" s="176">
        <v>5</v>
      </c>
      <c r="H91" s="176">
        <v>1.6</v>
      </c>
      <c r="I91" s="176">
        <v>0</v>
      </c>
      <c r="J91" s="164">
        <v>0</v>
      </c>
      <c r="K91" s="176">
        <v>0</v>
      </c>
      <c r="L91" s="80"/>
    </row>
    <row r="92" spans="1:12" ht="15" x14ac:dyDescent="0.2">
      <c r="A92" s="161"/>
      <c r="B92" s="161"/>
      <c r="C92" s="88" t="s">
        <v>76</v>
      </c>
      <c r="D92" s="161"/>
      <c r="E92" s="161"/>
      <c r="F92" s="165"/>
      <c r="G92" s="176"/>
      <c r="H92" s="176"/>
      <c r="I92" s="176"/>
      <c r="J92" s="165"/>
      <c r="K92" s="176"/>
      <c r="L92" s="80"/>
    </row>
    <row r="93" spans="1:12" ht="15" x14ac:dyDescent="0.2">
      <c r="A93" s="161"/>
      <c r="B93" s="161"/>
      <c r="C93" s="88" t="s">
        <v>77</v>
      </c>
      <c r="D93" s="161" t="s">
        <v>24</v>
      </c>
      <c r="E93" s="161" t="s">
        <v>25</v>
      </c>
      <c r="F93" s="164">
        <f>G93+H93+I93+J93+K93</f>
        <v>3</v>
      </c>
      <c r="G93" s="176">
        <v>2</v>
      </c>
      <c r="H93" s="176">
        <v>1</v>
      </c>
      <c r="I93" s="176">
        <v>0</v>
      </c>
      <c r="J93" s="164">
        <v>0</v>
      </c>
      <c r="K93" s="176">
        <v>0</v>
      </c>
      <c r="L93" s="80"/>
    </row>
    <row r="94" spans="1:12" ht="15" x14ac:dyDescent="0.2">
      <c r="A94" s="161"/>
      <c r="B94" s="161"/>
      <c r="C94" s="88" t="s">
        <v>50</v>
      </c>
      <c r="D94" s="161"/>
      <c r="E94" s="161"/>
      <c r="F94" s="165"/>
      <c r="G94" s="176"/>
      <c r="H94" s="176"/>
      <c r="I94" s="176"/>
      <c r="J94" s="165"/>
      <c r="K94" s="176"/>
      <c r="L94" s="80"/>
    </row>
    <row r="95" spans="1:12" ht="45" x14ac:dyDescent="0.2">
      <c r="A95" s="161"/>
      <c r="B95" s="161"/>
      <c r="C95" s="88" t="s">
        <v>78</v>
      </c>
      <c r="D95" s="161" t="s">
        <v>57</v>
      </c>
      <c r="E95" s="161" t="s">
        <v>25</v>
      </c>
      <c r="F95" s="164">
        <f>G95+H95+I95+J95+K95</f>
        <v>8.5</v>
      </c>
      <c r="G95" s="176">
        <v>1</v>
      </c>
      <c r="H95" s="176">
        <v>1.5</v>
      </c>
      <c r="I95" s="176">
        <v>2</v>
      </c>
      <c r="J95" s="164">
        <v>2</v>
      </c>
      <c r="K95" s="176">
        <v>2</v>
      </c>
      <c r="L95" s="80"/>
    </row>
    <row r="96" spans="1:12" ht="15" x14ac:dyDescent="0.2">
      <c r="A96" s="161"/>
      <c r="B96" s="161"/>
      <c r="C96" s="88" t="s">
        <v>42</v>
      </c>
      <c r="D96" s="161"/>
      <c r="E96" s="161"/>
      <c r="F96" s="166"/>
      <c r="G96" s="176"/>
      <c r="H96" s="176"/>
      <c r="I96" s="176"/>
      <c r="J96" s="166"/>
      <c r="K96" s="176"/>
    </row>
    <row r="97" spans="1:22" ht="15" x14ac:dyDescent="0.2">
      <c r="A97" s="161"/>
      <c r="B97" s="161"/>
      <c r="C97" s="88" t="s">
        <v>79</v>
      </c>
      <c r="D97" s="161"/>
      <c r="E97" s="161"/>
      <c r="F97" s="165"/>
      <c r="G97" s="176"/>
      <c r="H97" s="176"/>
      <c r="I97" s="176"/>
      <c r="J97" s="165"/>
      <c r="K97" s="176"/>
    </row>
    <row r="98" spans="1:22" s="20" customFormat="1" ht="27.75" customHeight="1" x14ac:dyDescent="0.2">
      <c r="A98" s="90" t="s">
        <v>7</v>
      </c>
      <c r="B98" s="90"/>
      <c r="C98" s="92"/>
      <c r="D98" s="90"/>
      <c r="E98" s="90"/>
      <c r="F98" s="101">
        <f t="shared" ref="F98:F105" si="23">G98+H98+I98+J98+K98</f>
        <v>9281.91</v>
      </c>
      <c r="G98" s="101">
        <f>G99+G100+G101</f>
        <v>9.5</v>
      </c>
      <c r="H98" s="101">
        <f t="shared" ref="H98:K98" si="24">H99+H100+H101</f>
        <v>476</v>
      </c>
      <c r="I98" s="101">
        <f t="shared" si="24"/>
        <v>4409.72</v>
      </c>
      <c r="J98" s="101">
        <f>J99+J100+J101</f>
        <v>2534.6899999999996</v>
      </c>
      <c r="K98" s="101">
        <f t="shared" si="24"/>
        <v>1852</v>
      </c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spans="1:22" s="20" customFormat="1" ht="24" customHeight="1" x14ac:dyDescent="0.2">
      <c r="A99" s="88" t="s">
        <v>5</v>
      </c>
      <c r="B99" s="90"/>
      <c r="C99" s="90"/>
      <c r="D99" s="90"/>
      <c r="E99" s="90"/>
      <c r="F99" s="101">
        <f t="shared" si="23"/>
        <v>9240.81</v>
      </c>
      <c r="G99" s="101">
        <f>G76+G80+G84</f>
        <v>0</v>
      </c>
      <c r="H99" s="101">
        <f>H76+H80+H84</f>
        <v>470.4</v>
      </c>
      <c r="I99" s="101">
        <f>I76+I80+I84</f>
        <v>4407.72</v>
      </c>
      <c r="J99" s="101">
        <f t="shared" ref="J99" si="25">J76+J80+J84</f>
        <v>2522.6899999999996</v>
      </c>
      <c r="K99" s="101">
        <f>K76+K80+K84</f>
        <v>1840</v>
      </c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s="20" customFormat="1" ht="27" customHeight="1" x14ac:dyDescent="0.2">
      <c r="A100" s="88" t="s">
        <v>161</v>
      </c>
      <c r="B100" s="90"/>
      <c r="C100" s="90"/>
      <c r="D100" s="90"/>
      <c r="E100" s="90"/>
      <c r="F100" s="101">
        <f t="shared" si="23"/>
        <v>20</v>
      </c>
      <c r="G100" s="101">
        <f t="shared" ref="G100:K100" si="26">G86</f>
        <v>0</v>
      </c>
      <c r="H100" s="101">
        <f t="shared" si="26"/>
        <v>0</v>
      </c>
      <c r="I100" s="101">
        <f t="shared" si="26"/>
        <v>0</v>
      </c>
      <c r="J100" s="101">
        <f t="shared" si="26"/>
        <v>10</v>
      </c>
      <c r="K100" s="101">
        <f t="shared" si="26"/>
        <v>10</v>
      </c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s="20" customFormat="1" ht="43.5" customHeight="1" x14ac:dyDescent="0.2">
      <c r="A101" s="88" t="s">
        <v>25</v>
      </c>
      <c r="B101" s="90"/>
      <c r="C101" s="90"/>
      <c r="D101" s="90"/>
      <c r="E101" s="90"/>
      <c r="F101" s="101">
        <f t="shared" si="23"/>
        <v>21.1</v>
      </c>
      <c r="G101" s="101">
        <f>G89+G91+G93+G95</f>
        <v>9.5</v>
      </c>
      <c r="H101" s="101">
        <f t="shared" ref="H101:K101" si="27">H89+H91+H93+H95</f>
        <v>5.6</v>
      </c>
      <c r="I101" s="101">
        <f t="shared" si="27"/>
        <v>2</v>
      </c>
      <c r="J101" s="101">
        <f t="shared" si="27"/>
        <v>2</v>
      </c>
      <c r="K101" s="101">
        <f t="shared" si="27"/>
        <v>2</v>
      </c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ht="45" x14ac:dyDescent="0.2">
      <c r="A102" s="88" t="s">
        <v>80</v>
      </c>
      <c r="B102" s="88" t="s">
        <v>12</v>
      </c>
      <c r="C102" s="88" t="s">
        <v>23</v>
      </c>
      <c r="D102" s="88" t="s">
        <v>14</v>
      </c>
      <c r="E102" s="88" t="s">
        <v>15</v>
      </c>
      <c r="F102" s="104">
        <f t="shared" si="23"/>
        <v>3048.3</v>
      </c>
      <c r="G102" s="104">
        <v>0</v>
      </c>
      <c r="H102" s="104">
        <v>0</v>
      </c>
      <c r="I102" s="104">
        <v>3048.3</v>
      </c>
      <c r="J102" s="104">
        <v>0</v>
      </c>
      <c r="K102" s="104">
        <v>0</v>
      </c>
    </row>
    <row r="103" spans="1:22" ht="30" x14ac:dyDescent="0.2">
      <c r="A103" s="161" t="s">
        <v>81</v>
      </c>
      <c r="B103" s="161" t="s">
        <v>39</v>
      </c>
      <c r="C103" s="88" t="s">
        <v>30</v>
      </c>
      <c r="D103" s="88" t="s">
        <v>37</v>
      </c>
      <c r="E103" s="88" t="s">
        <v>25</v>
      </c>
      <c r="F103" s="104">
        <f t="shared" si="23"/>
        <v>10</v>
      </c>
      <c r="G103" s="104">
        <v>10</v>
      </c>
      <c r="H103" s="104">
        <v>0</v>
      </c>
      <c r="I103" s="104">
        <v>0</v>
      </c>
      <c r="J103" s="104">
        <v>0</v>
      </c>
      <c r="K103" s="104">
        <v>0</v>
      </c>
    </row>
    <row r="104" spans="1:22" ht="30" x14ac:dyDescent="0.2">
      <c r="A104" s="161"/>
      <c r="B104" s="161"/>
      <c r="C104" s="88" t="s">
        <v>47</v>
      </c>
      <c r="D104" s="88" t="s">
        <v>74</v>
      </c>
      <c r="E104" s="88" t="s">
        <v>25</v>
      </c>
      <c r="F104" s="104">
        <f t="shared" si="23"/>
        <v>10</v>
      </c>
      <c r="G104" s="104">
        <v>10</v>
      </c>
      <c r="H104" s="104">
        <v>0</v>
      </c>
      <c r="I104" s="104">
        <v>0</v>
      </c>
      <c r="J104" s="104">
        <v>0</v>
      </c>
      <c r="K104" s="104">
        <v>0</v>
      </c>
    </row>
    <row r="105" spans="1:22" ht="60" x14ac:dyDescent="0.2">
      <c r="A105" s="161"/>
      <c r="B105" s="161"/>
      <c r="C105" s="88" t="s">
        <v>82</v>
      </c>
      <c r="D105" s="88" t="s">
        <v>19</v>
      </c>
      <c r="E105" s="88" t="s">
        <v>15</v>
      </c>
      <c r="F105" s="104">
        <f t="shared" si="23"/>
        <v>20</v>
      </c>
      <c r="G105" s="104">
        <v>0</v>
      </c>
      <c r="H105" s="104">
        <v>0</v>
      </c>
      <c r="I105" s="104">
        <v>20</v>
      </c>
      <c r="J105" s="104">
        <v>0</v>
      </c>
      <c r="K105" s="104">
        <v>0</v>
      </c>
    </row>
    <row r="106" spans="1:22" s="20" customFormat="1" ht="14.25" x14ac:dyDescent="0.2">
      <c r="A106" s="90" t="s">
        <v>7</v>
      </c>
      <c r="B106" s="90"/>
      <c r="C106" s="90"/>
      <c r="D106" s="90"/>
      <c r="E106" s="90"/>
      <c r="F106" s="101">
        <f t="shared" ref="F106:K106" si="28">F107+F108</f>
        <v>40</v>
      </c>
      <c r="G106" s="101">
        <f t="shared" si="28"/>
        <v>20</v>
      </c>
      <c r="H106" s="101">
        <f t="shared" si="28"/>
        <v>0</v>
      </c>
      <c r="I106" s="101">
        <f t="shared" si="28"/>
        <v>20</v>
      </c>
      <c r="J106" s="101">
        <v>0</v>
      </c>
      <c r="K106" s="101">
        <f t="shared" si="28"/>
        <v>0</v>
      </c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spans="1:22" s="20" customFormat="1" ht="15" x14ac:dyDescent="0.2">
      <c r="A107" s="88" t="s">
        <v>5</v>
      </c>
      <c r="B107" s="93"/>
      <c r="C107" s="93"/>
      <c r="D107" s="93"/>
      <c r="E107" s="90"/>
      <c r="F107" s="102">
        <f t="shared" ref="F107:K107" si="29">F105</f>
        <v>20</v>
      </c>
      <c r="G107" s="102">
        <f t="shared" si="29"/>
        <v>0</v>
      </c>
      <c r="H107" s="102">
        <f t="shared" si="29"/>
        <v>0</v>
      </c>
      <c r="I107" s="102">
        <f t="shared" si="29"/>
        <v>20</v>
      </c>
      <c r="J107" s="102">
        <v>0</v>
      </c>
      <c r="K107" s="102">
        <f t="shared" si="29"/>
        <v>0</v>
      </c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spans="1:22" s="20" customFormat="1" ht="30" x14ac:dyDescent="0.2">
      <c r="A108" s="88" t="s">
        <v>25</v>
      </c>
      <c r="B108" s="93"/>
      <c r="C108" s="93"/>
      <c r="D108" s="93"/>
      <c r="E108" s="90"/>
      <c r="F108" s="102">
        <f t="shared" ref="F108:K108" si="30">F103+F104</f>
        <v>20</v>
      </c>
      <c r="G108" s="102">
        <f t="shared" si="30"/>
        <v>20</v>
      </c>
      <c r="H108" s="102">
        <f t="shared" si="30"/>
        <v>0</v>
      </c>
      <c r="I108" s="102">
        <f t="shared" si="30"/>
        <v>0</v>
      </c>
      <c r="J108" s="102">
        <v>0</v>
      </c>
      <c r="K108" s="102">
        <f t="shared" si="30"/>
        <v>0</v>
      </c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22" x14ac:dyDescent="0.2">
      <c r="A109" s="162" t="s">
        <v>83</v>
      </c>
      <c r="B109" s="162"/>
      <c r="C109" s="162" t="s">
        <v>148</v>
      </c>
      <c r="D109" s="162" t="s">
        <v>19</v>
      </c>
      <c r="E109" s="161" t="s">
        <v>15</v>
      </c>
      <c r="F109" s="164">
        <f>G109+H109+I109+J109+K109</f>
        <v>314.10000000000002</v>
      </c>
      <c r="G109" s="164">
        <v>0</v>
      </c>
      <c r="H109" s="164">
        <v>60.3</v>
      </c>
      <c r="I109" s="164">
        <v>124</v>
      </c>
      <c r="J109" s="164">
        <v>64</v>
      </c>
      <c r="K109" s="164">
        <v>65.8</v>
      </c>
      <c r="L109" s="80"/>
    </row>
    <row r="110" spans="1:22" x14ac:dyDescent="0.2">
      <c r="A110" s="167"/>
      <c r="B110" s="167"/>
      <c r="C110" s="167"/>
      <c r="D110" s="167"/>
      <c r="E110" s="161"/>
      <c r="F110" s="166"/>
      <c r="G110" s="166"/>
      <c r="H110" s="166"/>
      <c r="I110" s="166"/>
      <c r="J110" s="166"/>
      <c r="K110" s="166"/>
      <c r="L110" s="80"/>
    </row>
    <row r="111" spans="1:22" x14ac:dyDescent="0.2">
      <c r="A111" s="167"/>
      <c r="B111" s="167"/>
      <c r="C111" s="167"/>
      <c r="D111" s="167"/>
      <c r="E111" s="161"/>
      <c r="F111" s="166"/>
      <c r="G111" s="166"/>
      <c r="H111" s="166"/>
      <c r="I111" s="166"/>
      <c r="J111" s="166"/>
      <c r="K111" s="166"/>
      <c r="L111" s="80"/>
    </row>
    <row r="112" spans="1:22" x14ac:dyDescent="0.2">
      <c r="A112" s="167"/>
      <c r="B112" s="167"/>
      <c r="C112" s="167"/>
      <c r="D112" s="167"/>
      <c r="E112" s="161"/>
      <c r="F112" s="165"/>
      <c r="G112" s="165"/>
      <c r="H112" s="165"/>
      <c r="I112" s="165"/>
      <c r="J112" s="165"/>
      <c r="K112" s="165"/>
      <c r="L112" s="80"/>
    </row>
    <row r="113" spans="1:22" ht="30" x14ac:dyDescent="0.2">
      <c r="A113" s="163"/>
      <c r="B113" s="163"/>
      <c r="C113" s="163"/>
      <c r="D113" s="163"/>
      <c r="E113" s="88" t="s">
        <v>144</v>
      </c>
      <c r="F113" s="104">
        <f>G113+H113+I113+J113+K113</f>
        <v>72.08</v>
      </c>
      <c r="G113" s="104">
        <v>0</v>
      </c>
      <c r="H113" s="104">
        <v>0</v>
      </c>
      <c r="I113" s="104">
        <v>0</v>
      </c>
      <c r="J113" s="104">
        <v>5.88</v>
      </c>
      <c r="K113" s="104">
        <v>66.2</v>
      </c>
      <c r="L113" s="80"/>
    </row>
    <row r="114" spans="1:22" s="20" customFormat="1" ht="14.25" x14ac:dyDescent="0.2">
      <c r="A114" s="90" t="s">
        <v>7</v>
      </c>
      <c r="B114" s="90"/>
      <c r="C114" s="90"/>
      <c r="D114" s="90"/>
      <c r="E114" s="90"/>
      <c r="F114" s="101">
        <f t="shared" ref="F114:K114" si="31">F115+F116</f>
        <v>386.18</v>
      </c>
      <c r="G114" s="101">
        <f t="shared" si="31"/>
        <v>0</v>
      </c>
      <c r="H114" s="101">
        <f t="shared" si="31"/>
        <v>60.3</v>
      </c>
      <c r="I114" s="101">
        <f t="shared" si="31"/>
        <v>124</v>
      </c>
      <c r="J114" s="101">
        <f>J115+J116</f>
        <v>69.88</v>
      </c>
      <c r="K114" s="101">
        <f t="shared" si="31"/>
        <v>132</v>
      </c>
      <c r="L114" s="21"/>
      <c r="M114" s="22"/>
      <c r="N114" s="21"/>
      <c r="O114" s="21"/>
      <c r="P114" s="21"/>
      <c r="Q114" s="21"/>
      <c r="R114" s="21"/>
      <c r="S114" s="21"/>
      <c r="T114" s="21"/>
      <c r="U114" s="21"/>
      <c r="V114" s="21"/>
    </row>
    <row r="115" spans="1:22" s="20" customFormat="1" ht="15" x14ac:dyDescent="0.2">
      <c r="A115" s="88" t="s">
        <v>5</v>
      </c>
      <c r="B115" s="90"/>
      <c r="C115" s="90"/>
      <c r="D115" s="90"/>
      <c r="E115" s="90"/>
      <c r="F115" s="101">
        <f t="shared" ref="F115:K115" si="32">F109</f>
        <v>314.10000000000002</v>
      </c>
      <c r="G115" s="101">
        <f t="shared" si="32"/>
        <v>0</v>
      </c>
      <c r="H115" s="101">
        <f t="shared" si="32"/>
        <v>60.3</v>
      </c>
      <c r="I115" s="101">
        <f t="shared" si="32"/>
        <v>124</v>
      </c>
      <c r="J115" s="101">
        <f t="shared" si="32"/>
        <v>64</v>
      </c>
      <c r="K115" s="101">
        <f t="shared" si="32"/>
        <v>65.8</v>
      </c>
      <c r="L115" s="21"/>
      <c r="M115" s="22"/>
      <c r="N115" s="21"/>
      <c r="O115" s="21"/>
      <c r="P115" s="21"/>
      <c r="Q115" s="21"/>
      <c r="R115" s="21"/>
      <c r="S115" s="21"/>
      <c r="T115" s="21"/>
      <c r="U115" s="21"/>
      <c r="V115" s="21"/>
    </row>
    <row r="116" spans="1:22" s="20" customFormat="1" ht="15" x14ac:dyDescent="0.2">
      <c r="A116" s="88" t="s">
        <v>163</v>
      </c>
      <c r="B116" s="90"/>
      <c r="C116" s="90"/>
      <c r="D116" s="90"/>
      <c r="E116" s="90"/>
      <c r="F116" s="101">
        <f t="shared" ref="F116:K116" si="33">F113</f>
        <v>72.08</v>
      </c>
      <c r="G116" s="101">
        <f t="shared" si="33"/>
        <v>0</v>
      </c>
      <c r="H116" s="101">
        <f t="shared" si="33"/>
        <v>0</v>
      </c>
      <c r="I116" s="101">
        <f t="shared" si="33"/>
        <v>0</v>
      </c>
      <c r="J116" s="101">
        <f t="shared" si="33"/>
        <v>5.88</v>
      </c>
      <c r="K116" s="101">
        <f t="shared" si="33"/>
        <v>66.2</v>
      </c>
      <c r="L116" s="21"/>
      <c r="M116" s="22"/>
      <c r="N116" s="21"/>
      <c r="O116" s="21"/>
      <c r="P116" s="21"/>
      <c r="Q116" s="21"/>
      <c r="R116" s="21"/>
      <c r="S116" s="21"/>
      <c r="T116" s="21"/>
      <c r="U116" s="21"/>
      <c r="V116" s="21"/>
    </row>
    <row r="117" spans="1:22" ht="15" x14ac:dyDescent="0.2">
      <c r="A117" s="161" t="s">
        <v>189</v>
      </c>
      <c r="B117" s="161" t="s">
        <v>12</v>
      </c>
      <c r="C117" s="88" t="s">
        <v>76</v>
      </c>
      <c r="D117" s="161" t="s">
        <v>19</v>
      </c>
      <c r="E117" s="161" t="s">
        <v>15</v>
      </c>
      <c r="F117" s="164">
        <f>G117+H117+I117+J117+K117</f>
        <v>657.54300000000001</v>
      </c>
      <c r="G117" s="176">
        <v>0</v>
      </c>
      <c r="H117" s="176">
        <v>207.3</v>
      </c>
      <c r="I117" s="176">
        <v>104</v>
      </c>
      <c r="J117" s="164">
        <v>120.24299999999999</v>
      </c>
      <c r="K117" s="176">
        <v>226</v>
      </c>
      <c r="L117" s="80"/>
    </row>
    <row r="118" spans="1:22" ht="15" x14ac:dyDescent="0.2">
      <c r="A118" s="161"/>
      <c r="B118" s="161"/>
      <c r="C118" s="88" t="s">
        <v>21</v>
      </c>
      <c r="D118" s="161"/>
      <c r="E118" s="161"/>
      <c r="F118" s="165"/>
      <c r="G118" s="176"/>
      <c r="H118" s="176"/>
      <c r="I118" s="176"/>
      <c r="J118" s="165"/>
      <c r="K118" s="176"/>
    </row>
    <row r="119" spans="1:22" ht="15" x14ac:dyDescent="0.2">
      <c r="A119" s="161"/>
      <c r="B119" s="161"/>
      <c r="C119" s="88" t="s">
        <v>42</v>
      </c>
      <c r="D119" s="161"/>
      <c r="E119" s="161" t="s">
        <v>34</v>
      </c>
      <c r="F119" s="164">
        <f>G119+H119+I119+J119+K119</f>
        <v>7.1</v>
      </c>
      <c r="G119" s="176">
        <v>0</v>
      </c>
      <c r="H119" s="176">
        <v>0</v>
      </c>
      <c r="I119" s="176">
        <v>0</v>
      </c>
      <c r="J119" s="164">
        <v>3.5</v>
      </c>
      <c r="K119" s="176">
        <v>3.6</v>
      </c>
      <c r="L119" s="80"/>
      <c r="M119" s="80"/>
      <c r="N119" s="80"/>
      <c r="O119" s="80"/>
      <c r="P119" s="80"/>
      <c r="Q119" s="80"/>
    </row>
    <row r="120" spans="1:22" ht="15" x14ac:dyDescent="0.2">
      <c r="A120" s="161"/>
      <c r="B120" s="161"/>
      <c r="C120" s="88" t="s">
        <v>79</v>
      </c>
      <c r="D120" s="161"/>
      <c r="E120" s="161"/>
      <c r="F120" s="165"/>
      <c r="G120" s="176"/>
      <c r="H120" s="176"/>
      <c r="I120" s="176"/>
      <c r="J120" s="165"/>
      <c r="K120" s="176"/>
    </row>
    <row r="121" spans="1:22" ht="15" x14ac:dyDescent="0.2">
      <c r="A121" s="161"/>
      <c r="B121" s="161"/>
      <c r="C121" s="88" t="s">
        <v>85</v>
      </c>
      <c r="D121" s="161" t="s">
        <v>14</v>
      </c>
      <c r="E121" s="161" t="s">
        <v>15</v>
      </c>
      <c r="F121" s="164">
        <f>G121+H121+I121+J121+K121</f>
        <v>67.600000000000009</v>
      </c>
      <c r="G121" s="176">
        <v>0</v>
      </c>
      <c r="H121" s="176">
        <v>0</v>
      </c>
      <c r="I121" s="176">
        <v>17.600000000000001</v>
      </c>
      <c r="J121" s="164">
        <v>29.3</v>
      </c>
      <c r="K121" s="176">
        <v>20.7</v>
      </c>
      <c r="L121" s="80"/>
    </row>
    <row r="122" spans="1:22" ht="15" x14ac:dyDescent="0.2">
      <c r="A122" s="161"/>
      <c r="B122" s="161"/>
      <c r="C122" s="88" t="s">
        <v>86</v>
      </c>
      <c r="D122" s="161"/>
      <c r="E122" s="161"/>
      <c r="F122" s="166"/>
      <c r="G122" s="176"/>
      <c r="H122" s="176"/>
      <c r="I122" s="176"/>
      <c r="J122" s="166"/>
      <c r="K122" s="176"/>
      <c r="L122" s="80"/>
    </row>
    <row r="123" spans="1:22" ht="15" x14ac:dyDescent="0.2">
      <c r="A123" s="161"/>
      <c r="B123" s="161"/>
      <c r="C123" s="88" t="s">
        <v>87</v>
      </c>
      <c r="D123" s="161"/>
      <c r="E123" s="161"/>
      <c r="F123" s="165"/>
      <c r="G123" s="176"/>
      <c r="H123" s="176"/>
      <c r="I123" s="176"/>
      <c r="J123" s="165"/>
      <c r="K123" s="176"/>
      <c r="L123" s="80"/>
    </row>
    <row r="124" spans="1:22" ht="15" x14ac:dyDescent="0.2">
      <c r="A124" s="161"/>
      <c r="B124" s="161"/>
      <c r="C124" s="88" t="s">
        <v>47</v>
      </c>
      <c r="D124" s="161" t="s">
        <v>24</v>
      </c>
      <c r="E124" s="161" t="s">
        <v>25</v>
      </c>
      <c r="F124" s="164">
        <f>G124+H124+I124+J124+K124</f>
        <v>198.05</v>
      </c>
      <c r="G124" s="176">
        <v>38.049999999999997</v>
      </c>
      <c r="H124" s="176">
        <v>40</v>
      </c>
      <c r="I124" s="176">
        <v>40</v>
      </c>
      <c r="J124" s="164">
        <v>40</v>
      </c>
      <c r="K124" s="176">
        <v>40</v>
      </c>
      <c r="L124" s="80"/>
    </row>
    <row r="125" spans="1:22" ht="15" x14ac:dyDescent="0.2">
      <c r="A125" s="161"/>
      <c r="B125" s="161"/>
      <c r="C125" s="88" t="s">
        <v>62</v>
      </c>
      <c r="D125" s="161"/>
      <c r="E125" s="161"/>
      <c r="F125" s="166"/>
      <c r="G125" s="176"/>
      <c r="H125" s="176"/>
      <c r="I125" s="176"/>
      <c r="J125" s="166"/>
      <c r="K125" s="176"/>
      <c r="L125" s="80"/>
    </row>
    <row r="126" spans="1:22" ht="15" x14ac:dyDescent="0.2">
      <c r="A126" s="161"/>
      <c r="B126" s="161"/>
      <c r="C126" s="88" t="s">
        <v>23</v>
      </c>
      <c r="D126" s="161"/>
      <c r="E126" s="161"/>
      <c r="F126" s="166"/>
      <c r="G126" s="176"/>
      <c r="H126" s="176"/>
      <c r="I126" s="176"/>
      <c r="J126" s="166"/>
      <c r="K126" s="176"/>
      <c r="L126" s="80"/>
    </row>
    <row r="127" spans="1:22" ht="15" x14ac:dyDescent="0.2">
      <c r="A127" s="161"/>
      <c r="B127" s="161"/>
      <c r="C127" s="88" t="s">
        <v>43</v>
      </c>
      <c r="D127" s="161"/>
      <c r="E127" s="161"/>
      <c r="F127" s="166"/>
      <c r="G127" s="176"/>
      <c r="H127" s="176"/>
      <c r="I127" s="176"/>
      <c r="J127" s="166"/>
      <c r="K127" s="176"/>
      <c r="L127" s="80"/>
    </row>
    <row r="128" spans="1:22" ht="15" x14ac:dyDescent="0.2">
      <c r="A128" s="161"/>
      <c r="B128" s="161"/>
      <c r="C128" s="88" t="s">
        <v>88</v>
      </c>
      <c r="D128" s="161"/>
      <c r="E128" s="161"/>
      <c r="F128" s="165"/>
      <c r="G128" s="176"/>
      <c r="H128" s="176"/>
      <c r="I128" s="176"/>
      <c r="J128" s="165"/>
      <c r="K128" s="176"/>
      <c r="L128" s="80"/>
    </row>
    <row r="129" spans="1:31" s="20" customFormat="1" ht="18.75" customHeight="1" x14ac:dyDescent="0.2">
      <c r="A129" s="90" t="s">
        <v>7</v>
      </c>
      <c r="B129" s="90"/>
      <c r="C129" s="96"/>
      <c r="D129" s="90"/>
      <c r="E129" s="90"/>
      <c r="F129" s="101">
        <f>F130+F131+F132</f>
        <v>930.29300000000012</v>
      </c>
      <c r="G129" s="101">
        <f t="shared" ref="G129:K129" si="34">G130+G131+G132</f>
        <v>38.049999999999997</v>
      </c>
      <c r="H129" s="101">
        <f t="shared" si="34"/>
        <v>247.3</v>
      </c>
      <c r="I129" s="101">
        <f t="shared" si="34"/>
        <v>161.6</v>
      </c>
      <c r="J129" s="101">
        <f>J130+J131+J132</f>
        <v>193.04300000000001</v>
      </c>
      <c r="K129" s="101">
        <f t="shared" si="34"/>
        <v>290.29999999999995</v>
      </c>
      <c r="L129" s="22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spans="1:31" s="20" customFormat="1" ht="24.75" customHeight="1" x14ac:dyDescent="0.2">
      <c r="A130" s="88" t="s">
        <v>5</v>
      </c>
      <c r="B130" s="90"/>
      <c r="C130" s="90"/>
      <c r="D130" s="90"/>
      <c r="E130" s="90"/>
      <c r="F130" s="101">
        <f t="shared" ref="F130:F138" si="35">G130+H130+I130+J130+K130</f>
        <v>725.14300000000003</v>
      </c>
      <c r="G130" s="101">
        <f>G117+G121</f>
        <v>0</v>
      </c>
      <c r="H130" s="101">
        <f t="shared" ref="H130:K130" si="36">H117+H121</f>
        <v>207.3</v>
      </c>
      <c r="I130" s="101">
        <f t="shared" si="36"/>
        <v>121.6</v>
      </c>
      <c r="J130" s="101">
        <f>J117+J121</f>
        <v>149.54300000000001</v>
      </c>
      <c r="K130" s="101">
        <f t="shared" si="36"/>
        <v>246.7</v>
      </c>
      <c r="L130" s="22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spans="1:31" s="20" customFormat="1" ht="27.75" customHeight="1" x14ac:dyDescent="0.2">
      <c r="A131" s="88" t="s">
        <v>161</v>
      </c>
      <c r="B131" s="90"/>
      <c r="C131" s="90"/>
      <c r="D131" s="90"/>
      <c r="E131" s="90"/>
      <c r="F131" s="101">
        <f t="shared" si="35"/>
        <v>7.1</v>
      </c>
      <c r="G131" s="101">
        <f>G119</f>
        <v>0</v>
      </c>
      <c r="H131" s="101">
        <f t="shared" ref="H131:K131" si="37">H119</f>
        <v>0</v>
      </c>
      <c r="I131" s="101">
        <f t="shared" si="37"/>
        <v>0</v>
      </c>
      <c r="J131" s="101">
        <f>J119</f>
        <v>3.5</v>
      </c>
      <c r="K131" s="101">
        <f t="shared" si="37"/>
        <v>3.6</v>
      </c>
      <c r="L131" s="22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spans="1:31" s="20" customFormat="1" ht="40.5" customHeight="1" x14ac:dyDescent="0.2">
      <c r="A132" s="88" t="s">
        <v>25</v>
      </c>
      <c r="B132" s="90"/>
      <c r="C132" s="90"/>
      <c r="D132" s="90"/>
      <c r="E132" s="90"/>
      <c r="F132" s="101">
        <f t="shared" si="35"/>
        <v>198.05</v>
      </c>
      <c r="G132" s="101">
        <f>G124</f>
        <v>38.049999999999997</v>
      </c>
      <c r="H132" s="101">
        <f t="shared" ref="H132:K132" si="38">H124</f>
        <v>40</v>
      </c>
      <c r="I132" s="101">
        <f t="shared" si="38"/>
        <v>40</v>
      </c>
      <c r="J132" s="101">
        <f>J124</f>
        <v>40</v>
      </c>
      <c r="K132" s="101">
        <f t="shared" si="38"/>
        <v>40</v>
      </c>
      <c r="L132" s="22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spans="1:31" ht="30" x14ac:dyDescent="0.2">
      <c r="A133" s="161" t="s">
        <v>89</v>
      </c>
      <c r="B133" s="161" t="s">
        <v>39</v>
      </c>
      <c r="C133" s="161" t="s">
        <v>90</v>
      </c>
      <c r="D133" s="161" t="s">
        <v>19</v>
      </c>
      <c r="E133" s="88" t="s">
        <v>15</v>
      </c>
      <c r="F133" s="104">
        <f t="shared" si="35"/>
        <v>49</v>
      </c>
      <c r="G133" s="104">
        <v>0</v>
      </c>
      <c r="H133" s="104">
        <v>0</v>
      </c>
      <c r="I133" s="104">
        <v>49</v>
      </c>
      <c r="J133" s="104">
        <v>0</v>
      </c>
      <c r="K133" s="104">
        <v>0</v>
      </c>
      <c r="L133" s="80"/>
    </row>
    <row r="134" spans="1:31" ht="30" x14ac:dyDescent="0.2">
      <c r="A134" s="161"/>
      <c r="B134" s="161"/>
      <c r="C134" s="161"/>
      <c r="D134" s="161"/>
      <c r="E134" s="88" t="s">
        <v>34</v>
      </c>
      <c r="F134" s="104">
        <f t="shared" si="35"/>
        <v>184</v>
      </c>
      <c r="G134" s="104">
        <v>0</v>
      </c>
      <c r="H134" s="104">
        <v>0</v>
      </c>
      <c r="I134" s="104">
        <v>0</v>
      </c>
      <c r="J134" s="104">
        <v>154</v>
      </c>
      <c r="K134" s="104">
        <v>30</v>
      </c>
      <c r="L134" s="80"/>
    </row>
    <row r="135" spans="1:31" s="20" customFormat="1" ht="14.25" x14ac:dyDescent="0.2">
      <c r="A135" s="90" t="s">
        <v>7</v>
      </c>
      <c r="B135" s="90"/>
      <c r="C135" s="90"/>
      <c r="D135" s="90"/>
      <c r="E135" s="90"/>
      <c r="F135" s="101">
        <f t="shared" si="35"/>
        <v>233</v>
      </c>
      <c r="G135" s="101">
        <f t="shared" ref="G135:K135" si="39">G136+G137</f>
        <v>0</v>
      </c>
      <c r="H135" s="101">
        <f t="shared" si="39"/>
        <v>0</v>
      </c>
      <c r="I135" s="101">
        <f>I136+I137</f>
        <v>49</v>
      </c>
      <c r="J135" s="101">
        <f>J136+J137</f>
        <v>154</v>
      </c>
      <c r="K135" s="101">
        <f t="shared" si="39"/>
        <v>30</v>
      </c>
      <c r="L135" s="22"/>
      <c r="M135" s="22"/>
      <c r="N135" s="21"/>
      <c r="O135" s="21"/>
      <c r="P135" s="21"/>
      <c r="Q135" s="21"/>
      <c r="R135" s="21"/>
      <c r="S135" s="21"/>
      <c r="T135" s="21"/>
      <c r="U135" s="21"/>
      <c r="V135" s="21"/>
    </row>
    <row r="136" spans="1:31" s="20" customFormat="1" ht="15" x14ac:dyDescent="0.2">
      <c r="A136" s="88" t="s">
        <v>5</v>
      </c>
      <c r="B136" s="93"/>
      <c r="C136" s="90"/>
      <c r="D136" s="93"/>
      <c r="E136" s="93"/>
      <c r="F136" s="102">
        <f t="shared" si="35"/>
        <v>49</v>
      </c>
      <c r="G136" s="102">
        <f t="shared" ref="G136:K137" si="40">G133</f>
        <v>0</v>
      </c>
      <c r="H136" s="102">
        <f t="shared" si="40"/>
        <v>0</v>
      </c>
      <c r="I136" s="102">
        <f t="shared" si="40"/>
        <v>49</v>
      </c>
      <c r="J136" s="102">
        <f t="shared" si="40"/>
        <v>0</v>
      </c>
      <c r="K136" s="102">
        <f t="shared" si="40"/>
        <v>0</v>
      </c>
      <c r="L136" s="22"/>
      <c r="M136" s="22"/>
      <c r="N136" s="21"/>
      <c r="O136" s="21"/>
      <c r="P136" s="21"/>
      <c r="Q136" s="21"/>
      <c r="R136" s="21"/>
      <c r="S136" s="21"/>
      <c r="T136" s="21"/>
      <c r="U136" s="21"/>
      <c r="V136" s="21"/>
    </row>
    <row r="137" spans="1:31" s="20" customFormat="1" ht="15" x14ac:dyDescent="0.2">
      <c r="A137" s="88" t="s">
        <v>161</v>
      </c>
      <c r="B137" s="93"/>
      <c r="C137" s="90"/>
      <c r="D137" s="93"/>
      <c r="E137" s="93"/>
      <c r="F137" s="102">
        <f t="shared" si="35"/>
        <v>184</v>
      </c>
      <c r="G137" s="102">
        <f t="shared" si="40"/>
        <v>0</v>
      </c>
      <c r="H137" s="102">
        <f t="shared" si="40"/>
        <v>0</v>
      </c>
      <c r="I137" s="102">
        <f t="shared" si="40"/>
        <v>0</v>
      </c>
      <c r="J137" s="102">
        <f t="shared" si="40"/>
        <v>154</v>
      </c>
      <c r="K137" s="102">
        <f t="shared" si="40"/>
        <v>30</v>
      </c>
      <c r="L137" s="22"/>
      <c r="M137" s="22"/>
      <c r="N137" s="21"/>
      <c r="O137" s="21"/>
      <c r="P137" s="21"/>
      <c r="Q137" s="21"/>
      <c r="R137" s="21"/>
      <c r="S137" s="21"/>
      <c r="T137" s="21"/>
      <c r="U137" s="21"/>
      <c r="V137" s="21"/>
    </row>
    <row r="138" spans="1:31" ht="15" x14ac:dyDescent="0.2">
      <c r="A138" s="162" t="s">
        <v>91</v>
      </c>
      <c r="B138" s="162" t="s">
        <v>92</v>
      </c>
      <c r="C138" s="88" t="s">
        <v>93</v>
      </c>
      <c r="D138" s="162" t="s">
        <v>14</v>
      </c>
      <c r="E138" s="162" t="s">
        <v>15</v>
      </c>
      <c r="F138" s="164">
        <f t="shared" si="35"/>
        <v>5.04</v>
      </c>
      <c r="G138" s="164">
        <v>0</v>
      </c>
      <c r="H138" s="164">
        <v>0</v>
      </c>
      <c r="I138" s="164">
        <v>1.68</v>
      </c>
      <c r="J138" s="164">
        <v>1.68</v>
      </c>
      <c r="K138" s="164">
        <v>1.68</v>
      </c>
      <c r="L138" s="80"/>
    </row>
    <row r="139" spans="1:31" ht="15" x14ac:dyDescent="0.2">
      <c r="A139" s="167"/>
      <c r="B139" s="167"/>
      <c r="C139" s="88" t="s">
        <v>94</v>
      </c>
      <c r="D139" s="167"/>
      <c r="E139" s="167"/>
      <c r="F139" s="166"/>
      <c r="G139" s="166"/>
      <c r="H139" s="166"/>
      <c r="I139" s="166"/>
      <c r="J139" s="166"/>
      <c r="K139" s="166"/>
      <c r="L139" s="80"/>
    </row>
    <row r="140" spans="1:31" ht="15" x14ac:dyDescent="0.2">
      <c r="A140" s="163"/>
      <c r="B140" s="163"/>
      <c r="C140" s="88" t="s">
        <v>95</v>
      </c>
      <c r="D140" s="163"/>
      <c r="E140" s="163"/>
      <c r="F140" s="165"/>
      <c r="G140" s="165"/>
      <c r="H140" s="165"/>
      <c r="I140" s="165"/>
      <c r="J140" s="165"/>
      <c r="K140" s="165"/>
      <c r="L140" s="80"/>
    </row>
    <row r="141" spans="1:31" ht="22.5" customHeight="1" x14ac:dyDescent="0.2">
      <c r="A141" s="162" t="s">
        <v>96</v>
      </c>
      <c r="B141" s="162" t="s">
        <v>39</v>
      </c>
      <c r="C141" s="88" t="s">
        <v>97</v>
      </c>
      <c r="D141" s="162" t="s">
        <v>74</v>
      </c>
      <c r="E141" s="162" t="s">
        <v>25</v>
      </c>
      <c r="F141" s="164">
        <f>G141+H141+I141+J141+K141</f>
        <v>2</v>
      </c>
      <c r="G141" s="164">
        <v>1</v>
      </c>
      <c r="H141" s="164">
        <v>1</v>
      </c>
      <c r="I141" s="164">
        <v>0</v>
      </c>
      <c r="J141" s="164">
        <v>0</v>
      </c>
      <c r="K141" s="177">
        <v>0</v>
      </c>
      <c r="L141" s="30"/>
      <c r="M141" s="80"/>
      <c r="N141" s="80"/>
      <c r="O141" s="80"/>
      <c r="P141" s="80"/>
      <c r="Q141" s="80"/>
      <c r="R141" s="80"/>
      <c r="S141" s="80"/>
      <c r="T141" s="80"/>
      <c r="W141" s="17"/>
      <c r="X141" s="17"/>
      <c r="Y141" s="17"/>
      <c r="Z141" s="17"/>
      <c r="AA141" s="17"/>
      <c r="AB141" s="17"/>
      <c r="AC141" s="17"/>
      <c r="AD141" s="17"/>
    </row>
    <row r="142" spans="1:31" ht="24" customHeight="1" x14ac:dyDescent="0.2">
      <c r="A142" s="163"/>
      <c r="B142" s="163"/>
      <c r="C142" s="88" t="s">
        <v>98</v>
      </c>
      <c r="D142" s="163"/>
      <c r="E142" s="163"/>
      <c r="F142" s="165"/>
      <c r="G142" s="165"/>
      <c r="H142" s="165"/>
      <c r="I142" s="165"/>
      <c r="J142" s="165"/>
      <c r="K142" s="165"/>
      <c r="L142" s="80"/>
    </row>
    <row r="143" spans="1:31" ht="30" customHeight="1" x14ac:dyDescent="0.2">
      <c r="A143" s="162" t="s">
        <v>99</v>
      </c>
      <c r="B143" s="162" t="s">
        <v>39</v>
      </c>
      <c r="C143" s="88" t="s">
        <v>47</v>
      </c>
      <c r="D143" s="88" t="s">
        <v>74</v>
      </c>
      <c r="E143" s="88" t="s">
        <v>25</v>
      </c>
      <c r="F143" s="104">
        <f>G143+H143+I143+J143+K143</f>
        <v>30</v>
      </c>
      <c r="G143" s="104">
        <v>30</v>
      </c>
      <c r="H143" s="104">
        <v>0</v>
      </c>
      <c r="I143" s="104">
        <v>0</v>
      </c>
      <c r="J143" s="104">
        <v>0</v>
      </c>
      <c r="K143" s="104">
        <v>0</v>
      </c>
      <c r="L143" s="80"/>
      <c r="U143" s="80"/>
      <c r="W143" s="17"/>
      <c r="X143" s="17"/>
      <c r="Y143" s="17"/>
      <c r="Z143" s="17"/>
      <c r="AA143" s="17"/>
      <c r="AB143" s="17"/>
      <c r="AC143" s="17"/>
      <c r="AD143" s="17"/>
      <c r="AE143" s="17"/>
    </row>
    <row r="144" spans="1:31" x14ac:dyDescent="0.2">
      <c r="A144" s="167"/>
      <c r="B144" s="167"/>
      <c r="C144" s="162" t="s">
        <v>149</v>
      </c>
      <c r="D144" s="162" t="s">
        <v>24</v>
      </c>
      <c r="E144" s="162" t="s">
        <v>25</v>
      </c>
      <c r="F144" s="164">
        <f>G144+H144+I144+J144+K144</f>
        <v>140</v>
      </c>
      <c r="G144" s="164">
        <v>70</v>
      </c>
      <c r="H144" s="164">
        <v>70</v>
      </c>
      <c r="I144" s="164">
        <v>0</v>
      </c>
      <c r="J144" s="164">
        <v>0</v>
      </c>
      <c r="K144" s="164">
        <v>0</v>
      </c>
      <c r="L144" s="22"/>
      <c r="M144" s="21"/>
      <c r="N144" s="21"/>
      <c r="O144" s="21"/>
      <c r="P144" s="21"/>
      <c r="Q144" s="21"/>
      <c r="R144" s="21"/>
      <c r="S144" s="21"/>
      <c r="T144" s="21"/>
    </row>
    <row r="145" spans="1:22" ht="17.25" customHeight="1" x14ac:dyDescent="0.2">
      <c r="A145" s="163"/>
      <c r="B145" s="163"/>
      <c r="C145" s="163"/>
      <c r="D145" s="163"/>
      <c r="E145" s="163"/>
      <c r="F145" s="165"/>
      <c r="G145" s="165"/>
      <c r="H145" s="165"/>
      <c r="I145" s="165"/>
      <c r="J145" s="165"/>
      <c r="K145" s="165"/>
      <c r="L145" s="80"/>
    </row>
    <row r="146" spans="1:22" s="20" customFormat="1" ht="14.25" x14ac:dyDescent="0.2">
      <c r="A146" s="90" t="s">
        <v>7</v>
      </c>
      <c r="B146" s="90"/>
      <c r="C146" s="90"/>
      <c r="D146" s="90"/>
      <c r="E146" s="90"/>
      <c r="F146" s="101">
        <f>SUM(F143:F145)</f>
        <v>170</v>
      </c>
      <c r="G146" s="101">
        <f t="shared" ref="G146:K146" si="41">SUM(G143:G145)</f>
        <v>100</v>
      </c>
      <c r="H146" s="101">
        <f t="shared" si="41"/>
        <v>70</v>
      </c>
      <c r="I146" s="101">
        <f t="shared" si="41"/>
        <v>0</v>
      </c>
      <c r="J146" s="101">
        <f>SUM(J143:J145)</f>
        <v>0</v>
      </c>
      <c r="K146" s="101">
        <f t="shared" si="41"/>
        <v>0</v>
      </c>
      <c r="L146" s="80"/>
      <c r="M146" s="17"/>
      <c r="N146" s="17"/>
      <c r="O146" s="17"/>
      <c r="P146" s="17"/>
      <c r="Q146" s="17"/>
      <c r="R146" s="17"/>
      <c r="S146" s="17"/>
      <c r="T146" s="17"/>
      <c r="U146" s="21"/>
      <c r="V146" s="21"/>
    </row>
    <row r="147" spans="1:22" ht="30" x14ac:dyDescent="0.2">
      <c r="A147" s="88" t="s">
        <v>100</v>
      </c>
      <c r="B147" s="88" t="s">
        <v>101</v>
      </c>
      <c r="C147" s="88" t="s">
        <v>62</v>
      </c>
      <c r="D147" s="88" t="s">
        <v>27</v>
      </c>
      <c r="E147" s="88" t="s">
        <v>25</v>
      </c>
      <c r="F147" s="104">
        <f t="shared" ref="F147:F156" si="42">G147+H147+I147+J147+K147</f>
        <v>50</v>
      </c>
      <c r="G147" s="104">
        <v>0</v>
      </c>
      <c r="H147" s="104">
        <v>50</v>
      </c>
      <c r="I147" s="104">
        <v>0</v>
      </c>
      <c r="J147" s="104">
        <v>0</v>
      </c>
      <c r="K147" s="104">
        <v>0</v>
      </c>
      <c r="L147" s="80"/>
    </row>
    <row r="148" spans="1:22" ht="30" x14ac:dyDescent="0.2">
      <c r="A148" s="88" t="s">
        <v>102</v>
      </c>
      <c r="B148" s="88"/>
      <c r="C148" s="88" t="s">
        <v>47</v>
      </c>
      <c r="D148" s="88" t="s">
        <v>24</v>
      </c>
      <c r="E148" s="88" t="s">
        <v>25</v>
      </c>
      <c r="F148" s="104">
        <f t="shared" si="42"/>
        <v>30</v>
      </c>
      <c r="G148" s="104">
        <v>30</v>
      </c>
      <c r="H148" s="104">
        <v>0</v>
      </c>
      <c r="I148" s="104">
        <v>0</v>
      </c>
      <c r="J148" s="104">
        <v>0</v>
      </c>
      <c r="K148" s="104">
        <v>0</v>
      </c>
      <c r="L148" s="80"/>
    </row>
    <row r="149" spans="1:22" ht="60" x14ac:dyDescent="0.2">
      <c r="A149" s="88" t="s">
        <v>103</v>
      </c>
      <c r="B149" s="88" t="s">
        <v>39</v>
      </c>
      <c r="C149" s="88" t="s">
        <v>104</v>
      </c>
      <c r="D149" s="88" t="s">
        <v>19</v>
      </c>
      <c r="E149" s="88" t="s">
        <v>15</v>
      </c>
      <c r="F149" s="104">
        <f t="shared" si="42"/>
        <v>26</v>
      </c>
      <c r="G149" s="104">
        <v>0</v>
      </c>
      <c r="H149" s="104">
        <v>0</v>
      </c>
      <c r="I149" s="104">
        <v>26</v>
      </c>
      <c r="J149" s="104">
        <v>0</v>
      </c>
      <c r="K149" s="104">
        <v>0</v>
      </c>
      <c r="L149" s="80"/>
    </row>
    <row r="150" spans="1:22" ht="60" x14ac:dyDescent="0.2">
      <c r="A150" s="88" t="s">
        <v>105</v>
      </c>
      <c r="B150" s="88" t="s">
        <v>12</v>
      </c>
      <c r="C150" s="88" t="s">
        <v>23</v>
      </c>
      <c r="D150" s="88" t="s">
        <v>19</v>
      </c>
      <c r="E150" s="88" t="s">
        <v>15</v>
      </c>
      <c r="F150" s="104">
        <f t="shared" si="42"/>
        <v>184.6</v>
      </c>
      <c r="G150" s="104">
        <v>0</v>
      </c>
      <c r="H150" s="104">
        <v>0</v>
      </c>
      <c r="I150" s="104">
        <v>184.6</v>
      </c>
      <c r="J150" s="104">
        <v>0</v>
      </c>
      <c r="K150" s="104">
        <v>0</v>
      </c>
      <c r="L150" s="80"/>
    </row>
    <row r="151" spans="1:22" ht="60" x14ac:dyDescent="0.2">
      <c r="A151" s="88" t="s">
        <v>106</v>
      </c>
      <c r="B151" s="88" t="s">
        <v>12</v>
      </c>
      <c r="C151" s="88" t="s">
        <v>53</v>
      </c>
      <c r="D151" s="88" t="s">
        <v>19</v>
      </c>
      <c r="E151" s="88" t="s">
        <v>34</v>
      </c>
      <c r="F151" s="104">
        <f t="shared" si="42"/>
        <v>653</v>
      </c>
      <c r="G151" s="104">
        <v>0</v>
      </c>
      <c r="H151" s="104">
        <v>0</v>
      </c>
      <c r="I151" s="104">
        <v>0</v>
      </c>
      <c r="J151" s="104">
        <v>553</v>
      </c>
      <c r="K151" s="104">
        <v>100</v>
      </c>
      <c r="L151" s="80"/>
    </row>
    <row r="152" spans="1:22" ht="120" x14ac:dyDescent="0.2">
      <c r="A152" s="88" t="s">
        <v>150</v>
      </c>
      <c r="B152" s="88" t="s">
        <v>39</v>
      </c>
      <c r="C152" s="88" t="s">
        <v>88</v>
      </c>
      <c r="D152" s="88" t="s">
        <v>19</v>
      </c>
      <c r="E152" s="88" t="s">
        <v>34</v>
      </c>
      <c r="F152" s="104">
        <f t="shared" si="42"/>
        <v>500</v>
      </c>
      <c r="G152" s="104">
        <v>0</v>
      </c>
      <c r="H152" s="104">
        <v>0</v>
      </c>
      <c r="I152" s="104">
        <v>0</v>
      </c>
      <c r="J152" s="104">
        <v>0</v>
      </c>
      <c r="K152" s="104">
        <v>500</v>
      </c>
      <c r="L152" s="80"/>
    </row>
    <row r="153" spans="1:22" ht="90" x14ac:dyDescent="0.2">
      <c r="A153" s="88" t="s">
        <v>107</v>
      </c>
      <c r="B153" s="88" t="s">
        <v>12</v>
      </c>
      <c r="C153" s="88" t="s">
        <v>88</v>
      </c>
      <c r="D153" s="88" t="s">
        <v>19</v>
      </c>
      <c r="E153" s="88" t="s">
        <v>34</v>
      </c>
      <c r="F153" s="104">
        <f t="shared" si="42"/>
        <v>150</v>
      </c>
      <c r="G153" s="104">
        <v>0</v>
      </c>
      <c r="H153" s="104">
        <v>0</v>
      </c>
      <c r="I153" s="104">
        <v>0</v>
      </c>
      <c r="J153" s="104">
        <v>0</v>
      </c>
      <c r="K153" s="104">
        <v>150</v>
      </c>
      <c r="L153" s="80"/>
    </row>
    <row r="154" spans="1:22" ht="60" x14ac:dyDescent="0.2">
      <c r="A154" s="88" t="s">
        <v>151</v>
      </c>
      <c r="B154" s="88" t="s">
        <v>39</v>
      </c>
      <c r="C154" s="88" t="s">
        <v>65</v>
      </c>
      <c r="D154" s="88" t="s">
        <v>19</v>
      </c>
      <c r="E154" s="88" t="s">
        <v>34</v>
      </c>
      <c r="F154" s="104">
        <f t="shared" si="42"/>
        <v>155</v>
      </c>
      <c r="G154" s="104">
        <v>0</v>
      </c>
      <c r="H154" s="104">
        <v>0</v>
      </c>
      <c r="I154" s="104">
        <v>0</v>
      </c>
      <c r="J154" s="104">
        <v>0</v>
      </c>
      <c r="K154" s="104">
        <v>155</v>
      </c>
      <c r="L154" s="80"/>
    </row>
    <row r="155" spans="1:22" ht="60" x14ac:dyDescent="0.2">
      <c r="A155" s="88" t="s">
        <v>152</v>
      </c>
      <c r="B155" s="88" t="s">
        <v>12</v>
      </c>
      <c r="C155" s="88" t="s">
        <v>43</v>
      </c>
      <c r="D155" s="88" t="s">
        <v>19</v>
      </c>
      <c r="E155" s="88" t="s">
        <v>34</v>
      </c>
      <c r="F155" s="104">
        <f t="shared" si="42"/>
        <v>150</v>
      </c>
      <c r="G155" s="104">
        <v>0</v>
      </c>
      <c r="H155" s="104">
        <v>0</v>
      </c>
      <c r="I155" s="104">
        <v>0</v>
      </c>
      <c r="J155" s="104">
        <v>150</v>
      </c>
      <c r="K155" s="94"/>
      <c r="L155" s="80"/>
    </row>
    <row r="156" spans="1:22" ht="60" x14ac:dyDescent="0.2">
      <c r="A156" s="88" t="s">
        <v>153</v>
      </c>
      <c r="B156" s="88" t="s">
        <v>12</v>
      </c>
      <c r="C156" s="88" t="s">
        <v>86</v>
      </c>
      <c r="D156" s="88" t="s">
        <v>19</v>
      </c>
      <c r="E156" s="88" t="s">
        <v>34</v>
      </c>
      <c r="F156" s="104">
        <f t="shared" si="42"/>
        <v>60</v>
      </c>
      <c r="G156" s="104">
        <v>0</v>
      </c>
      <c r="H156" s="104">
        <v>0</v>
      </c>
      <c r="I156" s="104">
        <v>0</v>
      </c>
      <c r="J156" s="104">
        <v>40</v>
      </c>
      <c r="K156" s="104">
        <v>20</v>
      </c>
      <c r="L156" s="80"/>
    </row>
    <row r="157" spans="1:22" ht="50.25" customHeight="1" x14ac:dyDescent="0.2">
      <c r="A157" s="88" t="s">
        <v>154</v>
      </c>
      <c r="B157" s="162" t="s">
        <v>12</v>
      </c>
      <c r="C157" s="162" t="s">
        <v>53</v>
      </c>
      <c r="D157" s="162" t="s">
        <v>16</v>
      </c>
      <c r="E157" s="162" t="s">
        <v>158</v>
      </c>
      <c r="F157" s="104"/>
      <c r="G157" s="104"/>
      <c r="H157" s="104"/>
      <c r="I157" s="104"/>
      <c r="J157" s="104"/>
      <c r="K157" s="104"/>
      <c r="L157" s="80"/>
    </row>
    <row r="158" spans="1:22" ht="30.75" customHeight="1" x14ac:dyDescent="0.2">
      <c r="A158" s="88" t="s">
        <v>155</v>
      </c>
      <c r="B158" s="167"/>
      <c r="C158" s="167"/>
      <c r="D158" s="167"/>
      <c r="E158" s="167"/>
      <c r="F158" s="104">
        <f>G158+H158+I158+J158+K158</f>
        <v>2919.8679999999999</v>
      </c>
      <c r="G158" s="104">
        <v>0</v>
      </c>
      <c r="H158" s="104">
        <v>0</v>
      </c>
      <c r="I158" s="104">
        <v>0</v>
      </c>
      <c r="J158" s="104">
        <v>2919.8679999999999</v>
      </c>
      <c r="K158" s="104">
        <v>0</v>
      </c>
      <c r="L158" s="80"/>
    </row>
    <row r="159" spans="1:22" ht="30" x14ac:dyDescent="0.2">
      <c r="A159" s="88" t="s">
        <v>156</v>
      </c>
      <c r="B159" s="163"/>
      <c r="C159" s="163"/>
      <c r="D159" s="163"/>
      <c r="E159" s="163"/>
      <c r="F159" s="104">
        <f>G159+H159+I159+J159+K159</f>
        <v>395</v>
      </c>
      <c r="G159" s="104">
        <v>0</v>
      </c>
      <c r="H159" s="104">
        <v>0</v>
      </c>
      <c r="I159" s="104">
        <v>0</v>
      </c>
      <c r="J159" s="104">
        <v>395</v>
      </c>
      <c r="K159" s="104">
        <v>0</v>
      </c>
      <c r="L159" s="80"/>
    </row>
    <row r="160" spans="1:22" ht="15" x14ac:dyDescent="0.2">
      <c r="A160" s="90" t="s">
        <v>7</v>
      </c>
      <c r="B160" s="100"/>
      <c r="C160" s="100"/>
      <c r="D160" s="100"/>
      <c r="E160" s="100"/>
      <c r="F160" s="101">
        <f>F159+F158</f>
        <v>3314.8679999999999</v>
      </c>
      <c r="G160" s="101">
        <f t="shared" ref="G160:K160" si="43">G159+G158</f>
        <v>0</v>
      </c>
      <c r="H160" s="101">
        <f t="shared" si="43"/>
        <v>0</v>
      </c>
      <c r="I160" s="101">
        <f t="shared" si="43"/>
        <v>0</v>
      </c>
      <c r="J160" s="101">
        <f t="shared" si="43"/>
        <v>3314.8679999999999</v>
      </c>
      <c r="K160" s="101">
        <f t="shared" si="43"/>
        <v>0</v>
      </c>
      <c r="L160" s="97"/>
    </row>
    <row r="161" spans="1:17" ht="60" x14ac:dyDescent="0.2">
      <c r="A161" s="88" t="s">
        <v>159</v>
      </c>
      <c r="B161" s="88" t="s">
        <v>12</v>
      </c>
      <c r="C161" s="88" t="s">
        <v>43</v>
      </c>
      <c r="D161" s="88" t="s">
        <v>16</v>
      </c>
      <c r="E161" s="99" t="s">
        <v>158</v>
      </c>
      <c r="F161" s="104">
        <f>G161+H161+I161+J161+K161</f>
        <v>976</v>
      </c>
      <c r="G161" s="104">
        <v>0</v>
      </c>
      <c r="H161" s="104">
        <v>0</v>
      </c>
      <c r="I161" s="104">
        <v>0</v>
      </c>
      <c r="J161" s="104">
        <v>976</v>
      </c>
      <c r="K161" s="104">
        <v>0</v>
      </c>
      <c r="L161" s="80"/>
    </row>
    <row r="162" spans="1:17" ht="60" x14ac:dyDescent="0.2">
      <c r="A162" s="88" t="s">
        <v>183</v>
      </c>
      <c r="B162" s="88" t="s">
        <v>12</v>
      </c>
      <c r="C162" s="88" t="s">
        <v>184</v>
      </c>
      <c r="D162" s="88" t="s">
        <v>16</v>
      </c>
      <c r="E162" s="99" t="s">
        <v>158</v>
      </c>
      <c r="F162" s="104">
        <f>G162+H162+I162+J162+K162</f>
        <v>545</v>
      </c>
      <c r="G162" s="104">
        <v>0</v>
      </c>
      <c r="H162" s="104">
        <v>0</v>
      </c>
      <c r="I162" s="104">
        <v>0</v>
      </c>
      <c r="J162" s="104">
        <v>545</v>
      </c>
      <c r="K162" s="104">
        <v>0</v>
      </c>
      <c r="L162" s="80"/>
    </row>
    <row r="163" spans="1:17" ht="114" x14ac:dyDescent="0.2">
      <c r="A163" s="90" t="s">
        <v>108</v>
      </c>
      <c r="B163" s="88"/>
      <c r="C163" s="88"/>
      <c r="D163" s="88"/>
      <c r="E163" s="88"/>
      <c r="F163" s="95">
        <f>G163+H163+I163+J163+K163</f>
        <v>45543.955000000002</v>
      </c>
      <c r="G163" s="101">
        <f t="shared" ref="G163:K163" si="44">G165+G166+G167</f>
        <v>696.05</v>
      </c>
      <c r="H163" s="101">
        <f t="shared" si="44"/>
        <v>3749.1370000000002</v>
      </c>
      <c r="I163" s="101">
        <f t="shared" si="44"/>
        <v>18554.760000000002</v>
      </c>
      <c r="J163" s="101">
        <f>J165+J166+J167</f>
        <v>19133.027999999998</v>
      </c>
      <c r="K163" s="101">
        <f t="shared" si="44"/>
        <v>3410.9799999999996</v>
      </c>
      <c r="L163" s="47"/>
      <c r="M163" s="47"/>
      <c r="N163" s="47"/>
      <c r="O163" s="47"/>
      <c r="P163" s="47"/>
      <c r="Q163" s="47"/>
    </row>
    <row r="164" spans="1:17" ht="15" x14ac:dyDescent="0.2">
      <c r="A164" s="88" t="s">
        <v>109</v>
      </c>
      <c r="B164" s="88"/>
      <c r="C164" s="88"/>
      <c r="D164" s="88"/>
      <c r="E164" s="88"/>
      <c r="F164" s="104"/>
      <c r="G164" s="104"/>
      <c r="H164" s="104"/>
      <c r="I164" s="104"/>
      <c r="J164" s="91"/>
      <c r="K164" s="104"/>
      <c r="L164" s="29"/>
      <c r="M164" s="29"/>
      <c r="N164" s="29"/>
      <c r="O164" s="29"/>
      <c r="P164" s="29"/>
      <c r="Q164" s="29"/>
    </row>
    <row r="165" spans="1:17" ht="30" x14ac:dyDescent="0.2">
      <c r="A165" s="88" t="s">
        <v>15</v>
      </c>
      <c r="B165" s="88"/>
      <c r="C165" s="88"/>
      <c r="D165" s="88"/>
      <c r="E165" s="88"/>
      <c r="F165" s="101">
        <f>F161+F160+F150+F149+F138+F136+F130+F115+F107+F102+F99+F73+F55+F50+F39+F25+F162</f>
        <v>40575.824999999997</v>
      </c>
      <c r="G165" s="101">
        <f t="shared" ref="G165:K165" si="45">G161+G160+G150+G149+G138+G136+G130+G115+G107+G102+G99+G73+G55+G50+G39+G25+G162</f>
        <v>200</v>
      </c>
      <c r="H165" s="101">
        <f t="shared" si="45"/>
        <v>2877.2370000000001</v>
      </c>
      <c r="I165" s="101">
        <f t="shared" si="45"/>
        <v>17767.760000000002</v>
      </c>
      <c r="J165" s="101">
        <f t="shared" si="45"/>
        <v>17576.647999999997</v>
      </c>
      <c r="K165" s="101">
        <f t="shared" si="45"/>
        <v>2154.1799999999998</v>
      </c>
      <c r="L165" s="47"/>
      <c r="M165" s="47"/>
      <c r="N165" s="47"/>
      <c r="O165" s="47"/>
      <c r="P165" s="47"/>
      <c r="Q165" s="47"/>
    </row>
    <row r="166" spans="1:17" ht="30" x14ac:dyDescent="0.2">
      <c r="A166" s="88" t="s">
        <v>34</v>
      </c>
      <c r="B166" s="88"/>
      <c r="C166" s="88"/>
      <c r="D166" s="88"/>
      <c r="E166" s="88"/>
      <c r="F166" s="101">
        <f>F156+F155+F154+F153+F152+F151+F137+F131+F116+F100+F74+F40+F26</f>
        <v>2529.1799999999998</v>
      </c>
      <c r="G166" s="101">
        <f t="shared" ref="G166:K166" si="46">G156+G155+G154+G153+G152+G151+G137+G131+G116+G100+G74+G40+G26</f>
        <v>0</v>
      </c>
      <c r="H166" s="101">
        <f t="shared" si="46"/>
        <v>0</v>
      </c>
      <c r="I166" s="101">
        <f t="shared" si="46"/>
        <v>0</v>
      </c>
      <c r="J166" s="101">
        <f t="shared" si="46"/>
        <v>1414.38</v>
      </c>
      <c r="K166" s="101">
        <f t="shared" si="46"/>
        <v>1114.8</v>
      </c>
      <c r="L166" s="47"/>
      <c r="M166" s="47"/>
      <c r="N166" s="47"/>
      <c r="O166" s="47"/>
      <c r="P166" s="47"/>
      <c r="Q166" s="47"/>
    </row>
    <row r="167" spans="1:17" ht="30" x14ac:dyDescent="0.2">
      <c r="A167" s="88" t="s">
        <v>25</v>
      </c>
      <c r="B167" s="88"/>
      <c r="C167" s="88"/>
      <c r="D167" s="88"/>
      <c r="E167" s="88"/>
      <c r="F167" s="101">
        <f>F148+F147+F146+F141+F132+F108+F101+F75+F56+F41+F27</f>
        <v>2438.9499999999998</v>
      </c>
      <c r="G167" s="101">
        <f t="shared" ref="G167:K167" si="47">G148+G147+G146+G141+G132+G108+G101+G75+G56+G41+G27</f>
        <v>496.05</v>
      </c>
      <c r="H167" s="101">
        <f t="shared" si="47"/>
        <v>871.9</v>
      </c>
      <c r="I167" s="101">
        <f t="shared" si="47"/>
        <v>787</v>
      </c>
      <c r="J167" s="101">
        <f t="shared" si="47"/>
        <v>142</v>
      </c>
      <c r="K167" s="101">
        <f t="shared" si="47"/>
        <v>142</v>
      </c>
      <c r="L167" s="47"/>
      <c r="M167" s="47"/>
      <c r="N167" s="47"/>
      <c r="O167" s="47"/>
      <c r="P167" s="47"/>
      <c r="Q167" s="47"/>
    </row>
    <row r="168" spans="1:17" ht="15" x14ac:dyDescent="0.2">
      <c r="A168" s="82"/>
      <c r="B168" s="83"/>
      <c r="C168" s="84"/>
      <c r="D168" s="85"/>
      <c r="E168" s="84"/>
      <c r="F168" s="84"/>
      <c r="G168" s="84"/>
      <c r="H168" s="84"/>
      <c r="I168" s="84"/>
      <c r="J168" s="84"/>
      <c r="K168" s="84"/>
    </row>
    <row r="169" spans="1:17" ht="15" x14ac:dyDescent="0.2">
      <c r="A169" s="82"/>
      <c r="B169" s="83"/>
      <c r="C169" s="84"/>
      <c r="D169" s="85"/>
      <c r="E169" s="84"/>
      <c r="F169" s="84"/>
      <c r="G169" s="84"/>
      <c r="H169" s="84"/>
      <c r="I169" s="84"/>
      <c r="J169" s="84"/>
      <c r="K169" s="84"/>
    </row>
    <row r="170" spans="1:17" ht="15" x14ac:dyDescent="0.2">
      <c r="A170" s="82"/>
      <c r="B170" s="83"/>
      <c r="C170" s="84"/>
      <c r="D170" s="85"/>
      <c r="E170" s="84"/>
      <c r="F170" s="84"/>
      <c r="G170" s="84"/>
      <c r="H170" s="84"/>
      <c r="I170" s="84"/>
      <c r="J170" s="84"/>
      <c r="K170" s="84"/>
    </row>
    <row r="171" spans="1:17" x14ac:dyDescent="0.2">
      <c r="A171" s="8"/>
      <c r="B171" s="4"/>
      <c r="C171" s="81"/>
      <c r="D171" s="23"/>
      <c r="E171" s="81"/>
    </row>
    <row r="172" spans="1:17" x14ac:dyDescent="0.2">
      <c r="A172" s="8"/>
      <c r="B172" s="4"/>
      <c r="C172" s="81"/>
      <c r="D172" s="23"/>
      <c r="E172" s="81"/>
    </row>
    <row r="173" spans="1:17" x14ac:dyDescent="0.2">
      <c r="A173" s="8"/>
      <c r="B173" s="4"/>
      <c r="C173" s="81"/>
      <c r="D173" s="23"/>
      <c r="E173" s="81"/>
    </row>
    <row r="174" spans="1:17" x14ac:dyDescent="0.2">
      <c r="A174" s="8"/>
      <c r="B174" s="4"/>
      <c r="C174" s="81"/>
      <c r="D174" s="23"/>
      <c r="E174" s="81"/>
    </row>
    <row r="175" spans="1:17" x14ac:dyDescent="0.2">
      <c r="A175" s="8"/>
      <c r="B175" s="4"/>
      <c r="C175" s="81"/>
      <c r="D175" s="23"/>
      <c r="E175" s="81"/>
    </row>
    <row r="176" spans="1:17" x14ac:dyDescent="0.2">
      <c r="A176" s="8"/>
      <c r="B176" s="4"/>
      <c r="C176" s="81"/>
      <c r="D176" s="23"/>
      <c r="E176" s="81"/>
    </row>
    <row r="177" spans="1:5" x14ac:dyDescent="0.2">
      <c r="A177" s="8"/>
      <c r="B177" s="4"/>
      <c r="C177" s="81"/>
      <c r="D177" s="23"/>
      <c r="E177" s="81"/>
    </row>
    <row r="178" spans="1:5" x14ac:dyDescent="0.2">
      <c r="A178" s="8"/>
      <c r="B178" s="4"/>
      <c r="C178" s="81"/>
      <c r="D178" s="23"/>
      <c r="E178" s="81"/>
    </row>
    <row r="179" spans="1:5" x14ac:dyDescent="0.2">
      <c r="A179" s="8"/>
      <c r="B179" s="4"/>
      <c r="C179" s="81"/>
      <c r="D179" s="23"/>
      <c r="E179" s="81"/>
    </row>
    <row r="180" spans="1:5" x14ac:dyDescent="0.2">
      <c r="A180" s="8"/>
      <c r="B180" s="4"/>
      <c r="C180" s="81"/>
      <c r="D180" s="23"/>
      <c r="E180" s="81"/>
    </row>
    <row r="181" spans="1:5" x14ac:dyDescent="0.2">
      <c r="A181" s="8"/>
      <c r="B181" s="4"/>
      <c r="C181" s="81"/>
      <c r="D181" s="23"/>
      <c r="E181" s="81"/>
    </row>
    <row r="182" spans="1:5" x14ac:dyDescent="0.2">
      <c r="A182" s="8"/>
      <c r="B182" s="4"/>
      <c r="C182" s="81"/>
      <c r="D182" s="23"/>
      <c r="E182" s="81"/>
    </row>
    <row r="183" spans="1:5" x14ac:dyDescent="0.2">
      <c r="A183" s="8"/>
      <c r="B183" s="4"/>
      <c r="C183" s="81"/>
      <c r="D183" s="23"/>
      <c r="E183" s="81"/>
    </row>
    <row r="184" spans="1:5" x14ac:dyDescent="0.2">
      <c r="A184" s="8"/>
      <c r="B184" s="4"/>
      <c r="C184" s="81"/>
      <c r="D184" s="23"/>
      <c r="E184" s="81"/>
    </row>
    <row r="185" spans="1:5" x14ac:dyDescent="0.2">
      <c r="A185" s="8"/>
      <c r="B185" s="4"/>
      <c r="C185" s="81"/>
      <c r="D185" s="23"/>
      <c r="E185" s="81"/>
    </row>
    <row r="186" spans="1:5" x14ac:dyDescent="0.2">
      <c r="A186" s="8"/>
      <c r="B186" s="4"/>
      <c r="C186" s="81"/>
      <c r="D186" s="23"/>
      <c r="E186" s="81"/>
    </row>
    <row r="187" spans="1:5" x14ac:dyDescent="0.2">
      <c r="A187" s="8"/>
      <c r="B187" s="4"/>
      <c r="C187" s="81"/>
      <c r="D187" s="23"/>
      <c r="E187" s="81"/>
    </row>
    <row r="188" spans="1:5" x14ac:dyDescent="0.2">
      <c r="A188" s="8"/>
      <c r="B188" s="4"/>
      <c r="C188" s="81"/>
      <c r="D188" s="23"/>
      <c r="E188" s="81"/>
    </row>
    <row r="189" spans="1:5" x14ac:dyDescent="0.2">
      <c r="A189" s="8"/>
      <c r="B189" s="4"/>
      <c r="C189" s="81"/>
      <c r="D189" s="23"/>
      <c r="E189" s="81"/>
    </row>
    <row r="190" spans="1:5" x14ac:dyDescent="0.2">
      <c r="A190" s="8"/>
      <c r="B190" s="4"/>
      <c r="C190" s="81"/>
      <c r="D190" s="23"/>
      <c r="E190" s="81"/>
    </row>
    <row r="191" spans="1:5" x14ac:dyDescent="0.2">
      <c r="A191" s="8"/>
      <c r="B191" s="4"/>
      <c r="C191" s="81"/>
      <c r="D191" s="23"/>
      <c r="E191" s="81"/>
    </row>
    <row r="192" spans="1:5" x14ac:dyDescent="0.2">
      <c r="A192" s="8"/>
      <c r="B192" s="4"/>
      <c r="C192" s="81"/>
      <c r="D192" s="23"/>
      <c r="E192" s="81"/>
    </row>
    <row r="193" spans="1:5" x14ac:dyDescent="0.2">
      <c r="A193" s="8"/>
      <c r="B193" s="4"/>
      <c r="C193" s="81"/>
      <c r="D193" s="23"/>
      <c r="E193" s="81"/>
    </row>
    <row r="194" spans="1:5" x14ac:dyDescent="0.2">
      <c r="A194" s="8"/>
      <c r="B194" s="4"/>
      <c r="C194" s="81"/>
      <c r="D194" s="23"/>
      <c r="E194" s="81"/>
    </row>
    <row r="195" spans="1:5" x14ac:dyDescent="0.2">
      <c r="A195" s="8"/>
      <c r="B195" s="4"/>
      <c r="C195" s="81"/>
      <c r="D195" s="23"/>
      <c r="E195" s="81"/>
    </row>
    <row r="196" spans="1:5" x14ac:dyDescent="0.2">
      <c r="A196" s="8"/>
      <c r="B196" s="4"/>
      <c r="C196" s="81"/>
      <c r="D196" s="23"/>
      <c r="E196" s="81"/>
    </row>
    <row r="197" spans="1:5" x14ac:dyDescent="0.2">
      <c r="A197" s="8"/>
      <c r="B197" s="4"/>
      <c r="C197" s="81"/>
      <c r="D197" s="23"/>
      <c r="E197" s="81"/>
    </row>
    <row r="198" spans="1:5" x14ac:dyDescent="0.2">
      <c r="A198" s="8"/>
      <c r="B198" s="4"/>
      <c r="C198" s="81"/>
      <c r="D198" s="23"/>
      <c r="E198" s="81"/>
    </row>
    <row r="199" spans="1:5" x14ac:dyDescent="0.2">
      <c r="A199" s="8"/>
      <c r="B199" s="4"/>
      <c r="C199" s="81"/>
      <c r="D199" s="23"/>
      <c r="E199" s="81"/>
    </row>
    <row r="200" spans="1:5" x14ac:dyDescent="0.2">
      <c r="A200" s="8"/>
      <c r="B200" s="4"/>
      <c r="C200" s="81"/>
      <c r="D200" s="23"/>
      <c r="E200" s="81"/>
    </row>
    <row r="201" spans="1:5" x14ac:dyDescent="0.2">
      <c r="A201" s="8"/>
      <c r="B201" s="4"/>
      <c r="C201" s="81"/>
      <c r="D201" s="23"/>
      <c r="E201" s="81"/>
    </row>
    <row r="202" spans="1:5" x14ac:dyDescent="0.2">
      <c r="A202" s="8"/>
      <c r="B202" s="4"/>
      <c r="C202" s="81"/>
      <c r="D202" s="23"/>
      <c r="E202" s="81"/>
    </row>
    <row r="203" spans="1:5" x14ac:dyDescent="0.2">
      <c r="A203" s="8"/>
      <c r="B203" s="4"/>
      <c r="C203" s="81"/>
      <c r="D203" s="23"/>
      <c r="E203" s="81"/>
    </row>
    <row r="204" spans="1:5" x14ac:dyDescent="0.2">
      <c r="A204" s="8"/>
      <c r="B204" s="4"/>
      <c r="C204" s="81"/>
      <c r="D204" s="23"/>
      <c r="E204" s="81"/>
    </row>
    <row r="205" spans="1:5" x14ac:dyDescent="0.2">
      <c r="A205" s="8"/>
      <c r="B205" s="4"/>
      <c r="C205" s="81"/>
      <c r="D205" s="23"/>
      <c r="E205" s="81"/>
    </row>
    <row r="206" spans="1:5" x14ac:dyDescent="0.2">
      <c r="A206" s="8"/>
      <c r="B206" s="4"/>
      <c r="C206" s="81"/>
      <c r="D206" s="23"/>
      <c r="E206" s="81"/>
    </row>
    <row r="207" spans="1:5" x14ac:dyDescent="0.2">
      <c r="A207" s="8"/>
      <c r="B207" s="4"/>
      <c r="C207" s="81"/>
      <c r="D207" s="23"/>
      <c r="E207" s="81"/>
    </row>
    <row r="208" spans="1:5" x14ac:dyDescent="0.2">
      <c r="A208" s="8"/>
      <c r="B208" s="4"/>
      <c r="C208" s="81"/>
      <c r="D208" s="23"/>
      <c r="E208" s="81"/>
    </row>
    <row r="209" spans="1:5" x14ac:dyDescent="0.2">
      <c r="A209" s="8"/>
      <c r="B209" s="4"/>
      <c r="C209" s="81"/>
      <c r="D209" s="23"/>
      <c r="E209" s="81"/>
    </row>
    <row r="210" spans="1:5" x14ac:dyDescent="0.2">
      <c r="A210" s="8"/>
      <c r="B210" s="4"/>
      <c r="C210" s="81"/>
      <c r="D210" s="23"/>
      <c r="E210" s="81"/>
    </row>
    <row r="211" spans="1:5" x14ac:dyDescent="0.2">
      <c r="A211" s="8"/>
      <c r="B211" s="4"/>
      <c r="C211" s="81"/>
      <c r="D211" s="23"/>
      <c r="E211" s="81"/>
    </row>
    <row r="212" spans="1:5" x14ac:dyDescent="0.2">
      <c r="A212" s="8"/>
      <c r="B212" s="4"/>
      <c r="C212" s="81"/>
      <c r="D212" s="23"/>
      <c r="E212" s="81"/>
    </row>
    <row r="213" spans="1:5" x14ac:dyDescent="0.2">
      <c r="A213" s="8"/>
      <c r="B213" s="4"/>
      <c r="C213" s="81"/>
      <c r="D213" s="23"/>
      <c r="E213" s="81"/>
    </row>
    <row r="214" spans="1:5" x14ac:dyDescent="0.2">
      <c r="A214" s="8"/>
      <c r="B214" s="4"/>
      <c r="C214" s="81"/>
      <c r="D214" s="23"/>
      <c r="E214" s="81"/>
    </row>
    <row r="215" spans="1:5" x14ac:dyDescent="0.2">
      <c r="A215" s="8"/>
      <c r="B215" s="4"/>
      <c r="C215" s="81"/>
      <c r="D215" s="23"/>
      <c r="E215" s="81"/>
    </row>
    <row r="216" spans="1:5" x14ac:dyDescent="0.2">
      <c r="A216" s="8"/>
      <c r="B216" s="4"/>
      <c r="C216" s="81"/>
      <c r="D216" s="23"/>
      <c r="E216" s="81"/>
    </row>
    <row r="217" spans="1:5" x14ac:dyDescent="0.2">
      <c r="A217" s="8"/>
      <c r="B217" s="4"/>
      <c r="C217" s="81"/>
      <c r="D217" s="23"/>
      <c r="E217" s="81"/>
    </row>
    <row r="218" spans="1:5" x14ac:dyDescent="0.2">
      <c r="A218" s="8"/>
      <c r="B218" s="4"/>
      <c r="C218" s="81"/>
      <c r="D218" s="23"/>
      <c r="E218" s="81"/>
    </row>
    <row r="219" spans="1:5" x14ac:dyDescent="0.2">
      <c r="A219" s="8"/>
      <c r="B219" s="4"/>
      <c r="C219" s="81"/>
      <c r="D219" s="23"/>
      <c r="E219" s="81"/>
    </row>
    <row r="220" spans="1:5" x14ac:dyDescent="0.2">
      <c r="A220" s="8"/>
      <c r="B220" s="4"/>
      <c r="C220" s="81"/>
      <c r="D220" s="23"/>
      <c r="E220" s="81"/>
    </row>
    <row r="221" spans="1:5" x14ac:dyDescent="0.2">
      <c r="A221" s="8"/>
      <c r="B221" s="4"/>
      <c r="C221" s="81"/>
      <c r="D221" s="23"/>
      <c r="E221" s="81"/>
    </row>
    <row r="222" spans="1:5" x14ac:dyDescent="0.2">
      <c r="A222" s="8"/>
      <c r="B222" s="4"/>
      <c r="C222" s="81"/>
      <c r="D222" s="23"/>
      <c r="E222" s="81"/>
    </row>
    <row r="223" spans="1:5" x14ac:dyDescent="0.2">
      <c r="A223" s="8"/>
      <c r="B223" s="4"/>
      <c r="C223" s="81"/>
      <c r="D223" s="23"/>
      <c r="E223" s="81"/>
    </row>
    <row r="224" spans="1:5" x14ac:dyDescent="0.2">
      <c r="A224" s="8"/>
      <c r="B224" s="4"/>
      <c r="C224" s="81"/>
      <c r="D224" s="23"/>
      <c r="E224" s="81"/>
    </row>
    <row r="225" spans="1:5" x14ac:dyDescent="0.2">
      <c r="A225" s="8"/>
      <c r="B225" s="4"/>
      <c r="C225" s="81"/>
      <c r="D225" s="23"/>
      <c r="E225" s="81"/>
    </row>
    <row r="226" spans="1:5" x14ac:dyDescent="0.2">
      <c r="A226" s="8"/>
      <c r="B226" s="4"/>
      <c r="C226" s="81"/>
      <c r="D226" s="23"/>
      <c r="E226" s="81"/>
    </row>
    <row r="227" spans="1:5" x14ac:dyDescent="0.2">
      <c r="A227" s="8"/>
      <c r="B227" s="4"/>
      <c r="C227" s="81"/>
      <c r="D227" s="23"/>
      <c r="E227" s="81"/>
    </row>
    <row r="228" spans="1:5" x14ac:dyDescent="0.2">
      <c r="A228" s="8"/>
      <c r="B228" s="4"/>
      <c r="C228" s="81"/>
      <c r="D228" s="23"/>
      <c r="E228" s="81"/>
    </row>
    <row r="229" spans="1:5" x14ac:dyDescent="0.2">
      <c r="A229" s="8"/>
      <c r="B229" s="4"/>
      <c r="C229" s="81"/>
      <c r="D229" s="23"/>
      <c r="E229" s="81"/>
    </row>
    <row r="230" spans="1:5" x14ac:dyDescent="0.2">
      <c r="A230" s="8"/>
      <c r="B230" s="4"/>
      <c r="C230" s="81"/>
      <c r="D230" s="23"/>
      <c r="E230" s="81"/>
    </row>
    <row r="231" spans="1:5" x14ac:dyDescent="0.2">
      <c r="A231" s="8"/>
      <c r="B231" s="4"/>
      <c r="C231" s="81"/>
      <c r="D231" s="23"/>
      <c r="E231" s="81"/>
    </row>
    <row r="232" spans="1:5" x14ac:dyDescent="0.2">
      <c r="A232" s="8"/>
      <c r="B232" s="4"/>
      <c r="C232" s="81"/>
      <c r="D232" s="23"/>
      <c r="E232" s="81"/>
    </row>
    <row r="233" spans="1:5" x14ac:dyDescent="0.2">
      <c r="A233" s="8"/>
      <c r="B233" s="4"/>
      <c r="C233" s="81"/>
      <c r="D233" s="23"/>
      <c r="E233" s="81"/>
    </row>
    <row r="234" spans="1:5" x14ac:dyDescent="0.2">
      <c r="A234" s="8"/>
      <c r="B234" s="4"/>
      <c r="C234" s="81"/>
      <c r="D234" s="23"/>
      <c r="E234" s="81"/>
    </row>
    <row r="235" spans="1:5" x14ac:dyDescent="0.2">
      <c r="A235" s="8"/>
      <c r="B235" s="4"/>
      <c r="C235" s="81"/>
      <c r="D235" s="23"/>
      <c r="E235" s="81"/>
    </row>
    <row r="236" spans="1:5" x14ac:dyDescent="0.2">
      <c r="A236" s="8"/>
      <c r="B236" s="4"/>
      <c r="C236" s="81"/>
      <c r="D236" s="23"/>
      <c r="E236" s="81"/>
    </row>
    <row r="237" spans="1:5" x14ac:dyDescent="0.2">
      <c r="A237" s="8"/>
      <c r="B237" s="4"/>
      <c r="C237" s="81"/>
      <c r="D237" s="23"/>
      <c r="E237" s="81"/>
    </row>
    <row r="238" spans="1:5" x14ac:dyDescent="0.2">
      <c r="A238" s="8"/>
      <c r="B238" s="4"/>
      <c r="C238" s="81"/>
      <c r="D238" s="23"/>
      <c r="E238" s="81"/>
    </row>
    <row r="239" spans="1:5" x14ac:dyDescent="0.2">
      <c r="A239" s="8"/>
      <c r="B239" s="4"/>
      <c r="C239" s="81"/>
      <c r="D239" s="23"/>
      <c r="E239" s="81"/>
    </row>
    <row r="240" spans="1:5" x14ac:dyDescent="0.2">
      <c r="A240" s="8"/>
      <c r="B240" s="4"/>
      <c r="C240" s="81"/>
      <c r="D240" s="23"/>
      <c r="E240" s="81"/>
    </row>
    <row r="241" spans="1:5" x14ac:dyDescent="0.2">
      <c r="A241" s="8"/>
      <c r="B241" s="4"/>
      <c r="C241" s="81"/>
      <c r="D241" s="23"/>
      <c r="E241" s="81"/>
    </row>
    <row r="242" spans="1:5" x14ac:dyDescent="0.2">
      <c r="A242" s="8"/>
      <c r="B242" s="4"/>
      <c r="C242" s="81"/>
      <c r="D242" s="23"/>
      <c r="E242" s="81"/>
    </row>
    <row r="243" spans="1:5" x14ac:dyDescent="0.2">
      <c r="A243" s="8"/>
      <c r="B243" s="4"/>
      <c r="C243" s="81"/>
      <c r="D243" s="23"/>
      <c r="E243" s="81"/>
    </row>
    <row r="244" spans="1:5" x14ac:dyDescent="0.2">
      <c r="A244" s="8"/>
      <c r="B244" s="4"/>
      <c r="C244" s="81"/>
      <c r="D244" s="23"/>
      <c r="E244" s="81"/>
    </row>
    <row r="245" spans="1:5" x14ac:dyDescent="0.2">
      <c r="A245" s="8"/>
      <c r="B245" s="4"/>
      <c r="C245" s="81"/>
      <c r="D245" s="23"/>
      <c r="E245" s="81"/>
    </row>
    <row r="246" spans="1:5" x14ac:dyDescent="0.2">
      <c r="A246" s="8"/>
      <c r="B246" s="4"/>
      <c r="C246" s="81"/>
      <c r="D246" s="23"/>
      <c r="E246" s="81"/>
    </row>
    <row r="247" spans="1:5" x14ac:dyDescent="0.2">
      <c r="A247" s="8"/>
      <c r="B247" s="4"/>
      <c r="C247" s="81"/>
      <c r="D247" s="23"/>
      <c r="E247" s="81"/>
    </row>
    <row r="248" spans="1:5" x14ac:dyDescent="0.2">
      <c r="A248" s="8"/>
      <c r="B248" s="4"/>
      <c r="C248" s="81"/>
      <c r="D248" s="23"/>
      <c r="E248" s="81"/>
    </row>
    <row r="249" spans="1:5" x14ac:dyDescent="0.2">
      <c r="A249" s="8"/>
      <c r="B249" s="4"/>
      <c r="C249" s="81"/>
      <c r="D249" s="23"/>
      <c r="E249" s="81"/>
    </row>
    <row r="250" spans="1:5" x14ac:dyDescent="0.2">
      <c r="A250" s="8"/>
      <c r="B250" s="4"/>
      <c r="C250" s="81"/>
      <c r="D250" s="23"/>
      <c r="E250" s="81"/>
    </row>
    <row r="251" spans="1:5" x14ac:dyDescent="0.2">
      <c r="A251" s="8"/>
      <c r="B251" s="4"/>
      <c r="C251" s="81"/>
      <c r="D251" s="23"/>
      <c r="E251" s="81"/>
    </row>
    <row r="252" spans="1:5" x14ac:dyDescent="0.2">
      <c r="A252" s="8"/>
      <c r="B252" s="4"/>
      <c r="C252" s="81"/>
      <c r="D252" s="23"/>
      <c r="E252" s="81"/>
    </row>
    <row r="253" spans="1:5" x14ac:dyDescent="0.2">
      <c r="A253" s="8"/>
      <c r="B253" s="4"/>
      <c r="C253" s="81"/>
      <c r="D253" s="23"/>
      <c r="E253" s="81"/>
    </row>
    <row r="254" spans="1:5" x14ac:dyDescent="0.2">
      <c r="A254" s="8"/>
      <c r="B254" s="4"/>
      <c r="C254" s="81"/>
      <c r="D254" s="23"/>
      <c r="E254" s="81"/>
    </row>
    <row r="255" spans="1:5" x14ac:dyDescent="0.2">
      <c r="A255" s="8"/>
      <c r="B255" s="4"/>
      <c r="C255" s="81"/>
      <c r="D255" s="23"/>
      <c r="E255" s="81"/>
    </row>
    <row r="256" spans="1:5" x14ac:dyDescent="0.2">
      <c r="A256" s="8"/>
      <c r="B256" s="4"/>
      <c r="C256" s="81"/>
      <c r="D256" s="23"/>
      <c r="E256" s="81"/>
    </row>
    <row r="257" spans="1:5" x14ac:dyDescent="0.2">
      <c r="A257" s="8"/>
      <c r="B257" s="4"/>
      <c r="C257" s="81"/>
      <c r="D257" s="23"/>
      <c r="E257" s="81"/>
    </row>
    <row r="258" spans="1:5" x14ac:dyDescent="0.2">
      <c r="A258" s="8"/>
      <c r="B258" s="4"/>
      <c r="C258" s="81"/>
      <c r="D258" s="23"/>
      <c r="E258" s="81"/>
    </row>
    <row r="259" spans="1:5" x14ac:dyDescent="0.2">
      <c r="A259" s="8"/>
      <c r="B259" s="4"/>
      <c r="C259" s="81"/>
      <c r="D259" s="23"/>
      <c r="E259" s="81"/>
    </row>
    <row r="260" spans="1:5" x14ac:dyDescent="0.2">
      <c r="A260" s="8"/>
      <c r="B260" s="4"/>
      <c r="C260" s="81"/>
      <c r="D260" s="23"/>
      <c r="E260" s="81"/>
    </row>
    <row r="261" spans="1:5" x14ac:dyDescent="0.2">
      <c r="A261" s="8"/>
      <c r="B261" s="4"/>
      <c r="C261" s="81"/>
      <c r="D261" s="23"/>
      <c r="E261" s="81"/>
    </row>
    <row r="262" spans="1:5" x14ac:dyDescent="0.2">
      <c r="A262" s="8"/>
      <c r="B262" s="4"/>
      <c r="C262" s="81"/>
      <c r="D262" s="23"/>
      <c r="E262" s="81"/>
    </row>
    <row r="263" spans="1:5" x14ac:dyDescent="0.2">
      <c r="A263" s="8"/>
      <c r="B263" s="4"/>
      <c r="C263" s="81"/>
      <c r="D263" s="23"/>
      <c r="E263" s="81"/>
    </row>
    <row r="264" spans="1:5" x14ac:dyDescent="0.2">
      <c r="A264" s="6"/>
      <c r="B264" s="7"/>
      <c r="C264" s="6"/>
      <c r="D264" s="23"/>
      <c r="E264" s="6"/>
    </row>
    <row r="265" spans="1:5" x14ac:dyDescent="0.2">
      <c r="A265" s="6"/>
      <c r="B265" s="7"/>
      <c r="C265" s="6"/>
      <c r="D265" s="23"/>
      <c r="E265" s="6"/>
    </row>
    <row r="266" spans="1:5" x14ac:dyDescent="0.2">
      <c r="A266" s="6"/>
      <c r="B266" s="7"/>
      <c r="C266" s="6"/>
      <c r="D266" s="23"/>
      <c r="E266" s="6"/>
    </row>
    <row r="267" spans="1:5" x14ac:dyDescent="0.2">
      <c r="A267" s="6"/>
      <c r="B267" s="7"/>
      <c r="C267" s="6"/>
      <c r="D267" s="23"/>
      <c r="E267" s="6"/>
    </row>
    <row r="268" spans="1:5" x14ac:dyDescent="0.2">
      <c r="A268" s="6"/>
      <c r="B268" s="7"/>
      <c r="C268" s="6"/>
      <c r="D268" s="23"/>
      <c r="E268" s="6"/>
    </row>
    <row r="269" spans="1:5" x14ac:dyDescent="0.2">
      <c r="A269" s="6"/>
      <c r="B269" s="7"/>
      <c r="C269" s="6"/>
      <c r="D269" s="23"/>
      <c r="E269" s="6"/>
    </row>
    <row r="270" spans="1:5" x14ac:dyDescent="0.2">
      <c r="A270" s="6"/>
      <c r="B270" s="7"/>
      <c r="C270" s="6"/>
      <c r="D270" s="23"/>
      <c r="E270" s="6"/>
    </row>
    <row r="271" spans="1:5" x14ac:dyDescent="0.2">
      <c r="A271" s="6"/>
      <c r="B271" s="7"/>
      <c r="C271" s="6"/>
      <c r="D271" s="23"/>
      <c r="E271" s="6"/>
    </row>
    <row r="272" spans="1:5" x14ac:dyDescent="0.2">
      <c r="A272" s="6"/>
      <c r="B272" s="7"/>
      <c r="C272" s="6"/>
      <c r="D272" s="23"/>
      <c r="E272" s="6"/>
    </row>
    <row r="273" spans="1:5" x14ac:dyDescent="0.2">
      <c r="A273" s="6"/>
      <c r="B273" s="7"/>
      <c r="C273" s="6"/>
      <c r="D273" s="23"/>
      <c r="E273" s="6"/>
    </row>
    <row r="274" spans="1:5" x14ac:dyDescent="0.2">
      <c r="A274" s="6"/>
      <c r="B274" s="7"/>
      <c r="C274" s="6"/>
      <c r="D274" s="23"/>
      <c r="E274" s="6"/>
    </row>
    <row r="275" spans="1:5" x14ac:dyDescent="0.2">
      <c r="A275" s="6"/>
      <c r="B275" s="7"/>
      <c r="C275" s="6"/>
      <c r="D275" s="23"/>
      <c r="E275" s="6"/>
    </row>
    <row r="276" spans="1:5" x14ac:dyDescent="0.2">
      <c r="A276" s="6"/>
      <c r="B276" s="7"/>
      <c r="C276" s="6"/>
      <c r="D276" s="23"/>
      <c r="E276" s="6"/>
    </row>
    <row r="277" spans="1:5" x14ac:dyDescent="0.2">
      <c r="A277" s="6"/>
      <c r="B277" s="7"/>
      <c r="C277" s="6"/>
      <c r="D277" s="23"/>
      <c r="E277" s="6"/>
    </row>
    <row r="278" spans="1:5" x14ac:dyDescent="0.2">
      <c r="A278" s="6"/>
      <c r="B278" s="7"/>
      <c r="C278" s="6"/>
      <c r="D278" s="23"/>
      <c r="E278" s="6"/>
    </row>
    <row r="279" spans="1:5" x14ac:dyDescent="0.2">
      <c r="A279" s="6"/>
      <c r="B279" s="7"/>
      <c r="C279" s="6"/>
      <c r="D279" s="23"/>
      <c r="E279" s="6"/>
    </row>
    <row r="280" spans="1:5" x14ac:dyDescent="0.2">
      <c r="A280" s="6"/>
      <c r="B280" s="7"/>
      <c r="C280" s="6"/>
      <c r="D280" s="23"/>
      <c r="E280" s="6"/>
    </row>
    <row r="281" spans="1:5" x14ac:dyDescent="0.2">
      <c r="A281" s="6"/>
      <c r="B281" s="7"/>
      <c r="C281" s="6"/>
      <c r="D281" s="23"/>
      <c r="E281" s="6"/>
    </row>
    <row r="282" spans="1:5" x14ac:dyDescent="0.2">
      <c r="A282" s="6"/>
      <c r="B282" s="7"/>
      <c r="C282" s="6"/>
      <c r="D282" s="23"/>
      <c r="E282" s="6"/>
    </row>
    <row r="283" spans="1:5" x14ac:dyDescent="0.2">
      <c r="A283" s="6"/>
      <c r="B283" s="7"/>
      <c r="C283" s="6"/>
      <c r="D283" s="23"/>
      <c r="E283" s="6"/>
    </row>
    <row r="284" spans="1:5" x14ac:dyDescent="0.2">
      <c r="A284" s="6"/>
      <c r="B284" s="7"/>
      <c r="C284" s="6"/>
      <c r="D284" s="23"/>
      <c r="E284" s="6"/>
    </row>
    <row r="285" spans="1:5" x14ac:dyDescent="0.2">
      <c r="A285" s="6"/>
      <c r="B285" s="7"/>
      <c r="C285" s="6"/>
      <c r="D285" s="23"/>
      <c r="E285" s="6"/>
    </row>
    <row r="286" spans="1:5" x14ac:dyDescent="0.2">
      <c r="A286" s="6"/>
      <c r="B286" s="7"/>
      <c r="C286" s="6"/>
      <c r="D286" s="23"/>
      <c r="E286" s="6"/>
    </row>
    <row r="287" spans="1:5" x14ac:dyDescent="0.2">
      <c r="A287" s="6"/>
      <c r="B287" s="7"/>
      <c r="C287" s="6"/>
      <c r="D287" s="23"/>
      <c r="E287" s="6"/>
    </row>
    <row r="288" spans="1:5" x14ac:dyDescent="0.2">
      <c r="A288" s="6"/>
      <c r="B288" s="7"/>
      <c r="C288" s="6"/>
      <c r="D288" s="23"/>
      <c r="E288" s="6"/>
    </row>
    <row r="289" spans="1:5" x14ac:dyDescent="0.2">
      <c r="A289" s="6"/>
      <c r="B289" s="7"/>
      <c r="C289" s="6"/>
      <c r="D289" s="23"/>
      <c r="E289" s="6"/>
    </row>
    <row r="290" spans="1:5" x14ac:dyDescent="0.2">
      <c r="A290" s="6"/>
      <c r="B290" s="7"/>
      <c r="C290" s="6"/>
      <c r="D290" s="23"/>
      <c r="E290" s="6"/>
    </row>
    <row r="291" spans="1:5" x14ac:dyDescent="0.2">
      <c r="A291" s="6"/>
      <c r="B291" s="7"/>
      <c r="C291" s="6"/>
      <c r="D291" s="23"/>
      <c r="E291" s="6"/>
    </row>
    <row r="292" spans="1:5" x14ac:dyDescent="0.2">
      <c r="A292" s="6"/>
      <c r="B292" s="7"/>
      <c r="C292" s="6"/>
      <c r="D292" s="23"/>
      <c r="E292" s="6"/>
    </row>
    <row r="293" spans="1:5" x14ac:dyDescent="0.2">
      <c r="A293" s="6"/>
      <c r="B293" s="7"/>
      <c r="C293" s="6"/>
      <c r="D293" s="23"/>
      <c r="E293" s="6"/>
    </row>
    <row r="294" spans="1:5" x14ac:dyDescent="0.2">
      <c r="A294" s="6"/>
      <c r="B294" s="7"/>
      <c r="C294" s="6"/>
      <c r="D294" s="23"/>
      <c r="E294" s="6"/>
    </row>
    <row r="295" spans="1:5" x14ac:dyDescent="0.2">
      <c r="A295" s="6"/>
      <c r="B295" s="7"/>
      <c r="C295" s="6"/>
      <c r="D295" s="23"/>
      <c r="E295" s="6"/>
    </row>
    <row r="296" spans="1:5" x14ac:dyDescent="0.2">
      <c r="A296" s="6"/>
      <c r="B296" s="7"/>
      <c r="C296" s="6"/>
      <c r="D296" s="23"/>
      <c r="E296" s="6"/>
    </row>
    <row r="297" spans="1:5" x14ac:dyDescent="0.2">
      <c r="A297" s="6"/>
      <c r="B297" s="7"/>
      <c r="C297" s="6"/>
      <c r="D297" s="23"/>
      <c r="E297" s="6"/>
    </row>
    <row r="298" spans="1:5" x14ac:dyDescent="0.2">
      <c r="A298" s="6"/>
      <c r="B298" s="7"/>
      <c r="C298" s="6"/>
      <c r="D298" s="23"/>
      <c r="E298" s="6"/>
    </row>
    <row r="299" spans="1:5" x14ac:dyDescent="0.2">
      <c r="A299" s="6"/>
      <c r="B299" s="7"/>
      <c r="C299" s="6"/>
      <c r="D299" s="23"/>
      <c r="E299" s="6"/>
    </row>
  </sheetData>
  <mergeCells count="241">
    <mergeCell ref="A143:A145"/>
    <mergeCell ref="B143:B145"/>
    <mergeCell ref="C144:C145"/>
    <mergeCell ref="D144:D145"/>
    <mergeCell ref="E144:E145"/>
    <mergeCell ref="F141:F142"/>
    <mergeCell ref="J144:J145"/>
    <mergeCell ref="K144:K145"/>
    <mergeCell ref="B157:B159"/>
    <mergeCell ref="C157:C159"/>
    <mergeCell ref="D157:D159"/>
    <mergeCell ref="E157:E159"/>
    <mergeCell ref="F144:F145"/>
    <mergeCell ref="G144:G145"/>
    <mergeCell ref="H144:H145"/>
    <mergeCell ref="I144:I145"/>
    <mergeCell ref="I138:I140"/>
    <mergeCell ref="J138:J140"/>
    <mergeCell ref="K138:K140"/>
    <mergeCell ref="A141:A142"/>
    <mergeCell ref="B141:B142"/>
    <mergeCell ref="D141:D142"/>
    <mergeCell ref="E141:E142"/>
    <mergeCell ref="E138:E140"/>
    <mergeCell ref="F138:F140"/>
    <mergeCell ref="G138:G140"/>
    <mergeCell ref="H138:H140"/>
    <mergeCell ref="J141:J142"/>
    <mergeCell ref="K141:K142"/>
    <mergeCell ref="G141:G142"/>
    <mergeCell ref="H141:H142"/>
    <mergeCell ref="I141:I142"/>
    <mergeCell ref="D124:D128"/>
    <mergeCell ref="E124:E128"/>
    <mergeCell ref="F124:F128"/>
    <mergeCell ref="G124:G128"/>
    <mergeCell ref="A133:A134"/>
    <mergeCell ref="B133:B134"/>
    <mergeCell ref="C133:C134"/>
    <mergeCell ref="D133:D134"/>
    <mergeCell ref="A138:A140"/>
    <mergeCell ref="B138:B140"/>
    <mergeCell ref="D138:D140"/>
    <mergeCell ref="I117:I118"/>
    <mergeCell ref="H121:H123"/>
    <mergeCell ref="I121:I123"/>
    <mergeCell ref="J121:J123"/>
    <mergeCell ref="K121:K123"/>
    <mergeCell ref="J119:J120"/>
    <mergeCell ref="K119:K120"/>
    <mergeCell ref="J124:J128"/>
    <mergeCell ref="K124:K128"/>
    <mergeCell ref="H124:H128"/>
    <mergeCell ref="I124:I128"/>
    <mergeCell ref="J109:J112"/>
    <mergeCell ref="K109:K112"/>
    <mergeCell ref="A117:A128"/>
    <mergeCell ref="B117:B128"/>
    <mergeCell ref="D117:D120"/>
    <mergeCell ref="E117:E118"/>
    <mergeCell ref="E109:E112"/>
    <mergeCell ref="F109:F112"/>
    <mergeCell ref="G109:G112"/>
    <mergeCell ref="H109:H112"/>
    <mergeCell ref="D121:D123"/>
    <mergeCell ref="E121:E123"/>
    <mergeCell ref="F121:F123"/>
    <mergeCell ref="G121:G123"/>
    <mergeCell ref="J117:J118"/>
    <mergeCell ref="K117:K118"/>
    <mergeCell ref="E119:E120"/>
    <mergeCell ref="F119:F120"/>
    <mergeCell ref="G119:G120"/>
    <mergeCell ref="H119:H120"/>
    <mergeCell ref="I119:I120"/>
    <mergeCell ref="F117:F118"/>
    <mergeCell ref="G117:G118"/>
    <mergeCell ref="H117:H118"/>
    <mergeCell ref="A103:A105"/>
    <mergeCell ref="B103:B105"/>
    <mergeCell ref="A109:A113"/>
    <mergeCell ref="B109:B113"/>
    <mergeCell ref="C109:C113"/>
    <mergeCell ref="D109:D113"/>
    <mergeCell ref="H95:H97"/>
    <mergeCell ref="I95:I97"/>
    <mergeCell ref="I109:I112"/>
    <mergeCell ref="A76:A97"/>
    <mergeCell ref="G76:G79"/>
    <mergeCell ref="H76:H79"/>
    <mergeCell ref="E86:E88"/>
    <mergeCell ref="F86:F88"/>
    <mergeCell ref="G86:G88"/>
    <mergeCell ref="B84:B97"/>
    <mergeCell ref="D84:D88"/>
    <mergeCell ref="E84:E85"/>
    <mergeCell ref="H93:H94"/>
    <mergeCell ref="I93:I94"/>
    <mergeCell ref="H91:H92"/>
    <mergeCell ref="I91:I92"/>
    <mergeCell ref="H89:H90"/>
    <mergeCell ref="B76:B79"/>
    <mergeCell ref="J93:J94"/>
    <mergeCell ref="K93:K94"/>
    <mergeCell ref="D93:D94"/>
    <mergeCell ref="E93:E94"/>
    <mergeCell ref="F93:F94"/>
    <mergeCell ref="G93:G94"/>
    <mergeCell ref="J95:J97"/>
    <mergeCell ref="K95:K97"/>
    <mergeCell ref="D95:D97"/>
    <mergeCell ref="E95:E97"/>
    <mergeCell ref="F95:F97"/>
    <mergeCell ref="G95:G97"/>
    <mergeCell ref="J91:J92"/>
    <mergeCell ref="K91:K92"/>
    <mergeCell ref="D91:D92"/>
    <mergeCell ref="E91:E92"/>
    <mergeCell ref="F91:F92"/>
    <mergeCell ref="G91:G92"/>
    <mergeCell ref="J86:J88"/>
    <mergeCell ref="K86:K88"/>
    <mergeCell ref="I84:I85"/>
    <mergeCell ref="J84:J85"/>
    <mergeCell ref="K84:K85"/>
    <mergeCell ref="I89:I90"/>
    <mergeCell ref="J89:J90"/>
    <mergeCell ref="K89:K90"/>
    <mergeCell ref="D89:D90"/>
    <mergeCell ref="E89:E90"/>
    <mergeCell ref="F89:F90"/>
    <mergeCell ref="G89:G90"/>
    <mergeCell ref="F84:F85"/>
    <mergeCell ref="G84:G85"/>
    <mergeCell ref="H84:H85"/>
    <mergeCell ref="D76:D79"/>
    <mergeCell ref="E76:E79"/>
    <mergeCell ref="F76:F79"/>
    <mergeCell ref="I86:I88"/>
    <mergeCell ref="B80:B83"/>
    <mergeCell ref="D80:D83"/>
    <mergeCell ref="E80:E83"/>
    <mergeCell ref="H86:H88"/>
    <mergeCell ref="I76:I79"/>
    <mergeCell ref="H68:H69"/>
    <mergeCell ref="I68:I69"/>
    <mergeCell ref="J68:J69"/>
    <mergeCell ref="J80:J83"/>
    <mergeCell ref="K80:K83"/>
    <mergeCell ref="F80:F83"/>
    <mergeCell ref="G80:G83"/>
    <mergeCell ref="H80:H83"/>
    <mergeCell ref="I80:I83"/>
    <mergeCell ref="A42:A49"/>
    <mergeCell ref="B42:B49"/>
    <mergeCell ref="D43:D45"/>
    <mergeCell ref="J76:J79"/>
    <mergeCell ref="K76:K79"/>
    <mergeCell ref="A57:A71"/>
    <mergeCell ref="B57:B71"/>
    <mergeCell ref="C59:C60"/>
    <mergeCell ref="D59:D60"/>
    <mergeCell ref="D62:D65"/>
    <mergeCell ref="E62:E65"/>
    <mergeCell ref="F51:F52"/>
    <mergeCell ref="C68:C69"/>
    <mergeCell ref="D68:D69"/>
    <mergeCell ref="E68:E69"/>
    <mergeCell ref="F68:F69"/>
    <mergeCell ref="F62:F65"/>
    <mergeCell ref="J62:J65"/>
    <mergeCell ref="K62:K65"/>
    <mergeCell ref="G62:G65"/>
    <mergeCell ref="H62:H65"/>
    <mergeCell ref="I62:I65"/>
    <mergeCell ref="K68:K69"/>
    <mergeCell ref="G68:G69"/>
    <mergeCell ref="A51:A53"/>
    <mergeCell ref="B51:B53"/>
    <mergeCell ref="C51:C52"/>
    <mergeCell ref="D51:D52"/>
    <mergeCell ref="E51:E52"/>
    <mergeCell ref="J51:J52"/>
    <mergeCell ref="K51:K52"/>
    <mergeCell ref="G51:G52"/>
    <mergeCell ref="H51:H52"/>
    <mergeCell ref="I51:I52"/>
    <mergeCell ref="J43:J45"/>
    <mergeCell ref="K43:K45"/>
    <mergeCell ref="D46:D48"/>
    <mergeCell ref="E46:E48"/>
    <mergeCell ref="I35:I36"/>
    <mergeCell ref="I29:I32"/>
    <mergeCell ref="I43:I45"/>
    <mergeCell ref="I46:I48"/>
    <mergeCell ref="J46:J48"/>
    <mergeCell ref="K46:K48"/>
    <mergeCell ref="F46:F48"/>
    <mergeCell ref="G46:G48"/>
    <mergeCell ref="H46:H48"/>
    <mergeCell ref="J35:J36"/>
    <mergeCell ref="K35:K36"/>
    <mergeCell ref="F43:F45"/>
    <mergeCell ref="G43:G45"/>
    <mergeCell ref="H43:H45"/>
    <mergeCell ref="F29:F32"/>
    <mergeCell ref="G29:G32"/>
    <mergeCell ref="E43:E45"/>
    <mergeCell ref="E35:E36"/>
    <mergeCell ref="F35:F36"/>
    <mergeCell ref="G35:G36"/>
    <mergeCell ref="H35:H36"/>
    <mergeCell ref="J29:J32"/>
    <mergeCell ref="K29:K32"/>
    <mergeCell ref="C33:C34"/>
    <mergeCell ref="D33:D34"/>
    <mergeCell ref="E29:E32"/>
    <mergeCell ref="H10:K10"/>
    <mergeCell ref="A12:K12"/>
    <mergeCell ref="A13:A14"/>
    <mergeCell ref="B13:B14"/>
    <mergeCell ref="C13:C14"/>
    <mergeCell ref="D13:D14"/>
    <mergeCell ref="E13:E14"/>
    <mergeCell ref="G13:K13"/>
    <mergeCell ref="H29:H32"/>
    <mergeCell ref="A28:A37"/>
    <mergeCell ref="B28:B37"/>
    <mergeCell ref="D29:D32"/>
    <mergeCell ref="C35:C36"/>
    <mergeCell ref="D35:D36"/>
    <mergeCell ref="H2:K2"/>
    <mergeCell ref="H3:K3"/>
    <mergeCell ref="H4:K4"/>
    <mergeCell ref="H7:K7"/>
    <mergeCell ref="H8:K8"/>
    <mergeCell ref="H9:K9"/>
    <mergeCell ref="A16:A23"/>
    <mergeCell ref="B16:B23"/>
    <mergeCell ref="D19:D20"/>
    <mergeCell ref="F13:F14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админМР Печора</vt:lpstr>
      <vt:lpstr>1870 от 30.09.13г.</vt:lpstr>
      <vt:lpstr>'админМР Печора'!Область_печати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admin</cp:lastModifiedBy>
  <cp:lastPrinted>2006-02-02T03:14:56Z</cp:lastPrinted>
  <dcterms:created xsi:type="dcterms:W3CDTF">2008-10-01T13:21:49Z</dcterms:created>
  <dcterms:modified xsi:type="dcterms:W3CDTF">2013-10-14T11:03:55Z</dcterms:modified>
</cp:coreProperties>
</file>