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05" windowWidth="15300" windowHeight="7650" tabRatio="603"/>
  </bookViews>
  <sheets>
    <sheet name="31.12" sheetId="36" r:id="rId1"/>
  </sheets>
  <calcPr calcId="144525"/>
</workbook>
</file>

<file path=xl/calcChain.xml><?xml version="1.0" encoding="utf-8"?>
<calcChain xmlns="http://schemas.openxmlformats.org/spreadsheetml/2006/main">
  <c r="F159" i="36" l="1"/>
  <c r="F158" i="36"/>
  <c r="K38" i="36"/>
  <c r="F302" i="36" l="1"/>
  <c r="F299" i="36"/>
  <c r="F297" i="36"/>
  <c r="F295" i="36"/>
  <c r="F293" i="36"/>
  <c r="F285" i="36"/>
  <c r="F284" i="36"/>
  <c r="K283" i="36"/>
  <c r="J283" i="36"/>
  <c r="J282" i="36" s="1"/>
  <c r="I283" i="36"/>
  <c r="H283" i="36"/>
  <c r="G283" i="36"/>
  <c r="K282" i="36"/>
  <c r="I282" i="36"/>
  <c r="H282" i="36"/>
  <c r="G282" i="36"/>
  <c r="F281" i="36"/>
  <c r="F280" i="36"/>
  <c r="F279" i="36"/>
  <c r="F278" i="36"/>
  <c r="K277" i="36"/>
  <c r="J277" i="36"/>
  <c r="J276" i="36" s="1"/>
  <c r="I277" i="36"/>
  <c r="H277" i="36"/>
  <c r="H276" i="36" s="1"/>
  <c r="G277" i="36"/>
  <c r="K276" i="36"/>
  <c r="I276" i="36"/>
  <c r="G276" i="36"/>
  <c r="F275" i="36"/>
  <c r="F274" i="36"/>
  <c r="F273" i="36"/>
  <c r="K272" i="36"/>
  <c r="J272" i="36"/>
  <c r="I272" i="36"/>
  <c r="H272" i="36"/>
  <c r="G272" i="36"/>
  <c r="K271" i="36"/>
  <c r="J271" i="36"/>
  <c r="I271" i="36"/>
  <c r="H271" i="36"/>
  <c r="G271" i="36"/>
  <c r="F271" i="36" s="1"/>
  <c r="K270" i="36"/>
  <c r="J270" i="36"/>
  <c r="I270" i="36"/>
  <c r="H270" i="36"/>
  <c r="G270" i="36"/>
  <c r="F270" i="36" s="1"/>
  <c r="F269" i="36"/>
  <c r="F268" i="36"/>
  <c r="F267" i="36"/>
  <c r="K266" i="36"/>
  <c r="J266" i="36"/>
  <c r="I266" i="36"/>
  <c r="H266" i="36"/>
  <c r="G266" i="36"/>
  <c r="F265" i="36"/>
  <c r="K264" i="36"/>
  <c r="J264" i="36"/>
  <c r="I264" i="36"/>
  <c r="H264" i="36"/>
  <c r="G264" i="36"/>
  <c r="F264" i="36" s="1"/>
  <c r="F263" i="36"/>
  <c r="F262" i="36"/>
  <c r="K261" i="36"/>
  <c r="J261" i="36"/>
  <c r="I261" i="36"/>
  <c r="H261" i="36"/>
  <c r="G261" i="36"/>
  <c r="F261" i="36"/>
  <c r="F260" i="36"/>
  <c r="K259" i="36"/>
  <c r="J259" i="36"/>
  <c r="I259" i="36"/>
  <c r="H259" i="36"/>
  <c r="G259" i="36"/>
  <c r="F259" i="36" s="1"/>
  <c r="F258" i="36"/>
  <c r="F257" i="36"/>
  <c r="K256" i="36"/>
  <c r="J256" i="36"/>
  <c r="J254" i="36" s="1"/>
  <c r="I256" i="36"/>
  <c r="H256" i="36"/>
  <c r="G256" i="36"/>
  <c r="F256" i="36"/>
  <c r="F255" i="36"/>
  <c r="K254" i="36"/>
  <c r="I254" i="36"/>
  <c r="H254" i="36"/>
  <c r="G254" i="36"/>
  <c r="F253" i="36"/>
  <c r="F252" i="36"/>
  <c r="K251" i="36"/>
  <c r="J251" i="36"/>
  <c r="J249" i="36" s="1"/>
  <c r="I251" i="36"/>
  <c r="H251" i="36"/>
  <c r="H249" i="36" s="1"/>
  <c r="G251" i="36"/>
  <c r="F251" i="36"/>
  <c r="F250" i="36"/>
  <c r="K249" i="36"/>
  <c r="I249" i="36"/>
  <c r="G249" i="36"/>
  <c r="F248" i="36"/>
  <c r="F247" i="36"/>
  <c r="K246" i="36"/>
  <c r="J246" i="36"/>
  <c r="J244" i="36" s="1"/>
  <c r="I246" i="36"/>
  <c r="H246" i="36"/>
  <c r="H244" i="36" s="1"/>
  <c r="G246" i="36"/>
  <c r="K245" i="36"/>
  <c r="K244" i="36" s="1"/>
  <c r="J245" i="36"/>
  <c r="I245" i="36"/>
  <c r="I244" i="36" s="1"/>
  <c r="H245" i="36"/>
  <c r="G245" i="36"/>
  <c r="F245" i="36" s="1"/>
  <c r="F243" i="36"/>
  <c r="F242" i="36"/>
  <c r="F241" i="36"/>
  <c r="F240" i="36"/>
  <c r="K239" i="36"/>
  <c r="J239" i="36"/>
  <c r="I239" i="36"/>
  <c r="H239" i="36"/>
  <c r="G239" i="36"/>
  <c r="K238" i="36"/>
  <c r="J238" i="36"/>
  <c r="I238" i="36"/>
  <c r="H238" i="36"/>
  <c r="G238" i="36"/>
  <c r="I237" i="36"/>
  <c r="F236" i="36"/>
  <c r="F235" i="36"/>
  <c r="F234" i="36"/>
  <c r="F233" i="36"/>
  <c r="F232" i="36"/>
  <c r="K231" i="36"/>
  <c r="K230" i="36" s="1"/>
  <c r="J231" i="36"/>
  <c r="J230" i="36" s="1"/>
  <c r="I231" i="36"/>
  <c r="H231" i="36"/>
  <c r="H230" i="36" s="1"/>
  <c r="G231" i="36"/>
  <c r="G230" i="36" s="1"/>
  <c r="I230" i="36"/>
  <c r="F229" i="36"/>
  <c r="K228" i="36"/>
  <c r="K225" i="36" s="1"/>
  <c r="J228" i="36"/>
  <c r="I228" i="36"/>
  <c r="H228" i="36"/>
  <c r="G228" i="36"/>
  <c r="G225" i="36" s="1"/>
  <c r="F227" i="36"/>
  <c r="F226" i="36"/>
  <c r="I225" i="36"/>
  <c r="F224" i="36"/>
  <c r="K223" i="36"/>
  <c r="J223" i="36"/>
  <c r="J220" i="36" s="1"/>
  <c r="I223" i="36"/>
  <c r="H223" i="36"/>
  <c r="H220" i="36" s="1"/>
  <c r="G223" i="36"/>
  <c r="F222" i="36"/>
  <c r="F221" i="36"/>
  <c r="K220" i="36"/>
  <c r="I220" i="36"/>
  <c r="G220" i="36"/>
  <c r="F219" i="36"/>
  <c r="K218" i="36"/>
  <c r="J218" i="36"/>
  <c r="J215" i="36" s="1"/>
  <c r="I218" i="36"/>
  <c r="H218" i="36"/>
  <c r="H215" i="36" s="1"/>
  <c r="G218" i="36"/>
  <c r="F217" i="36"/>
  <c r="F216" i="36"/>
  <c r="K215" i="36"/>
  <c r="I215" i="36"/>
  <c r="G215" i="36"/>
  <c r="F214" i="36"/>
  <c r="F213" i="36"/>
  <c r="K212" i="36"/>
  <c r="J212" i="36"/>
  <c r="I212" i="36"/>
  <c r="H212" i="36"/>
  <c r="G212" i="36"/>
  <c r="F212" i="36" s="1"/>
  <c r="F211" i="36"/>
  <c r="F210" i="36"/>
  <c r="K209" i="36"/>
  <c r="J209" i="36"/>
  <c r="I209" i="36"/>
  <c r="H209" i="36"/>
  <c r="G209" i="36"/>
  <c r="F209" i="36"/>
  <c r="F208" i="36"/>
  <c r="F207" i="36"/>
  <c r="F206" i="36"/>
  <c r="K205" i="36"/>
  <c r="K204" i="36" s="1"/>
  <c r="J205" i="36"/>
  <c r="I205" i="36"/>
  <c r="I204" i="36" s="1"/>
  <c r="H205" i="36"/>
  <c r="G205" i="36"/>
  <c r="F205" i="36" s="1"/>
  <c r="J204" i="36"/>
  <c r="H204" i="36"/>
  <c r="F203" i="36"/>
  <c r="F202" i="36"/>
  <c r="K201" i="36"/>
  <c r="J201" i="36"/>
  <c r="I201" i="36"/>
  <c r="H201" i="36"/>
  <c r="G201" i="36"/>
  <c r="K200" i="36"/>
  <c r="J200" i="36"/>
  <c r="I200" i="36"/>
  <c r="H200" i="36"/>
  <c r="G200" i="36"/>
  <c r="K199" i="36"/>
  <c r="I199" i="36"/>
  <c r="G199" i="36"/>
  <c r="F198" i="36"/>
  <c r="F197" i="36"/>
  <c r="K196" i="36"/>
  <c r="J196" i="36"/>
  <c r="I196" i="36"/>
  <c r="H196" i="36"/>
  <c r="G196" i="36"/>
  <c r="F196" i="36" s="1"/>
  <c r="K195" i="36"/>
  <c r="J195" i="36"/>
  <c r="I195" i="36"/>
  <c r="H195" i="36"/>
  <c r="G195" i="36"/>
  <c r="F195" i="36"/>
  <c r="K194" i="36"/>
  <c r="J194" i="36"/>
  <c r="J193" i="36" s="1"/>
  <c r="I194" i="36"/>
  <c r="H194" i="36"/>
  <c r="H193" i="36" s="1"/>
  <c r="G194" i="36"/>
  <c r="K193" i="36"/>
  <c r="I193" i="36"/>
  <c r="G193" i="36"/>
  <c r="F192" i="36"/>
  <c r="F191" i="36"/>
  <c r="F190" i="36"/>
  <c r="F189" i="36"/>
  <c r="F188" i="36"/>
  <c r="K187" i="36"/>
  <c r="J187" i="36"/>
  <c r="I187" i="36"/>
  <c r="I185" i="36" s="1"/>
  <c r="H187" i="36"/>
  <c r="G187" i="36"/>
  <c r="F187" i="36" s="1"/>
  <c r="K186" i="36"/>
  <c r="J186" i="36"/>
  <c r="J185" i="36" s="1"/>
  <c r="I186" i="36"/>
  <c r="H186" i="36"/>
  <c r="H185" i="36" s="1"/>
  <c r="G186" i="36"/>
  <c r="K185" i="36"/>
  <c r="G185" i="36"/>
  <c r="F184" i="36"/>
  <c r="F183" i="36"/>
  <c r="K182" i="36"/>
  <c r="J182" i="36"/>
  <c r="I182" i="36"/>
  <c r="H182" i="36"/>
  <c r="G182" i="36"/>
  <c r="K181" i="36"/>
  <c r="J181" i="36"/>
  <c r="I181" i="36"/>
  <c r="H181" i="36"/>
  <c r="G181" i="36"/>
  <c r="F181" i="36" s="1"/>
  <c r="K180" i="36"/>
  <c r="J180" i="36"/>
  <c r="J179" i="36" s="1"/>
  <c r="I180" i="36"/>
  <c r="H180" i="36"/>
  <c r="H179" i="36" s="1"/>
  <c r="G180" i="36"/>
  <c r="K179" i="36"/>
  <c r="I179" i="36"/>
  <c r="G179" i="36"/>
  <c r="F178" i="36"/>
  <c r="F177" i="36"/>
  <c r="F176" i="36"/>
  <c r="F175" i="36"/>
  <c r="F174" i="36"/>
  <c r="F173" i="36"/>
  <c r="K172" i="36"/>
  <c r="J172" i="36"/>
  <c r="J171" i="36" s="1"/>
  <c r="I172" i="36"/>
  <c r="H172" i="36"/>
  <c r="H171" i="36" s="1"/>
  <c r="G172" i="36"/>
  <c r="K171" i="36"/>
  <c r="I171" i="36"/>
  <c r="G171" i="36"/>
  <c r="F170" i="36"/>
  <c r="K169" i="36"/>
  <c r="J169" i="36"/>
  <c r="I169" i="36"/>
  <c r="H169" i="36"/>
  <c r="G169" i="36"/>
  <c r="K168" i="36"/>
  <c r="J168" i="36"/>
  <c r="I168" i="36"/>
  <c r="H168" i="36"/>
  <c r="H166" i="36" s="1"/>
  <c r="G168" i="36"/>
  <c r="K167" i="36"/>
  <c r="K166" i="36" s="1"/>
  <c r="J167" i="36"/>
  <c r="I167" i="36"/>
  <c r="H167" i="36"/>
  <c r="G167" i="36"/>
  <c r="F165" i="36"/>
  <c r="F164" i="36"/>
  <c r="F163" i="36"/>
  <c r="F162" i="36"/>
  <c r="F161" i="36"/>
  <c r="F160" i="36"/>
  <c r="K157" i="36"/>
  <c r="J157" i="36"/>
  <c r="I157" i="36"/>
  <c r="H157" i="36"/>
  <c r="G157" i="36"/>
  <c r="K156" i="36"/>
  <c r="J156" i="36"/>
  <c r="J154" i="36" s="1"/>
  <c r="I156" i="36"/>
  <c r="H156" i="36"/>
  <c r="G156" i="36"/>
  <c r="K155" i="36"/>
  <c r="K154" i="36" s="1"/>
  <c r="J155" i="36"/>
  <c r="I155" i="36"/>
  <c r="I154" i="36" s="1"/>
  <c r="H155" i="36"/>
  <c r="G155" i="36"/>
  <c r="F155" i="36" s="1"/>
  <c r="H154" i="36"/>
  <c r="F153" i="36"/>
  <c r="F152" i="36"/>
  <c r="F151" i="36"/>
  <c r="F150" i="36"/>
  <c r="F149" i="36"/>
  <c r="F148" i="36"/>
  <c r="F147" i="36"/>
  <c r="F146" i="36"/>
  <c r="F145" i="36"/>
  <c r="F144" i="36"/>
  <c r="F143" i="36"/>
  <c r="K142" i="36"/>
  <c r="J142" i="36"/>
  <c r="I142" i="36"/>
  <c r="H142" i="36"/>
  <c r="G142" i="36"/>
  <c r="F142" i="36" s="1"/>
  <c r="F141" i="36"/>
  <c r="K140" i="36"/>
  <c r="K139" i="36" s="1"/>
  <c r="J140" i="36"/>
  <c r="I140" i="36"/>
  <c r="I139" i="36" s="1"/>
  <c r="H140" i="36"/>
  <c r="G140" i="36"/>
  <c r="F140" i="36" s="1"/>
  <c r="J139" i="36"/>
  <c r="H139" i="36"/>
  <c r="F138" i="36"/>
  <c r="F137" i="36"/>
  <c r="F136" i="36"/>
  <c r="K135" i="36"/>
  <c r="J135" i="36"/>
  <c r="I135" i="36"/>
  <c r="H135" i="36"/>
  <c r="G135" i="36"/>
  <c r="F135" i="36" s="1"/>
  <c r="K134" i="36"/>
  <c r="J134" i="36"/>
  <c r="I134" i="36"/>
  <c r="H134" i="36"/>
  <c r="G134" i="36"/>
  <c r="F134" i="36" s="1"/>
  <c r="K133" i="36"/>
  <c r="J133" i="36"/>
  <c r="I133" i="36"/>
  <c r="H133" i="36"/>
  <c r="G133" i="36"/>
  <c r="F133" i="36" s="1"/>
  <c r="F132" i="36"/>
  <c r="F131" i="36"/>
  <c r="F130" i="36"/>
  <c r="F129" i="36"/>
  <c r="F128" i="36"/>
  <c r="K127" i="36"/>
  <c r="J127" i="36"/>
  <c r="I127" i="36"/>
  <c r="H127" i="36"/>
  <c r="G127" i="36"/>
  <c r="K126" i="36"/>
  <c r="J126" i="36"/>
  <c r="I126" i="36"/>
  <c r="H126" i="36"/>
  <c r="G126" i="36"/>
  <c r="F126" i="36" s="1"/>
  <c r="K125" i="36"/>
  <c r="J125" i="36"/>
  <c r="I125" i="36"/>
  <c r="H125" i="36"/>
  <c r="G125" i="36"/>
  <c r="F125" i="36" s="1"/>
  <c r="H124" i="36"/>
  <c r="F123" i="36"/>
  <c r="F122" i="36"/>
  <c r="F121" i="36"/>
  <c r="F120" i="36"/>
  <c r="F119" i="36"/>
  <c r="F118" i="36"/>
  <c r="K117" i="36"/>
  <c r="J117" i="36"/>
  <c r="I117" i="36"/>
  <c r="H117" i="36"/>
  <c r="G117" i="36"/>
  <c r="K116" i="36"/>
  <c r="J116" i="36"/>
  <c r="I116" i="36"/>
  <c r="I114" i="36" s="1"/>
  <c r="H116" i="36"/>
  <c r="G116" i="36"/>
  <c r="F116" i="36" s="1"/>
  <c r="K115" i="36"/>
  <c r="J115" i="36"/>
  <c r="J114" i="36" s="1"/>
  <c r="I115" i="36"/>
  <c r="H115" i="36"/>
  <c r="H114" i="36" s="1"/>
  <c r="G115" i="36"/>
  <c r="K114" i="36"/>
  <c r="G114" i="36"/>
  <c r="F113" i="36"/>
  <c r="F112" i="36"/>
  <c r="F111" i="36"/>
  <c r="F110" i="36"/>
  <c r="F109" i="36"/>
  <c r="F108" i="36"/>
  <c r="F107" i="36"/>
  <c r="F106" i="36"/>
  <c r="K103" i="36"/>
  <c r="J103" i="36"/>
  <c r="I103" i="36"/>
  <c r="H103" i="36"/>
  <c r="G103" i="36"/>
  <c r="F99" i="36"/>
  <c r="F98" i="36"/>
  <c r="F97" i="36"/>
  <c r="F96" i="36"/>
  <c r="F95" i="36"/>
  <c r="F94" i="36"/>
  <c r="F93" i="36"/>
  <c r="K92" i="36"/>
  <c r="J92" i="36"/>
  <c r="I92" i="36"/>
  <c r="H92" i="36"/>
  <c r="G92" i="36"/>
  <c r="F92" i="36"/>
  <c r="F91" i="36"/>
  <c r="F90" i="36"/>
  <c r="F89" i="36"/>
  <c r="F88" i="36"/>
  <c r="K87" i="36"/>
  <c r="J87" i="36"/>
  <c r="I87" i="36"/>
  <c r="H87" i="36"/>
  <c r="G87" i="36"/>
  <c r="F87" i="36"/>
  <c r="F86" i="36"/>
  <c r="F85" i="36"/>
  <c r="F84" i="36"/>
  <c r="F83" i="36"/>
  <c r="F82" i="36"/>
  <c r="F81" i="36"/>
  <c r="F80" i="36"/>
  <c r="F79" i="36"/>
  <c r="F78" i="36"/>
  <c r="F76" i="36"/>
  <c r="F75" i="36"/>
  <c r="F74" i="36"/>
  <c r="F73" i="36"/>
  <c r="F72" i="36"/>
  <c r="F71" i="36"/>
  <c r="F70" i="36"/>
  <c r="F69" i="36"/>
  <c r="F68" i="36"/>
  <c r="F67" i="36"/>
  <c r="F66" i="36"/>
  <c r="F65" i="36"/>
  <c r="F64" i="36"/>
  <c r="F63" i="36"/>
  <c r="F61" i="36"/>
  <c r="F60" i="36"/>
  <c r="F59" i="36"/>
  <c r="F58" i="36"/>
  <c r="F56" i="36"/>
  <c r="F55" i="36"/>
  <c r="F50" i="36"/>
  <c r="F49" i="36"/>
  <c r="F45" i="36"/>
  <c r="F44" i="36"/>
  <c r="F43" i="36"/>
  <c r="F42" i="36"/>
  <c r="F41" i="36"/>
  <c r="F40" i="36"/>
  <c r="J38" i="36"/>
  <c r="I38" i="36"/>
  <c r="H38" i="36"/>
  <c r="G38" i="36"/>
  <c r="K37" i="36"/>
  <c r="J37" i="36"/>
  <c r="I37" i="36"/>
  <c r="I36" i="36" s="1"/>
  <c r="H37" i="36"/>
  <c r="G37" i="36"/>
  <c r="F37" i="36" s="1"/>
  <c r="F35" i="36"/>
  <c r="F34" i="36"/>
  <c r="F33" i="36"/>
  <c r="F32" i="36"/>
  <c r="F31" i="36"/>
  <c r="F30" i="36"/>
  <c r="F29" i="36"/>
  <c r="F28" i="36"/>
  <c r="F27" i="36"/>
  <c r="F26" i="36"/>
  <c r="F25" i="36"/>
  <c r="F24" i="36"/>
  <c r="F23" i="36"/>
  <c r="F22" i="36"/>
  <c r="F21" i="36"/>
  <c r="F20" i="36"/>
  <c r="F19" i="36"/>
  <c r="F18" i="36"/>
  <c r="F17" i="36"/>
  <c r="F16" i="36"/>
  <c r="F15" i="36"/>
  <c r="F14" i="36"/>
  <c r="F13" i="36"/>
  <c r="F12" i="36"/>
  <c r="G36" i="36" l="1"/>
  <c r="J124" i="36"/>
  <c r="F127" i="36"/>
  <c r="G237" i="36"/>
  <c r="K237" i="36"/>
  <c r="H199" i="36"/>
  <c r="J199" i="36"/>
  <c r="F254" i="36"/>
  <c r="I124" i="36"/>
  <c r="K124" i="36"/>
  <c r="F157" i="36"/>
  <c r="J166" i="36"/>
  <c r="F168" i="36"/>
  <c r="I166" i="36"/>
  <c r="F172" i="36"/>
  <c r="F180" i="36"/>
  <c r="F182" i="36"/>
  <c r="F186" i="36"/>
  <c r="F223" i="36"/>
  <c r="F231" i="36"/>
  <c r="H237" i="36"/>
  <c r="J237" i="36"/>
  <c r="F239" i="36"/>
  <c r="F276" i="36"/>
  <c r="F282" i="36"/>
  <c r="H36" i="36"/>
  <c r="J36" i="36"/>
  <c r="F117" i="36"/>
  <c r="F171" i="36"/>
  <c r="F179" i="36"/>
  <c r="F185" i="36"/>
  <c r="F201" i="36"/>
  <c r="F220" i="36"/>
  <c r="F230" i="36"/>
  <c r="F283" i="36"/>
  <c r="H104" i="36"/>
  <c r="H102" i="36" s="1"/>
  <c r="J104" i="36"/>
  <c r="J102" i="36" s="1"/>
  <c r="F114" i="36"/>
  <c r="F193" i="36"/>
  <c r="F199" i="36"/>
  <c r="F215" i="36"/>
  <c r="H289" i="36"/>
  <c r="J289" i="36"/>
  <c r="F249" i="36"/>
  <c r="G288" i="36"/>
  <c r="I288" i="36"/>
  <c r="I309" i="36" s="1"/>
  <c r="K288" i="36"/>
  <c r="K309" i="36" s="1"/>
  <c r="H287" i="36"/>
  <c r="F38" i="36"/>
  <c r="G104" i="36"/>
  <c r="I104" i="36"/>
  <c r="I102" i="36" s="1"/>
  <c r="K104" i="36"/>
  <c r="K102" i="36" s="1"/>
  <c r="F103" i="36"/>
  <c r="F115" i="36"/>
  <c r="G124" i="36"/>
  <c r="G139" i="36"/>
  <c r="F139" i="36" s="1"/>
  <c r="G154" i="36"/>
  <c r="F154" i="36" s="1"/>
  <c r="F156" i="36"/>
  <c r="G166" i="36"/>
  <c r="F169" i="36"/>
  <c r="F194" i="36"/>
  <c r="F200" i="36"/>
  <c r="G204" i="36"/>
  <c r="F204" i="36" s="1"/>
  <c r="F218" i="36"/>
  <c r="H225" i="36"/>
  <c r="J225" i="36"/>
  <c r="F228" i="36"/>
  <c r="I289" i="36"/>
  <c r="K289" i="36"/>
  <c r="F238" i="36"/>
  <c r="G244" i="36"/>
  <c r="F244" i="36" s="1"/>
  <c r="F246" i="36"/>
  <c r="F266" i="36"/>
  <c r="F272" i="36"/>
  <c r="H288" i="36"/>
  <c r="H309" i="36" s="1"/>
  <c r="J288" i="36"/>
  <c r="J309" i="36" s="1"/>
  <c r="F277" i="36"/>
  <c r="I287" i="36"/>
  <c r="I308" i="36" s="1"/>
  <c r="F166" i="36"/>
  <c r="J287" i="36"/>
  <c r="J286" i="36" s="1"/>
  <c r="F167" i="36"/>
  <c r="K36" i="36"/>
  <c r="F36" i="36" s="1"/>
  <c r="K287" i="36"/>
  <c r="K308" i="36" s="1"/>
  <c r="G102" i="36"/>
  <c r="F102" i="36" s="1"/>
  <c r="I310" i="36"/>
  <c r="I286" i="36"/>
  <c r="H310" i="36"/>
  <c r="J310" i="36"/>
  <c r="G309" i="36"/>
  <c r="F288" i="36"/>
  <c r="H308" i="36"/>
  <c r="H307" i="36" s="1"/>
  <c r="G287" i="36"/>
  <c r="G289" i="36"/>
  <c r="F104" i="36" l="1"/>
  <c r="H286" i="36"/>
  <c r="F237" i="36"/>
  <c r="I307" i="36"/>
  <c r="F309" i="36"/>
  <c r="K310" i="36"/>
  <c r="F225" i="36"/>
  <c r="F124" i="36"/>
  <c r="J308" i="36"/>
  <c r="J307" i="36" s="1"/>
  <c r="K307" i="36"/>
  <c r="K286" i="36"/>
  <c r="G310" i="36"/>
  <c r="F310" i="36" s="1"/>
  <c r="F289" i="36"/>
  <c r="G308" i="36"/>
  <c r="F287" i="36"/>
  <c r="G286" i="36"/>
  <c r="F286" i="36" s="1"/>
  <c r="G307" i="36" l="1"/>
  <c r="F308" i="36"/>
  <c r="F307" i="36" s="1"/>
</calcChain>
</file>

<file path=xl/sharedStrings.xml><?xml version="1.0" encoding="utf-8"?>
<sst xmlns="http://schemas.openxmlformats.org/spreadsheetml/2006/main" count="701" uniqueCount="318">
  <si>
    <t>Наименование мероприятия</t>
  </si>
  <si>
    <t>Исполнитель</t>
  </si>
  <si>
    <t>Источник финансирования</t>
  </si>
  <si>
    <t>Сумма, тыс. руб.</t>
  </si>
  <si>
    <t>В том числе по годам</t>
  </si>
  <si>
    <t>бюджет МО МР «Печора»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</si>
  <si>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</si>
  <si>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>1. Проведение энергетического обследования зданий, строений, сооружений</t>
  </si>
  <si>
    <t>объект</t>
  </si>
  <si>
    <t>2012г.- 1</t>
  </si>
  <si>
    <t>Администрация МР «Печора»</t>
  </si>
  <si>
    <t>Управление образования муниципального района «Печора»</t>
  </si>
  <si>
    <t>2012г.-20</t>
  </si>
  <si>
    <t>2013г.-8</t>
  </si>
  <si>
    <t>Управление культуры и туризма муниципального района «Печора»</t>
  </si>
  <si>
    <t>2012г.-15</t>
  </si>
  <si>
    <t>МУ «Печорская ЦРБ»</t>
  </si>
  <si>
    <t>2012г.-1</t>
  </si>
  <si>
    <t>МУП «Ритуал»</t>
  </si>
  <si>
    <t>2012г.- 3</t>
  </si>
  <si>
    <t>МУП «Рембыттехника»</t>
  </si>
  <si>
    <t>2. Оснащение зданий, строений сооружений приборами учета тепловой энергии</t>
  </si>
  <si>
    <t>Штук</t>
  </si>
  <si>
    <t>2010г.- 1</t>
  </si>
  <si>
    <t>2012г.-2</t>
  </si>
  <si>
    <t>2011г.-2</t>
  </si>
  <si>
    <t xml:space="preserve">2010г.-1 </t>
  </si>
  <si>
    <t>МУП «Ретро»</t>
  </si>
  <si>
    <t>3.Установка прибора учета холодного водоснабжения</t>
  </si>
  <si>
    <t>штук</t>
  </si>
  <si>
    <t>2013г.-1</t>
  </si>
  <si>
    <t>2011г. -2</t>
  </si>
  <si>
    <t>4. Установка прибора учета горячего водоснабжения</t>
  </si>
  <si>
    <t>2010г.-1</t>
  </si>
  <si>
    <t>5. Установка энергосберегающих окон</t>
  </si>
  <si>
    <t>2011г.-7</t>
  </si>
  <si>
    <t>Комитет по управлению муниципальной собственностью муниципального района «Печора»</t>
  </si>
  <si>
    <t>МУП «Аптека № 19»</t>
  </si>
  <si>
    <t>2010г. – 1</t>
  </si>
  <si>
    <t>МУП «Печорское время»</t>
  </si>
  <si>
    <t>6. Замена энергосберегающих ламп</t>
  </si>
  <si>
    <t>2011г.-1</t>
  </si>
  <si>
    <t>2014г.-40</t>
  </si>
  <si>
    <t>МУП «Оптика»</t>
  </si>
  <si>
    <t>7. Проведение капитального ремонта системы электроснабжения</t>
  </si>
  <si>
    <t>8. Установка автоматических доводчиков на входных дверях</t>
  </si>
  <si>
    <t>9. Содержание в исправном состоянии запорно-регулирующей арматуры систем отопления, горячего и холодного водоснабжения</t>
  </si>
  <si>
    <t>2014г.-1</t>
  </si>
  <si>
    <t>11. Установка светильников с отражающей поверхностью</t>
  </si>
  <si>
    <t>12. Регулярная очистка окон</t>
  </si>
  <si>
    <t>Кв. м</t>
  </si>
  <si>
    <t>13. Уплотнение оконных и дверных проемов</t>
  </si>
  <si>
    <t>14. Установка энергосберегающих дверей</t>
  </si>
  <si>
    <t>15. Ремонт пункта расчета холодного водоснабжения</t>
  </si>
  <si>
    <t>пункт</t>
  </si>
  <si>
    <t>16. Утепление ворот в стояночных боксах гаража</t>
  </si>
  <si>
    <t>17. Установка электроконвекторов</t>
  </si>
  <si>
    <t>2012г.-9</t>
  </si>
  <si>
    <t>18. Осуществление технологического присоединения</t>
  </si>
  <si>
    <t>19. Ремонт (замена) системы отопления</t>
  </si>
  <si>
    <t>21. Проведение гидравлической регулировки, автоматической/ручной балансировки распределительных систем отопления и стояков в здании</t>
  </si>
  <si>
    <t>Планирование   работы транспорта          и транспортных процессов   (развитие системы логистики)  в городских поселениях</t>
  </si>
  <si>
    <t>Организация системы муниципальных маршрутов городского и пригородного общественного транспорта</t>
  </si>
  <si>
    <t xml:space="preserve">Мероприятия        по замещению природным газом        бензина, используемого  транспортными  средствами в качестве моторного топлива    </t>
  </si>
  <si>
    <t>Переоборудование транспортных средств, оснащенных бензиновыми двигателями на использование газа</t>
  </si>
  <si>
    <t>Предприятия и организации МР «Печора»</t>
  </si>
  <si>
    <t>Информационно-аналитическое обеспечение государственной политики в области повышения энергетической эффективности и энергосбережения</t>
  </si>
  <si>
    <t xml:space="preserve">Информационное  обеспечение мероприятий        по энергосбережению    и повышению энергетической эффективности        </t>
  </si>
  <si>
    <t xml:space="preserve">Мероприятия по  учету в      инвестиционных программах организаций коммунального комплекса   мер    по энергосбережению    и повышению энергетической эффективности        </t>
  </si>
  <si>
    <t xml:space="preserve">Организация  обучения специалистов        в области  энергосбережения    и энергетической  эффективности, в  том числе   по   вопросам проведения энергетических       </t>
  </si>
  <si>
    <t xml:space="preserve">обследований,   подготовки          и реализации энергосервисных договоров            </t>
  </si>
  <si>
    <t xml:space="preserve">(контрактов)         </t>
  </si>
  <si>
    <t xml:space="preserve">Информирование  руководителей муниципальных  бюджетных  учреждений о       необходимости проведения мероприятий        по энергосбережению    и энергетической       </t>
  </si>
  <si>
    <t xml:space="preserve">эффективности, в  том числе  о  возможности заключения энергосервисных      </t>
  </si>
  <si>
    <t>договоров   (контрактов)   и   об</t>
  </si>
  <si>
    <t xml:space="preserve">особенностях их заключения           </t>
  </si>
  <si>
    <t>Структурные подразделения администрации МР «Печора» в отношении подведомственных организаций</t>
  </si>
  <si>
    <t>Образовательные программы для школьников, наглядная агитация</t>
  </si>
  <si>
    <t xml:space="preserve"> средства бюджета МО МР «Печора»</t>
  </si>
  <si>
    <t>средства бюджета ГП «Печора»</t>
  </si>
  <si>
    <t>внебюджетные источники</t>
  </si>
  <si>
    <t xml:space="preserve">Мероприятия,  направленные       на содействие заключению и          реализации энергосервисных договоров     (контрактов) муниципальными бюджетными учреждениями     </t>
  </si>
  <si>
    <t>20.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</si>
  <si>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22. Установка теплоотражателей на приборы отопления</t>
  </si>
  <si>
    <t>23. Утепление наружных ограждающих конструкций (ремонт фасада)</t>
  </si>
  <si>
    <t>24. Замер сопротивления изоляции электропроводки</t>
  </si>
  <si>
    <t>МОУ "СОШ с. Приуральское"</t>
  </si>
  <si>
    <t>МДОУ "Детский сад с. Приуральское"</t>
  </si>
  <si>
    <t>26. Замена системы канализации и водоснабжения на автономную в МОУ "СОШ с. Приуральское"</t>
  </si>
  <si>
    <t>Всего, в том числе:</t>
  </si>
  <si>
    <t>Бюджет ГП "Печора"</t>
  </si>
  <si>
    <t>Отдел информационно-аналитической работы и общественных связей администрации МР «Печора», управляющие и энергоснабжающие организации, ТСЖ</t>
  </si>
  <si>
    <t>Наименование работ, объекта</t>
  </si>
  <si>
    <t>Объем работ</t>
  </si>
  <si>
    <t>I. Мероприятия по энергоснабжению и повышению энергетической эффективности жилищного фонда</t>
  </si>
  <si>
    <t xml:space="preserve">Мероприятия,  направленные       на установление  целевых показателей повышения эффективности использования энергетических ресурсов  в  жилищном фонде,        включая годовой        расход тепловой            и электрической энергии на  один   квадратный метр,  в  том   числе мероприятия,  направленные на  сбор и  анализ  информации об  энергопотреблении жилых домов          </t>
  </si>
  <si>
    <t xml:space="preserve">Ранжирование  многоквартирных домов по  уровню энергоэффективности, выявление многоквартирных  домов,      требующих реализации первоочередных мер по повышению   энергоэффективности,         сопоставление уровней энергоэффективности с российскими         и зарубежными аналогами и  оценка   на   этой основе     потенциала энергосбережения  </t>
  </si>
  <si>
    <t>929 многоквартирных домов</t>
  </si>
  <si>
    <t>Мероприятия        по энергосбережению    и повышению энергетической   эффективности       в отношении      общего имущества собственников помещений           в многоквартирных домах</t>
  </si>
  <si>
    <t>Замена ветхих инженерных систем</t>
  </si>
  <si>
    <t>Управляющие организации, ТСЖ</t>
  </si>
  <si>
    <t>Бюджет МР «Печора»</t>
  </si>
  <si>
    <t xml:space="preserve">Утепление наружной стены фасада </t>
  </si>
  <si>
    <t>190 м²</t>
  </si>
  <si>
    <t xml:space="preserve">Мероприятия, направленные на повышение уровня оснащенности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</si>
  <si>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Проектирование установки узлов учета тепловой энергии системы отопления и ГВС</t>
  </si>
  <si>
    <t>9 домов</t>
  </si>
  <si>
    <t>ОАО «Тепловая сервисная компания»</t>
  </si>
  <si>
    <t>Установка общедомовых приборов учета тепла                      (с реконструкцией теплового узла), горячей и холодной воды.</t>
  </si>
  <si>
    <t>75 домов</t>
  </si>
  <si>
    <t>ж/д часть города</t>
  </si>
  <si>
    <t>Установка на границе эксплуатационной принадлежности (на вводе в дом) многотарифных общедомовых счетчиков и дифференцированной по зонам суток системы тарифов с внедрением автоматизированных систем контроля и учета энергоресурсов (АСКУЭ)</t>
  </si>
  <si>
    <t>52 дома</t>
  </si>
  <si>
    <t>Энергоснабжающая организация</t>
  </si>
  <si>
    <t>Внебюджетные источники</t>
  </si>
  <si>
    <t>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</si>
  <si>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Публикации в СМИ, проведение собраний собственников жилых помещений и др.</t>
  </si>
  <si>
    <t xml:space="preserve">Разработка технико-экономических обоснований        на внедрение энергосберегающих мероприятий          </t>
  </si>
  <si>
    <t xml:space="preserve">Проведение энергетических обследований, включая диагностику   оптимальности структуры потребления энергетических ресурсов             </t>
  </si>
  <si>
    <t>Составление энергетических паспортов</t>
  </si>
  <si>
    <t>Реализация мероприятий по повышению энергетической  эффективности при проведении  капитального  ремонта многоквартирных домов</t>
  </si>
  <si>
    <t>В соответствии с программами капитального ремонта многоквартирных домов на текущий год</t>
  </si>
  <si>
    <t>Управляющие организации, ТСЖ, Управление  по муниципальному хозяйству, строительству и промышленности администрации МР «Печора»</t>
  </si>
  <si>
    <t xml:space="preserve">Утепление многоквартирных домов,   квартир    и площади  мест  общего пользования         в многоквартирных  домах, не  подлежащих капитальному ремонту, а   также   внедрение систем  регулирования потребления энергетических   ресурсов             </t>
  </si>
  <si>
    <t>Уменьшение потерь тепла за счет утепления фасадов (заделка швов, штукатурка и т.п.)</t>
  </si>
  <si>
    <t>13 домов</t>
  </si>
  <si>
    <t>Управляющие организации</t>
  </si>
  <si>
    <t>Ремонт кровли, в т.ч. утепление чердаков с ремонтом слуховых окон, вентиляционных систем</t>
  </si>
  <si>
    <t>42 дома</t>
  </si>
  <si>
    <t>Осушение, ремонт и утепление подвалов</t>
  </si>
  <si>
    <t>8 домов</t>
  </si>
  <si>
    <t xml:space="preserve">Размещение на фасадах многоквартирных домов указателей классов их энергетической  эффективности   </t>
  </si>
  <si>
    <t>В многоквартирных домах после капитального ремонта</t>
  </si>
  <si>
    <t>В соответствии с программами капитального ремонта многоквартирных домов</t>
  </si>
  <si>
    <t xml:space="preserve">Мероприятия        по повышению   энергетической  эффективности  систем освещения,    включая мероприятия по замене ламп  накаливания  на энергоэффективные осветительные устройства  в многоквартирных домах,     перекладка электрических   сетей для  снижения  потерь электроэнергии       </t>
  </si>
  <si>
    <t>Ремонт внутридомовых систем электроснабжения</t>
  </si>
  <si>
    <t xml:space="preserve">Мероприятия, направленные       на повышение энергетической эффективности крупных электробытовых  приборов (стимулирование замены холодильников, морозильников и стиральных  машин  со роком службы выше 15 лет на энергоэффективные    модели)              </t>
  </si>
  <si>
    <t>Публикация в СМИ, проведение собраний собственников жилья, проведение конкурсов по энергосбережению и др.</t>
  </si>
  <si>
    <t xml:space="preserve">Повышение энергетической  эффективности использования  лифтового хозяйства  </t>
  </si>
  <si>
    <t>Замена электродвигателей на более энергоэффективные</t>
  </si>
  <si>
    <t xml:space="preserve">Повышение эффективности  использования       и сокращение     потерь воды                 </t>
  </si>
  <si>
    <t>Замена ветхих систем водоснабжения</t>
  </si>
  <si>
    <t>4330 п.м.</t>
  </si>
  <si>
    <t xml:space="preserve">Автоматизация   потребления  тепловой энергии  многоквартирными домами (автоматизация тепловых     пунктов, пофасадное (регулирование)    </t>
  </si>
  <si>
    <t xml:space="preserve">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</si>
  <si>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>Теплоизоляция (восстановление теплоизоляции) внутренних трубопроводов систем отопления и горячего водоснабжения в подвалах и на чердаках (при верхней проводке)</t>
  </si>
  <si>
    <t>33 дома</t>
  </si>
  <si>
    <t>Восстановление/ внедрение циркуляционных систем горячего водоснабжения, проведение  гидравлической регулировки,  автоматической/  ручной   балансировки распределительных систем  отопления   и стояков</t>
  </si>
  <si>
    <t xml:space="preserve">Установка  частотного регулирования   приводов  насосов   в системах     горячего водоснабжения             </t>
  </si>
  <si>
    <t>II. Мероприятия по энергосбережению и повышению энергетической эффективности систем коммунальной инфраструктуры</t>
  </si>
  <si>
    <t>Проведение энергетического аудита</t>
  </si>
  <si>
    <t>Энергоаудит  и паспортизация объектов</t>
  </si>
  <si>
    <t>Объекты водоснабжения и водоотведения</t>
  </si>
  <si>
    <t>МУП «Горводоканал»</t>
  </si>
  <si>
    <t>Энергетическое обследование специализированной организацией</t>
  </si>
  <si>
    <t>Энергетическое обследование котельных</t>
  </si>
  <si>
    <t>11 ед.</t>
  </si>
  <si>
    <t>ООО «ТЭК-Печора»</t>
  </si>
  <si>
    <t>Энергетическое обследование котельных, объектов водоснабжения и водоотведения</t>
  </si>
  <si>
    <t>18 котельных, 10 СБО, 22 КНС, 5 СП-2</t>
  </si>
  <si>
    <t>ООО «Тепловая компания»</t>
  </si>
  <si>
    <t xml:space="preserve"> Анализ договоров электро-, тепло-, газо- и водоснабжения жилых многоквартирных домов на предмет выявления положений договоров, препятствующих реализации мер по повышению энергетической эффективности</t>
  </si>
  <si>
    <t>Оценка аварийности и потерь в тепловых, электрических  и водопроводных сетях</t>
  </si>
  <si>
    <t>Оперативно - диспетчерский контроль</t>
  </si>
  <si>
    <t>постоянно</t>
  </si>
  <si>
    <t>МУП «Горводоканал»,</t>
  </si>
  <si>
    <t>ОАО «Тепловая сервисная компания»,</t>
  </si>
  <si>
    <t>ООО «ТЭК-Печора»,</t>
  </si>
  <si>
    <t>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</si>
  <si>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Переключение нагрузки по ГВС в летний период от котельных №№3, 7,18,9 на котельную №1</t>
  </si>
  <si>
    <t>5 ед.</t>
  </si>
  <si>
    <t>Проведение режимной наладки по котельным №33 -  п. Каджером, №57 – п. Талый, №22- п. Озерный, №58 – п. Косью, №26 – п. Путеец, №42-п. Набережный</t>
  </si>
  <si>
    <t>6 ед.</t>
  </si>
  <si>
    <t xml:space="preserve"> Разработка технико-экономических обоснований на внедрение энергосберегающих технологий в целях привлечения внебюджетного финансирования. </t>
  </si>
  <si>
    <t>Вывод из эксплуатации муниципальных котельных, выработавших ресурс, или имеющих избыточные мощности</t>
  </si>
  <si>
    <t>Закрытие котельных: №1, № 18</t>
  </si>
  <si>
    <t>2 ед.</t>
  </si>
  <si>
    <t>Бюджет МО МР «Печора»</t>
  </si>
  <si>
    <t>Закрытие котельных: №41 – п. Белый – Ю;</t>
  </si>
  <si>
    <t>№44 – п. Набережный</t>
  </si>
  <si>
    <t>Модернизация котельных, в том числе с использованием энергоэффективного оборудования с высоким коэффициентом полезного действия</t>
  </si>
  <si>
    <t>Автоматизация ЦТП</t>
  </si>
  <si>
    <t>4 ЦТП</t>
  </si>
  <si>
    <t>3 ед.</t>
  </si>
  <si>
    <t>Строительство котельных с использованием энергоэффективных технологий с высоким коэффициентом полезного действия</t>
  </si>
  <si>
    <t>Строительство автоматизированной блочно-модульной котельной мощностью 16 МВт</t>
  </si>
  <si>
    <t>Администрация МР "Печора"</t>
  </si>
  <si>
    <t>Снижение энергопотребления на собственные нужды котельных</t>
  </si>
  <si>
    <t>Установка энергосберегающих ламп на котельных, объектах водоснабжения и водоотведения</t>
  </si>
  <si>
    <t>500 шт.</t>
  </si>
  <si>
    <t xml:space="preserve">ООО «Тепловая компания» </t>
  </si>
  <si>
    <t>Замена насосов</t>
  </si>
  <si>
    <t>3 шт.</t>
  </si>
  <si>
    <t>Замена электродвигателя воздуходувки</t>
  </si>
  <si>
    <t>2 шт.</t>
  </si>
  <si>
    <t>Строительство тепловых сетей с использованием энергоэффективных технологий</t>
  </si>
  <si>
    <t>Строительство сетей ГВС к жилым домам</t>
  </si>
  <si>
    <t xml:space="preserve">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</si>
  <si>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>Замена участка тепловой сети</t>
  </si>
  <si>
    <t>Тепловая изоляция поверхностей водяных подогревателей горячей воды и трубопроводов</t>
  </si>
  <si>
    <t>Замена участка магистральной тепловой сети на трубы с изоляцией из пенополиуретана в полихлорвиниловой оболочке</t>
  </si>
  <si>
    <t>Замена участка квартальной тепловой сети на трубы с изоляцией из пенополиуретана в полихлорвиниловой оболочке</t>
  </si>
  <si>
    <t>Капитальный ремонт теплотрассы и ХВС от ТК-33 до ТК-44 по ул. Первомайская (Каджером)</t>
  </si>
  <si>
    <t>Капитальный ремонт ТТ по ул. Строительной д.18 (здание ФСБ)</t>
  </si>
  <si>
    <t>Капитальный ремонт ТТ и ХВС от ТК-8 до ТК-10 (п.Путеец)</t>
  </si>
  <si>
    <t>Капитальный ремонт  ТТ и ХВС от ТК-26 до ТК-35 (п.Путеец)</t>
  </si>
  <si>
    <t>Замена участков тепловых сетей с использованием предизолированных стальных труб и предизолированных труб из сшитого полиэтилена от котельных №№ 1,3 4, 7, 8</t>
  </si>
  <si>
    <t>6,5 км</t>
  </si>
  <si>
    <t>ООО «ТЭК – Печора»</t>
  </si>
  <si>
    <t>Установка регулируемого привода в системах водоснабжения и водоотведения</t>
  </si>
  <si>
    <t xml:space="preserve">Внедрение частотно-регулируемых электроприводов насосов перекачки питьевой воды </t>
  </si>
  <si>
    <t>Внедрение частотно-регулируемых электроприводов насосов перекачки стоков</t>
  </si>
  <si>
    <t>Установка частотных преобразователей, определение оптимального режима подъема и подачи воды</t>
  </si>
  <si>
    <t>п. Талый</t>
  </si>
  <si>
    <t xml:space="preserve">Внедрение частотно-регулируемого привода электродвигателей тягодутьевых машин и насосного оборудования, работающего с переменной нагрузкой </t>
  </si>
  <si>
    <t>Замена сетевых насосов</t>
  </si>
  <si>
    <t>2 насоса</t>
  </si>
  <si>
    <t>Замена насосов ГВС</t>
  </si>
  <si>
    <t>1 насос</t>
  </si>
  <si>
    <t>Установка ЧРП на дымососах и вентиляторах  котельных №3, №4</t>
  </si>
  <si>
    <t>Мероприятия по сокращению потерь воды, внедрение систем оборотного водоснабжения</t>
  </si>
  <si>
    <t xml:space="preserve">Замена  ветхих  сетей  водопровода </t>
  </si>
  <si>
    <t xml:space="preserve">Проведение мероприятий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кабель-ные линии; установку светодиодных ламп  </t>
  </si>
  <si>
    <t>Внедрение энергоэффективного оборудования и материалов (малоэнергоёмкие светильники, фотоэлементы  и  т.д.)</t>
  </si>
  <si>
    <t>Мероприятия по сокращению объемов электрической энергии, используемой при передаче (транспортировке)  воды</t>
  </si>
  <si>
    <t>- добыча воды</t>
  </si>
  <si>
    <t>- водоподготовка</t>
  </si>
  <si>
    <t>- подача в сеть</t>
  </si>
  <si>
    <t>Замена сетевых насосов на котельных №№ 3,4,8,9, ЦТП-3 на насосы с меньшим энергопотреблением</t>
  </si>
  <si>
    <t>Мероприятия по сокращению объемов электрической энергии, используемой при  водоотведении  и  очистки сточных вод</t>
  </si>
  <si>
    <t xml:space="preserve">Замена  ветхих  сетей  канализации </t>
  </si>
  <si>
    <t>Оснащение зданий, строений, сооружений приборами учета используемых энергетических ресурсов</t>
  </si>
  <si>
    <t>Приобретение и установка  (замена)  приборов учета расхода воды</t>
  </si>
  <si>
    <t>Приобретение и установка приборов учета расхода  сточных  вод</t>
  </si>
  <si>
    <t>Повышение тепловой защиты зданий, строений, сооружений при капитальном ремонте, утепление зданий, строений, сооружений</t>
  </si>
  <si>
    <t>Утепление  строительных конструкций зданий и сооружений на участке водоснабжения</t>
  </si>
  <si>
    <t>Утепление  строительных конструкций зданий и сооружений на участке водоотведения</t>
  </si>
  <si>
    <t>Мероприятия по выявлению безхозяйных объектов недвижимого имущества, используемых для передачи энергетических ресурсов (включая тепло – и электроснабжение), организации поставки в установленном порядке  таких объектов на учет в качестве безхозяйных объектов недвижимого имущества и затем признанию права муниципальной собственности на такие бесхозяйные объекты недвижимого имущества</t>
  </si>
  <si>
    <t>Мероприятия по организации управления безхозяйными объектами недвижимого имущества, используемыми для передачи энергетических ресурсов, с момента выявления таких объектов</t>
  </si>
  <si>
    <t xml:space="preserve">по мере выявления </t>
  </si>
  <si>
    <t>10. Промывка систем централизованного отопления</t>
  </si>
  <si>
    <t>ООО «Печорская районная тепловая компания»</t>
  </si>
  <si>
    <t>Установка блок - модуля котельных:                          п.п. Чикшино; Набережный; Каджером</t>
  </si>
  <si>
    <t>Замена на котельных котлоагрегатов с низким КПД:                                        №54 – п. Чикшино;</t>
  </si>
  <si>
    <t xml:space="preserve">          - очистка</t>
  </si>
  <si>
    <t xml:space="preserve">          - перекачка                  </t>
  </si>
  <si>
    <t>Отдел жилищно-коммунального хозяйства администрации  МР "Печора";                                           Комитет по управлению муниципальной собственностью  МР «Печора»</t>
  </si>
  <si>
    <t>Отдел жилищно-коммунального хозяйства администрации  МР "Печора";                                                                                    Комитет по управлению муниципальной собственностью  МР «Печора»</t>
  </si>
  <si>
    <t>Итого: по мероприятиям по энергоснабжению и повышению энергетической эффективности жилищного фонда, в том числе:</t>
  </si>
  <si>
    <t xml:space="preserve"> внебюджетные источники</t>
  </si>
  <si>
    <t>ИТОГО: по мероприятиям по энергосбережению и повышению энергетической эффективности систем коммунальной инфраструктуры, в том числе:</t>
  </si>
  <si>
    <t xml:space="preserve">2011г.-2       2012г.-1    </t>
  </si>
  <si>
    <t>2011г.-7           2012г.-6                   2013г.-2                      2014г.-2</t>
  </si>
  <si>
    <t>2010г. -1                  2011г. -2</t>
  </si>
  <si>
    <t>бюджет ГП "Печора"</t>
  </si>
  <si>
    <t>2010г.-10            2011г.-10</t>
  </si>
  <si>
    <t>2010г.-33            2011г.-11</t>
  </si>
  <si>
    <t>2010г.-13                 2011г.-7</t>
  </si>
  <si>
    <t>2010г. -7               2011г.-11                   2012г.-15                                 2013г.-15                   2014г.-15</t>
  </si>
  <si>
    <t>2010г.-1             2011г.-1            2012г.-1            2013г.-1                  2014г.-1</t>
  </si>
  <si>
    <t>2010г.-14                  2011г.-14</t>
  </si>
  <si>
    <t xml:space="preserve">2010г.-1       2011г.-1   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</si>
  <si>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организаций, в том числе:</t>
  </si>
  <si>
    <t>IV. Мероприятия по стимулированию производителей и потребителей энергетических ресурсов, организаций, осуществляющих передачу энергетических ресурсов, проводить мероприятия по энергосбережению, повышению энергетической эффективности и сокращению потерь энергетических ресурсов</t>
  </si>
  <si>
    <t>V. Мероприятия по энергосбережению в транспортном комплексе и повышению его энергетической эффективности, в том числе замещению бензина, используемого транспортными средствами в качестве моторного топлива, природным газом</t>
  </si>
  <si>
    <t>ИТОГО по программе, в том числе:</t>
  </si>
  <si>
    <t xml:space="preserve">Разработка          и проведение мероприятий        по пропаганде энергосбережения   через        средства массовой  информации,  распространение социальной рекламы  в области  энергосбережения    и повышения энергетической эффективности     </t>
  </si>
  <si>
    <t>Управление образования муниципального района «Печора»;           Управление культуры и туризма муниципального района «Печора»; Отдел жилищно-коммунального хозяйства администрации МР"Печора";                                       Отдел информационно-аналитической работы и общественных связей администрации МР «Печора»,  управляющие и энергоснабжающие организации, ТСЖ</t>
  </si>
  <si>
    <t>Бюджет ГП «Печора"</t>
  </si>
  <si>
    <t>Управление образования МР «Печора»</t>
  </si>
  <si>
    <t>2010г.-140                2011г.-230                   2012г.-370      2013г.-220                 2014г.-2020-1288</t>
  </si>
  <si>
    <t>Бюджет МР «Печора"</t>
  </si>
  <si>
    <t>25. Замена системы отопления на автономную электрическую для учреждений</t>
  </si>
  <si>
    <t>Бюджет МО МР «Печора», внебюджетные источники</t>
  </si>
  <si>
    <t>3930 п.м.</t>
  </si>
  <si>
    <t>Капитальный ремонт ТТ и ХВС от ТК-23/1 до д. 7, ул. Школьная, от ТК-17 до д. 3 б, ул.Центральная, от ТК-18 до д. 3, ул. Центральная, от ТК-6 до здания администрации(п.Чикшино)</t>
  </si>
  <si>
    <t>Отдел жилищно-коммунального хозяйства администрации  МР "Печора"</t>
  </si>
  <si>
    <t>Управляющие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</si>
  <si>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отдел информационно-аналитической работы и общественных связей администрации МР «Печора», управляющие и ресурсноснабжающие организации, ТСЖ</t>
  </si>
  <si>
    <t>Управляющие, ресурсоснабжающие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</si>
  <si>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организации коммунального комплекса</t>
  </si>
  <si>
    <t>Внебюджетные источники управляющих и ресурсоснабжающих организаций</t>
  </si>
  <si>
    <r>
      <rPr>
        <b/>
        <sz val="8"/>
        <rFont val="Times New Roman"/>
        <family val="1"/>
        <charset val="204"/>
      </rPr>
      <t>Капитальный ремонт</t>
    </r>
    <r>
      <rPr>
        <sz val="8"/>
        <rFont val="Times New Roman"/>
        <family val="1"/>
        <charset val="204"/>
      </rPr>
      <t xml:space="preserve"> ТТ и ХВС от котельной № 53 на участках от ТК-5 до домов № 11,12,22, от ТК-7 до домов №5,7, от ТК-6 до домов 9,1. </t>
    </r>
    <r>
      <rPr>
        <b/>
        <sz val="8"/>
        <rFont val="Times New Roman"/>
        <family val="1"/>
        <charset val="204"/>
      </rPr>
      <t xml:space="preserve">Капитальный ремонт </t>
    </r>
    <r>
      <rPr>
        <sz val="8"/>
        <rFont val="Times New Roman"/>
        <family val="1"/>
        <charset val="204"/>
      </rPr>
      <t>ТТ и ХВС на участках от ТК-4 до д.12, от ТК-3 до д.8,6, от ТК-12 до д.10, от ТК-2 до д. Шанс, от ТК-13 до ТК-14, ТК-20 (п.Чикшино)</t>
    </r>
  </si>
  <si>
    <r>
      <t xml:space="preserve">Внедрение систем автоматического контроля и управления технологическими процессами,  </t>
    </r>
    <r>
      <rPr>
        <b/>
        <sz val="8"/>
        <rFont val="Times New Roman"/>
        <family val="1"/>
        <charset val="204"/>
      </rPr>
      <t>всего, в т.ч.:</t>
    </r>
  </si>
  <si>
    <r>
      <t xml:space="preserve">Внедрение систем автоматического контроля и управления технологическими процессами, </t>
    </r>
    <r>
      <rPr>
        <b/>
        <sz val="8"/>
        <rFont val="Times New Roman"/>
        <family val="1"/>
        <charset val="204"/>
      </rPr>
      <t xml:space="preserve">всего, в т.ч.:   </t>
    </r>
    <r>
      <rPr>
        <sz val="8"/>
        <rFont val="Times New Roman"/>
        <family val="1"/>
        <charset val="204"/>
      </rPr>
      <t xml:space="preserve">                       </t>
    </r>
  </si>
  <si>
    <t>к муниципальной программе "Энергосбережение и повышение энергетической</t>
  </si>
  <si>
    <t xml:space="preserve">2012г. - 30                                     2013г.-17              </t>
  </si>
  <si>
    <t xml:space="preserve">2011г.-6           2012г. –33      2013г. - 35                 </t>
  </si>
  <si>
    <t xml:space="preserve">2011г.-3       2012г.-2           </t>
  </si>
  <si>
    <t xml:space="preserve">2011г. 5       2012г.-21         2013г.-15      </t>
  </si>
  <si>
    <t xml:space="preserve">2011г.-6      2012г.-15                2013г.-1            </t>
  </si>
  <si>
    <t xml:space="preserve">2012г.-5   </t>
  </si>
  <si>
    <t xml:space="preserve">2012г. -7              2014г.-77       </t>
  </si>
  <si>
    <t xml:space="preserve">2012г.-41      2013г.-15              </t>
  </si>
  <si>
    <t xml:space="preserve">2013г.-4       </t>
  </si>
  <si>
    <t>2011г.-1300             2012г.-200          2013г.-130         2014-65</t>
  </si>
  <si>
    <t xml:space="preserve">2011г.-1            2012г.-10                2013г.-6                2014г.-40        </t>
  </si>
  <si>
    <t xml:space="preserve">2012г.-12          </t>
  </si>
  <si>
    <t>2011г.-26    2012г.-26     2013г.-26      2014г.27</t>
  </si>
  <si>
    <t xml:space="preserve">2011г.-11          2012г.-15               2013г.-15            </t>
  </si>
  <si>
    <t xml:space="preserve">2012г.-3      2013г.-3             2014г.-3              </t>
  </si>
  <si>
    <t xml:space="preserve">2012г.-34            </t>
  </si>
  <si>
    <t xml:space="preserve">2012г.-3028             2013г.-3028                  2014г.-3028         </t>
  </si>
  <si>
    <t xml:space="preserve">2012г.-1        </t>
  </si>
  <si>
    <t>2013г.-2       2014-2</t>
  </si>
  <si>
    <t xml:space="preserve">2013-2          </t>
  </si>
  <si>
    <t xml:space="preserve">2013г.-3          </t>
  </si>
  <si>
    <t xml:space="preserve">Поставка резервауара стального для горячей воды </t>
  </si>
  <si>
    <t>1ед.</t>
  </si>
  <si>
    <t>ДОП. РАБОТЫ Капитальный ремонт ТТ и ХВС на участках от ТК-4 до д.12, от ТК-3 до д.8,6, от ТК-12 до д.10, от ТК-2 до д. Шанс, от ТК-13 до ТК-14, ТК-20 (п.Чикшино)</t>
  </si>
  <si>
    <t>Приложение   2</t>
  </si>
  <si>
    <t>Приложение  №  1</t>
  </si>
  <si>
    <t xml:space="preserve"> эффективности  на территории  муниципального района  «Печора» на 2010-2020 годы"</t>
  </si>
  <si>
    <t xml:space="preserve">___________   / Н.И. Буданова          </t>
  </si>
  <si>
    <t xml:space="preserve">___________   / Г.И. Шестакова            </t>
  </si>
  <si>
    <t>___________  / А.В. Липина</t>
  </si>
  <si>
    <t>к постановлению администрации МР "Печора"</t>
  </si>
  <si>
    <t>от 03.12. 2013г. № 2353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</si>
</sst>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00"/>
    <numFmt numFmtId="166" formatCode="#,##0.0000"/>
    <numFmt numFmtId="167" formatCode="#,##0.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1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/>
    <xf numFmtId="4" fontId="3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3" fillId="2" borderId="0" xfId="0" applyFont="1" applyFill="1" applyAlignment="1">
      <alignment horizontal="left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3" fillId="2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1"/>
  <sheetViews>
    <sheetView tabSelected="1" topLeftCell="B1" zoomScale="90" zoomScaleNormal="90" workbookViewId="0">
      <selection activeCell="L6" sqref="L6"/>
    </sheetView>
  </sheetViews>
  <sheetFormatPr defaultColWidth="8.85546875" defaultRowHeight="12" x14ac:dyDescent="0.2"/>
  <cols>
    <col min="1" max="1" width="31.5703125" style="6" customWidth="1"/>
    <col min="2" max="2" width="21.28515625" style="6" customWidth="1"/>
    <col min="3" max="3" width="11.42578125" style="11" customWidth="1"/>
    <col min="4" max="4" width="28.28515625" style="22" customWidth="1"/>
    <col min="5" max="5" width="13.140625" style="7" customWidth="1"/>
    <col min="6" max="6" width="9" style="36" customWidth="1"/>
    <col min="7" max="7" width="9.42578125" style="36" customWidth="1"/>
    <col min="8" max="8" width="12.140625" style="36" customWidth="1"/>
    <col min="9" max="9" width="11.85546875" style="36" customWidth="1"/>
    <col min="10" max="10" width="11.7109375" style="43" customWidth="1"/>
    <col min="11" max="11" width="13.7109375" style="43" customWidth="1"/>
    <col min="12" max="16384" width="8.85546875" style="1"/>
  </cols>
  <sheetData>
    <row r="1" spans="1:11" s="3" customFormat="1" x14ac:dyDescent="0.2">
      <c r="A1" s="5"/>
      <c r="B1" s="5"/>
      <c r="C1" s="37"/>
      <c r="D1" s="19"/>
      <c r="E1" s="37"/>
      <c r="F1" s="36"/>
      <c r="G1" s="36"/>
    </row>
    <row r="2" spans="1:11" s="3" customFormat="1" ht="12" customHeight="1" x14ac:dyDescent="0.2">
      <c r="A2" s="63" t="s">
        <v>310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s="3" customFormat="1" ht="14.25" customHeight="1" x14ac:dyDescent="0.2">
      <c r="A3" s="52"/>
      <c r="B3" s="52"/>
      <c r="C3" s="52"/>
      <c r="D3" s="52"/>
      <c r="E3" s="52"/>
      <c r="F3" s="52"/>
      <c r="G3" s="52"/>
      <c r="H3" s="63" t="s">
        <v>316</v>
      </c>
      <c r="I3" s="63"/>
      <c r="J3" s="63"/>
      <c r="K3" s="63"/>
    </row>
    <row r="4" spans="1:11" s="3" customFormat="1" ht="14.25" customHeight="1" x14ac:dyDescent="0.2">
      <c r="A4" s="52"/>
      <c r="B4" s="52"/>
      <c r="C4" s="52"/>
      <c r="D4" s="52"/>
      <c r="E4" s="52"/>
      <c r="F4" s="52"/>
      <c r="G4" s="52"/>
      <c r="H4" s="52"/>
      <c r="I4" s="63" t="s">
        <v>317</v>
      </c>
      <c r="J4" s="63"/>
      <c r="K4" s="63"/>
    </row>
    <row r="5" spans="1:11" s="3" customFormat="1" ht="21.75" customHeight="1" x14ac:dyDescent="0.2">
      <c r="A5" s="63" t="s">
        <v>311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 s="3" customFormat="1" ht="12" customHeight="1" x14ac:dyDescent="0.2">
      <c r="A6" s="63" t="s">
        <v>285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s="3" customFormat="1" ht="12" customHeight="1" x14ac:dyDescent="0.2">
      <c r="A7" s="63" t="s">
        <v>312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s="3" customFormat="1" x14ac:dyDescent="0.2">
      <c r="A8" s="5"/>
      <c r="B8" s="5"/>
      <c r="C8" s="37"/>
      <c r="D8" s="19"/>
      <c r="E8" s="37"/>
      <c r="F8" s="36"/>
      <c r="G8" s="36"/>
      <c r="H8" s="36"/>
      <c r="I8" s="36"/>
      <c r="J8" s="43"/>
      <c r="K8" s="43"/>
    </row>
    <row r="9" spans="1:11" s="3" customFormat="1" ht="11.25" customHeight="1" x14ac:dyDescent="0.2">
      <c r="A9" s="64" t="s">
        <v>0</v>
      </c>
      <c r="B9" s="66" t="s">
        <v>92</v>
      </c>
      <c r="C9" s="68" t="s">
        <v>93</v>
      </c>
      <c r="D9" s="70" t="s">
        <v>1</v>
      </c>
      <c r="E9" s="68" t="s">
        <v>2</v>
      </c>
      <c r="F9" s="68" t="s">
        <v>3</v>
      </c>
      <c r="G9" s="72" t="s">
        <v>4</v>
      </c>
      <c r="H9" s="72"/>
      <c r="I9" s="72"/>
      <c r="J9" s="72"/>
      <c r="K9" s="72"/>
    </row>
    <row r="10" spans="1:11" s="3" customFormat="1" ht="11.25" customHeight="1" x14ac:dyDescent="0.2">
      <c r="A10" s="65"/>
      <c r="B10" s="67"/>
      <c r="C10" s="69"/>
      <c r="D10" s="71"/>
      <c r="E10" s="69"/>
      <c r="F10" s="69"/>
      <c r="G10" s="38">
        <v>2010</v>
      </c>
      <c r="H10" s="38">
        <v>2011</v>
      </c>
      <c r="I10" s="38">
        <v>2012</v>
      </c>
      <c r="J10" s="44">
        <v>2013</v>
      </c>
      <c r="K10" s="44">
        <v>2014</v>
      </c>
    </row>
    <row r="11" spans="1:11" s="3" customFormat="1" ht="11.25" customHeight="1" x14ac:dyDescent="0.2">
      <c r="A11" s="59" t="s">
        <v>94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pans="1:11" s="3" customFormat="1" ht="112.5" x14ac:dyDescent="0.2">
      <c r="A12" s="30" t="s">
        <v>95</v>
      </c>
      <c r="B12" s="30"/>
      <c r="C12" s="27"/>
      <c r="D12" s="39" t="s">
        <v>276</v>
      </c>
      <c r="E12" s="27"/>
      <c r="F12" s="34">
        <f t="shared" ref="F12:F38" si="0">SUM(G12:K12)</f>
        <v>0</v>
      </c>
      <c r="G12" s="34">
        <v>0</v>
      </c>
      <c r="H12" s="34">
        <v>0</v>
      </c>
      <c r="I12" s="34">
        <v>0</v>
      </c>
      <c r="J12" s="45">
        <v>0</v>
      </c>
      <c r="K12" s="45">
        <v>0</v>
      </c>
    </row>
    <row r="13" spans="1:11" s="3" customFormat="1" ht="99" customHeight="1" x14ac:dyDescent="0.2">
      <c r="A13" s="30" t="s">
        <v>96</v>
      </c>
      <c r="B13" s="30" t="s">
        <v>97</v>
      </c>
      <c r="C13" s="27"/>
      <c r="D13" s="39" t="s">
        <v>277</v>
      </c>
      <c r="E13" s="27"/>
      <c r="F13" s="34">
        <f t="shared" si="0"/>
        <v>0</v>
      </c>
      <c r="G13" s="34">
        <v>0</v>
      </c>
      <c r="H13" s="34">
        <v>0</v>
      </c>
      <c r="I13" s="34">
        <v>0</v>
      </c>
      <c r="J13" s="45">
        <v>0</v>
      </c>
      <c r="K13" s="45">
        <v>0</v>
      </c>
    </row>
    <row r="14" spans="1:11" s="3" customFormat="1" ht="22.5" x14ac:dyDescent="0.2">
      <c r="A14" s="61" t="s">
        <v>98</v>
      </c>
      <c r="B14" s="30" t="s">
        <v>99</v>
      </c>
      <c r="C14" s="27" t="s">
        <v>274</v>
      </c>
      <c r="D14" s="62" t="s">
        <v>100</v>
      </c>
      <c r="E14" s="27" t="s">
        <v>101</v>
      </c>
      <c r="F14" s="34">
        <f t="shared" si="0"/>
        <v>21933.072560000001</v>
      </c>
      <c r="G14" s="34">
        <v>0</v>
      </c>
      <c r="H14" s="34">
        <v>0</v>
      </c>
      <c r="I14" s="34">
        <v>5327.9</v>
      </c>
      <c r="J14" s="45">
        <v>6355.17256</v>
      </c>
      <c r="K14" s="45">
        <v>10250</v>
      </c>
    </row>
    <row r="15" spans="1:11" s="3" customFormat="1" ht="22.5" x14ac:dyDescent="0.2">
      <c r="A15" s="61"/>
      <c r="B15" s="30" t="s">
        <v>102</v>
      </c>
      <c r="C15" s="27" t="s">
        <v>103</v>
      </c>
      <c r="D15" s="62"/>
      <c r="E15" s="27" t="s">
        <v>101</v>
      </c>
      <c r="F15" s="34">
        <f t="shared" si="0"/>
        <v>522.1</v>
      </c>
      <c r="G15" s="34">
        <v>0</v>
      </c>
      <c r="H15" s="34">
        <v>0</v>
      </c>
      <c r="I15" s="34">
        <v>522.1</v>
      </c>
      <c r="J15" s="45">
        <v>0</v>
      </c>
      <c r="K15" s="45">
        <v>0</v>
      </c>
    </row>
    <row r="16" spans="1:11" s="3" customFormat="1" ht="45" x14ac:dyDescent="0.2">
      <c r="A16" s="61" t="s">
        <v>104</v>
      </c>
      <c r="B16" s="30" t="s">
        <v>105</v>
      </c>
      <c r="C16" s="27" t="s">
        <v>106</v>
      </c>
      <c r="D16" s="39" t="s">
        <v>107</v>
      </c>
      <c r="E16" s="27" t="s">
        <v>101</v>
      </c>
      <c r="F16" s="34">
        <f t="shared" si="0"/>
        <v>150</v>
      </c>
      <c r="G16" s="34">
        <v>0</v>
      </c>
      <c r="H16" s="34">
        <v>0</v>
      </c>
      <c r="I16" s="34">
        <v>150</v>
      </c>
      <c r="J16" s="45">
        <v>0</v>
      </c>
      <c r="K16" s="45">
        <v>0</v>
      </c>
    </row>
    <row r="17" spans="1:11" s="3" customFormat="1" ht="22.5" x14ac:dyDescent="0.2">
      <c r="A17" s="61"/>
      <c r="B17" s="61" t="s">
        <v>108</v>
      </c>
      <c r="C17" s="27" t="s">
        <v>109</v>
      </c>
      <c r="D17" s="39" t="s">
        <v>100</v>
      </c>
      <c r="E17" s="27" t="s">
        <v>101</v>
      </c>
      <c r="F17" s="34">
        <f t="shared" si="0"/>
        <v>10020</v>
      </c>
      <c r="G17" s="34">
        <v>1000</v>
      </c>
      <c r="H17" s="34">
        <v>0</v>
      </c>
      <c r="I17" s="34">
        <v>5500</v>
      </c>
      <c r="J17" s="45">
        <v>0</v>
      </c>
      <c r="K17" s="45">
        <v>3520</v>
      </c>
    </row>
    <row r="18" spans="1:11" s="3" customFormat="1" ht="22.5" x14ac:dyDescent="0.2">
      <c r="A18" s="61"/>
      <c r="B18" s="61"/>
      <c r="C18" s="27" t="s">
        <v>110</v>
      </c>
      <c r="D18" s="39" t="s">
        <v>107</v>
      </c>
      <c r="E18" s="27" t="s">
        <v>114</v>
      </c>
      <c r="F18" s="34">
        <f t="shared" si="0"/>
        <v>20643.5</v>
      </c>
      <c r="G18" s="34">
        <v>0</v>
      </c>
      <c r="H18" s="34">
        <v>20643.5</v>
      </c>
      <c r="I18" s="34">
        <v>0</v>
      </c>
      <c r="J18" s="45">
        <v>0</v>
      </c>
      <c r="K18" s="45">
        <v>0</v>
      </c>
    </row>
    <row r="19" spans="1:11" s="3" customFormat="1" ht="123.75" x14ac:dyDescent="0.2">
      <c r="A19" s="61"/>
      <c r="B19" s="30" t="s">
        <v>111</v>
      </c>
      <c r="C19" s="27" t="s">
        <v>112</v>
      </c>
      <c r="D19" s="39" t="s">
        <v>113</v>
      </c>
      <c r="E19" s="27" t="s">
        <v>114</v>
      </c>
      <c r="F19" s="34">
        <f t="shared" si="0"/>
        <v>2214</v>
      </c>
      <c r="G19" s="34">
        <v>480</v>
      </c>
      <c r="H19" s="34">
        <v>0</v>
      </c>
      <c r="I19" s="34">
        <v>552</v>
      </c>
      <c r="J19" s="45">
        <v>552</v>
      </c>
      <c r="K19" s="45">
        <v>630</v>
      </c>
    </row>
    <row r="20" spans="1:11" s="3" customFormat="1" ht="236.25" x14ac:dyDescent="0.2">
      <c r="A20" s="30" t="s">
        <v>115</v>
      </c>
      <c r="B20" s="30" t="s">
        <v>116</v>
      </c>
      <c r="C20" s="27"/>
      <c r="D20" s="39" t="s">
        <v>278</v>
      </c>
      <c r="E20" s="27"/>
      <c r="F20" s="34">
        <f t="shared" si="0"/>
        <v>0</v>
      </c>
      <c r="G20" s="34">
        <v>0</v>
      </c>
      <c r="H20" s="34">
        <v>0</v>
      </c>
      <c r="I20" s="34">
        <v>0</v>
      </c>
      <c r="J20" s="45">
        <v>0</v>
      </c>
      <c r="K20" s="45">
        <v>0</v>
      </c>
    </row>
    <row r="21" spans="1:11" s="3" customFormat="1" ht="33.75" x14ac:dyDescent="0.2">
      <c r="A21" s="30" t="s">
        <v>117</v>
      </c>
      <c r="B21" s="30"/>
      <c r="C21" s="27"/>
      <c r="D21" s="39" t="s">
        <v>100</v>
      </c>
      <c r="E21" s="27"/>
      <c r="F21" s="34">
        <f t="shared" si="0"/>
        <v>0</v>
      </c>
      <c r="G21" s="34">
        <v>0</v>
      </c>
      <c r="H21" s="34">
        <v>0</v>
      </c>
      <c r="I21" s="34">
        <v>0</v>
      </c>
      <c r="J21" s="45">
        <v>0</v>
      </c>
      <c r="K21" s="45">
        <v>0</v>
      </c>
    </row>
    <row r="22" spans="1:11" s="3" customFormat="1" ht="45" x14ac:dyDescent="0.2">
      <c r="A22" s="30" t="s">
        <v>118</v>
      </c>
      <c r="B22" s="30" t="s">
        <v>119</v>
      </c>
      <c r="C22" s="27"/>
      <c r="D22" s="39" t="s">
        <v>100</v>
      </c>
      <c r="E22" s="27"/>
      <c r="F22" s="34">
        <f t="shared" si="0"/>
        <v>0</v>
      </c>
      <c r="G22" s="34">
        <v>0</v>
      </c>
      <c r="H22" s="34">
        <v>0</v>
      </c>
      <c r="I22" s="34">
        <v>0</v>
      </c>
      <c r="J22" s="45">
        <v>0</v>
      </c>
      <c r="K22" s="45">
        <v>0</v>
      </c>
    </row>
    <row r="23" spans="1:11" s="3" customFormat="1" ht="56.25" x14ac:dyDescent="0.2">
      <c r="A23" s="30" t="s">
        <v>120</v>
      </c>
      <c r="B23" s="30" t="s">
        <v>121</v>
      </c>
      <c r="C23" s="27"/>
      <c r="D23" s="39" t="s">
        <v>122</v>
      </c>
      <c r="E23" s="27" t="s">
        <v>273</v>
      </c>
      <c r="F23" s="34">
        <f t="shared" si="0"/>
        <v>0</v>
      </c>
      <c r="G23" s="34"/>
      <c r="H23" s="34"/>
      <c r="I23" s="34"/>
      <c r="J23" s="45"/>
      <c r="K23" s="45">
        <v>0</v>
      </c>
    </row>
    <row r="24" spans="1:11" s="3" customFormat="1" ht="45" x14ac:dyDescent="0.2">
      <c r="A24" s="61" t="s">
        <v>123</v>
      </c>
      <c r="B24" s="30" t="s">
        <v>124</v>
      </c>
      <c r="C24" s="27" t="s">
        <v>125</v>
      </c>
      <c r="D24" s="39" t="s">
        <v>126</v>
      </c>
      <c r="E24" s="27" t="s">
        <v>114</v>
      </c>
      <c r="F24" s="34">
        <f t="shared" si="0"/>
        <v>29181</v>
      </c>
      <c r="G24" s="34">
        <v>6281</v>
      </c>
      <c r="H24" s="34">
        <v>0</v>
      </c>
      <c r="I24" s="34">
        <v>7200</v>
      </c>
      <c r="J24" s="45">
        <v>7700</v>
      </c>
      <c r="K24" s="45">
        <v>8000</v>
      </c>
    </row>
    <row r="25" spans="1:11" s="3" customFormat="1" ht="45" x14ac:dyDescent="0.2">
      <c r="A25" s="61"/>
      <c r="B25" s="30" t="s">
        <v>127</v>
      </c>
      <c r="C25" s="27" t="s">
        <v>128</v>
      </c>
      <c r="D25" s="39" t="s">
        <v>126</v>
      </c>
      <c r="E25" s="27" t="s">
        <v>114</v>
      </c>
      <c r="F25" s="34">
        <f t="shared" si="0"/>
        <v>51269</v>
      </c>
      <c r="G25" s="34">
        <v>12269</v>
      </c>
      <c r="H25" s="34">
        <v>0</v>
      </c>
      <c r="I25" s="34">
        <v>12750</v>
      </c>
      <c r="J25" s="45">
        <v>13000</v>
      </c>
      <c r="K25" s="45">
        <v>13250</v>
      </c>
    </row>
    <row r="26" spans="1:11" s="3" customFormat="1" ht="22.5" x14ac:dyDescent="0.2">
      <c r="A26" s="61"/>
      <c r="B26" s="30" t="s">
        <v>129</v>
      </c>
      <c r="C26" s="27" t="s">
        <v>130</v>
      </c>
      <c r="D26" s="39" t="s">
        <v>126</v>
      </c>
      <c r="E26" s="27" t="s">
        <v>114</v>
      </c>
      <c r="F26" s="34">
        <f t="shared" si="0"/>
        <v>4320</v>
      </c>
      <c r="G26" s="34">
        <v>920</v>
      </c>
      <c r="H26" s="34">
        <v>0</v>
      </c>
      <c r="I26" s="34">
        <v>1000</v>
      </c>
      <c r="J26" s="45">
        <v>1200</v>
      </c>
      <c r="K26" s="45">
        <v>1200</v>
      </c>
    </row>
    <row r="27" spans="1:11" s="3" customFormat="1" ht="78.75" x14ac:dyDescent="0.2">
      <c r="A27" s="30" t="s">
        <v>131</v>
      </c>
      <c r="B27" s="30" t="s">
        <v>132</v>
      </c>
      <c r="C27" s="27" t="s">
        <v>133</v>
      </c>
      <c r="D27" s="39" t="s">
        <v>126</v>
      </c>
      <c r="E27" s="27"/>
      <c r="F27" s="34">
        <f t="shared" si="0"/>
        <v>0</v>
      </c>
      <c r="G27" s="34">
        <v>0</v>
      </c>
      <c r="H27" s="34">
        <v>0</v>
      </c>
      <c r="I27" s="34">
        <v>0</v>
      </c>
      <c r="J27" s="45">
        <v>0</v>
      </c>
      <c r="K27" s="45">
        <v>0</v>
      </c>
    </row>
    <row r="28" spans="1:11" s="3" customFormat="1" ht="90" x14ac:dyDescent="0.2">
      <c r="A28" s="30" t="s">
        <v>134</v>
      </c>
      <c r="B28" s="30" t="s">
        <v>135</v>
      </c>
      <c r="C28" s="27" t="s">
        <v>106</v>
      </c>
      <c r="D28" s="39" t="s">
        <v>100</v>
      </c>
      <c r="E28" s="27" t="s">
        <v>114</v>
      </c>
      <c r="F28" s="34">
        <f t="shared" si="0"/>
        <v>1583.03</v>
      </c>
      <c r="G28" s="34">
        <v>213</v>
      </c>
      <c r="H28" s="34">
        <v>0</v>
      </c>
      <c r="I28" s="34">
        <v>400</v>
      </c>
      <c r="J28" s="45">
        <v>450</v>
      </c>
      <c r="K28" s="45">
        <v>520.03</v>
      </c>
    </row>
    <row r="29" spans="1:11" s="3" customFormat="1" ht="78.75" x14ac:dyDescent="0.2">
      <c r="A29" s="30" t="s">
        <v>136</v>
      </c>
      <c r="B29" s="30" t="s">
        <v>137</v>
      </c>
      <c r="C29" s="27"/>
      <c r="D29" s="39" t="s">
        <v>100</v>
      </c>
      <c r="E29" s="27"/>
      <c r="F29" s="34">
        <f t="shared" si="0"/>
        <v>0</v>
      </c>
      <c r="G29" s="34">
        <v>0</v>
      </c>
      <c r="H29" s="34">
        <v>0</v>
      </c>
      <c r="I29" s="34">
        <v>0</v>
      </c>
      <c r="J29" s="45">
        <v>0</v>
      </c>
      <c r="K29" s="45">
        <v>0</v>
      </c>
    </row>
    <row r="30" spans="1:11" s="3" customFormat="1" ht="33.75" x14ac:dyDescent="0.2">
      <c r="A30" s="30" t="s">
        <v>138</v>
      </c>
      <c r="B30" s="30" t="s">
        <v>139</v>
      </c>
      <c r="C30" s="27"/>
      <c r="D30" s="39" t="s">
        <v>100</v>
      </c>
      <c r="E30" s="27" t="s">
        <v>114</v>
      </c>
      <c r="F30" s="34">
        <f t="shared" si="0"/>
        <v>0</v>
      </c>
      <c r="G30" s="34">
        <v>0</v>
      </c>
      <c r="H30" s="34">
        <v>0</v>
      </c>
      <c r="I30" s="34">
        <v>0</v>
      </c>
      <c r="J30" s="45">
        <v>0</v>
      </c>
      <c r="K30" s="45">
        <v>0</v>
      </c>
    </row>
    <row r="31" spans="1:11" s="3" customFormat="1" ht="22.5" x14ac:dyDescent="0.2">
      <c r="A31" s="30" t="s">
        <v>140</v>
      </c>
      <c r="B31" s="30" t="s">
        <v>141</v>
      </c>
      <c r="C31" s="27" t="s">
        <v>142</v>
      </c>
      <c r="D31" s="39" t="s">
        <v>100</v>
      </c>
      <c r="E31" s="27" t="s">
        <v>114</v>
      </c>
      <c r="F31" s="34">
        <f t="shared" si="0"/>
        <v>35547</v>
      </c>
      <c r="G31" s="34">
        <v>8037</v>
      </c>
      <c r="H31" s="34">
        <v>0</v>
      </c>
      <c r="I31" s="34">
        <v>8860</v>
      </c>
      <c r="J31" s="49">
        <v>9150</v>
      </c>
      <c r="K31" s="45">
        <v>9500</v>
      </c>
    </row>
    <row r="32" spans="1:11" s="3" customFormat="1" ht="45" x14ac:dyDescent="0.2">
      <c r="A32" s="30" t="s">
        <v>143</v>
      </c>
      <c r="B32" s="30"/>
      <c r="C32" s="27"/>
      <c r="D32" s="39" t="s">
        <v>100</v>
      </c>
      <c r="E32" s="27" t="s">
        <v>114</v>
      </c>
      <c r="F32" s="34">
        <f t="shared" si="0"/>
        <v>0</v>
      </c>
      <c r="G32" s="34">
        <v>0</v>
      </c>
      <c r="H32" s="34">
        <v>0</v>
      </c>
      <c r="I32" s="34">
        <v>0</v>
      </c>
      <c r="J32" s="49">
        <v>0</v>
      </c>
      <c r="K32" s="45">
        <v>0</v>
      </c>
    </row>
    <row r="33" spans="1:11" s="3" customFormat="1" ht="90" x14ac:dyDescent="0.2">
      <c r="A33" s="30" t="s">
        <v>144</v>
      </c>
      <c r="B33" s="30" t="s">
        <v>145</v>
      </c>
      <c r="C33" s="27" t="s">
        <v>146</v>
      </c>
      <c r="D33" s="39" t="s">
        <v>100</v>
      </c>
      <c r="E33" s="27" t="s">
        <v>114</v>
      </c>
      <c r="F33" s="34">
        <f t="shared" si="0"/>
        <v>2225</v>
      </c>
      <c r="G33" s="34">
        <v>500</v>
      </c>
      <c r="H33" s="34">
        <v>0</v>
      </c>
      <c r="I33" s="34">
        <v>550</v>
      </c>
      <c r="J33" s="49">
        <v>575</v>
      </c>
      <c r="K33" s="45">
        <v>600</v>
      </c>
    </row>
    <row r="34" spans="1:11" s="3" customFormat="1" ht="78.75" x14ac:dyDescent="0.2">
      <c r="A34" s="30" t="s">
        <v>147</v>
      </c>
      <c r="B34" s="30"/>
      <c r="C34" s="27"/>
      <c r="D34" s="39" t="s">
        <v>100</v>
      </c>
      <c r="E34" s="27" t="s">
        <v>114</v>
      </c>
      <c r="F34" s="34">
        <f t="shared" si="0"/>
        <v>0</v>
      </c>
      <c r="G34" s="34">
        <v>0</v>
      </c>
      <c r="H34" s="34">
        <v>0</v>
      </c>
      <c r="I34" s="34">
        <v>0</v>
      </c>
      <c r="J34" s="45">
        <v>0</v>
      </c>
      <c r="K34" s="45">
        <v>0</v>
      </c>
    </row>
    <row r="35" spans="1:11" s="3" customFormat="1" ht="33.75" x14ac:dyDescent="0.2">
      <c r="A35" s="30" t="s">
        <v>148</v>
      </c>
      <c r="B35" s="30"/>
      <c r="C35" s="27"/>
      <c r="D35" s="39" t="s">
        <v>100</v>
      </c>
      <c r="E35" s="27" t="s">
        <v>114</v>
      </c>
      <c r="F35" s="34">
        <f t="shared" si="0"/>
        <v>0</v>
      </c>
      <c r="G35" s="34">
        <v>0</v>
      </c>
      <c r="H35" s="34">
        <v>0</v>
      </c>
      <c r="I35" s="34">
        <v>0</v>
      </c>
      <c r="J35" s="45">
        <v>0</v>
      </c>
      <c r="K35" s="45">
        <v>0</v>
      </c>
    </row>
    <row r="36" spans="1:11" s="3" customFormat="1" ht="42" x14ac:dyDescent="0.2">
      <c r="A36" s="12" t="s">
        <v>248</v>
      </c>
      <c r="B36" s="30"/>
      <c r="C36" s="27"/>
      <c r="D36" s="39"/>
      <c r="E36" s="35"/>
      <c r="F36" s="13">
        <f t="shared" si="0"/>
        <v>179607.70256000001</v>
      </c>
      <c r="G36" s="13">
        <f>G37+G38</f>
        <v>29700</v>
      </c>
      <c r="H36" s="13">
        <f t="shared" ref="H36:K36" si="1">H37+H38</f>
        <v>20643.5</v>
      </c>
      <c r="I36" s="13">
        <f t="shared" si="1"/>
        <v>42812</v>
      </c>
      <c r="J36" s="13">
        <f t="shared" si="1"/>
        <v>38982.172559999999</v>
      </c>
      <c r="K36" s="13">
        <f t="shared" si="1"/>
        <v>47470.03</v>
      </c>
    </row>
    <row r="37" spans="1:11" s="3" customFormat="1" ht="11.25" x14ac:dyDescent="0.2">
      <c r="A37" s="30" t="s">
        <v>5</v>
      </c>
      <c r="B37" s="30"/>
      <c r="C37" s="27"/>
      <c r="D37" s="39"/>
      <c r="E37" s="27"/>
      <c r="F37" s="34">
        <f t="shared" si="0"/>
        <v>32625.172559999999</v>
      </c>
      <c r="G37" s="34">
        <f>G14+G15+G16+G17+G23</f>
        <v>1000</v>
      </c>
      <c r="H37" s="34">
        <f t="shared" ref="H37:K37" si="2">H14+H15+H16+H17+H23</f>
        <v>0</v>
      </c>
      <c r="I37" s="34">
        <f t="shared" si="2"/>
        <v>11500</v>
      </c>
      <c r="J37" s="45">
        <f t="shared" si="2"/>
        <v>6355.17256</v>
      </c>
      <c r="K37" s="45">
        <f t="shared" si="2"/>
        <v>13770</v>
      </c>
    </row>
    <row r="38" spans="1:11" s="3" customFormat="1" ht="11.25" x14ac:dyDescent="0.2">
      <c r="A38" s="30" t="s">
        <v>249</v>
      </c>
      <c r="B38" s="30"/>
      <c r="C38" s="27"/>
      <c r="D38" s="39"/>
      <c r="E38" s="27"/>
      <c r="F38" s="34">
        <f t="shared" si="0"/>
        <v>146982.53</v>
      </c>
      <c r="G38" s="34">
        <f>G18+G19+G24+G25+G26+G28+G30+G31+G32+G33+G34+G35</f>
        <v>28700</v>
      </c>
      <c r="H38" s="34">
        <f t="shared" ref="H38:J38" si="3">H18+H19+H24+H25+H26+H28+H30+H31+H32+H33+H34+H35</f>
        <v>20643.5</v>
      </c>
      <c r="I38" s="34">
        <f t="shared" si="3"/>
        <v>31312</v>
      </c>
      <c r="J38" s="45">
        <f t="shared" si="3"/>
        <v>32627</v>
      </c>
      <c r="K38" s="45">
        <f>K18+K19+K24+K25+K26+K28+K30+K31+K32+K33+K34+K35</f>
        <v>33700.03</v>
      </c>
    </row>
    <row r="39" spans="1:11" s="3" customFormat="1" ht="11.25" x14ac:dyDescent="0.2">
      <c r="A39" s="59" t="s">
        <v>149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</row>
    <row r="40" spans="1:11" s="3" customFormat="1" ht="45" x14ac:dyDescent="0.2">
      <c r="A40" s="17" t="s">
        <v>150</v>
      </c>
      <c r="B40" s="30" t="s">
        <v>151</v>
      </c>
      <c r="C40" s="27" t="s">
        <v>152</v>
      </c>
      <c r="D40" s="39" t="s">
        <v>153</v>
      </c>
      <c r="E40" s="27" t="s">
        <v>114</v>
      </c>
      <c r="F40" s="34">
        <f>SUM(G40:K40)</f>
        <v>4000</v>
      </c>
      <c r="G40" s="34">
        <v>0</v>
      </c>
      <c r="H40" s="34">
        <v>0</v>
      </c>
      <c r="I40" s="34">
        <v>4000</v>
      </c>
      <c r="J40" s="45">
        <v>0</v>
      </c>
      <c r="K40" s="45">
        <v>0</v>
      </c>
    </row>
    <row r="41" spans="1:11" s="3" customFormat="1" ht="45" x14ac:dyDescent="0.2">
      <c r="A41" s="18"/>
      <c r="B41" s="30" t="s">
        <v>154</v>
      </c>
      <c r="C41" s="27"/>
      <c r="D41" s="39" t="s">
        <v>107</v>
      </c>
      <c r="E41" s="27" t="s">
        <v>114</v>
      </c>
      <c r="F41" s="34">
        <f>SUM(G41:K41)</f>
        <v>2990</v>
      </c>
      <c r="G41" s="34">
        <v>0</v>
      </c>
      <c r="H41" s="34">
        <v>0</v>
      </c>
      <c r="I41" s="34">
        <v>2990</v>
      </c>
      <c r="J41" s="45">
        <v>0</v>
      </c>
      <c r="K41" s="45">
        <v>0</v>
      </c>
    </row>
    <row r="42" spans="1:11" s="3" customFormat="1" ht="22.5" x14ac:dyDescent="0.2">
      <c r="A42" s="18"/>
      <c r="B42" s="30" t="s">
        <v>155</v>
      </c>
      <c r="C42" s="27" t="s">
        <v>156</v>
      </c>
      <c r="D42" s="39" t="s">
        <v>157</v>
      </c>
      <c r="E42" s="27" t="s">
        <v>114</v>
      </c>
      <c r="F42" s="34">
        <f>SUM(G42:K42)</f>
        <v>3500</v>
      </c>
      <c r="G42" s="34">
        <v>0</v>
      </c>
      <c r="H42" s="34">
        <v>0</v>
      </c>
      <c r="I42" s="34">
        <v>3500</v>
      </c>
      <c r="J42" s="45">
        <v>0</v>
      </c>
      <c r="K42" s="45">
        <v>0</v>
      </c>
    </row>
    <row r="43" spans="1:11" s="3" customFormat="1" ht="45" x14ac:dyDescent="0.2">
      <c r="A43" s="42"/>
      <c r="B43" s="30" t="s">
        <v>158</v>
      </c>
      <c r="C43" s="27" t="s">
        <v>159</v>
      </c>
      <c r="D43" s="39" t="s">
        <v>160</v>
      </c>
      <c r="E43" s="27" t="s">
        <v>114</v>
      </c>
      <c r="F43" s="34">
        <f>SUM(G43:K43)</f>
        <v>11200</v>
      </c>
      <c r="G43" s="34">
        <v>0</v>
      </c>
      <c r="H43" s="34">
        <v>0</v>
      </c>
      <c r="I43" s="34">
        <v>4500</v>
      </c>
      <c r="J43" s="45">
        <v>6700</v>
      </c>
      <c r="K43" s="45">
        <v>0</v>
      </c>
    </row>
    <row r="44" spans="1:11" s="3" customFormat="1" ht="67.5" x14ac:dyDescent="0.2">
      <c r="A44" s="30" t="s">
        <v>161</v>
      </c>
      <c r="B44" s="30"/>
      <c r="C44" s="27"/>
      <c r="D44" s="39" t="s">
        <v>279</v>
      </c>
      <c r="E44" s="27"/>
      <c r="F44" s="34">
        <f>SUM(G44:K44)</f>
        <v>0</v>
      </c>
      <c r="G44" s="34">
        <v>0</v>
      </c>
      <c r="H44" s="34">
        <v>0</v>
      </c>
      <c r="I44" s="34">
        <v>0</v>
      </c>
      <c r="J44" s="45">
        <v>0</v>
      </c>
      <c r="K44" s="45">
        <v>0</v>
      </c>
    </row>
    <row r="45" spans="1:11" s="3" customFormat="1" ht="11.25" x14ac:dyDescent="0.2">
      <c r="A45" s="61" t="s">
        <v>162</v>
      </c>
      <c r="B45" s="61" t="s">
        <v>163</v>
      </c>
      <c r="C45" s="73" t="s">
        <v>164</v>
      </c>
      <c r="D45" s="39" t="s">
        <v>165</v>
      </c>
      <c r="E45" s="73"/>
      <c r="F45" s="74">
        <f>SUM(G45:K48)</f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</row>
    <row r="46" spans="1:11" s="3" customFormat="1" ht="11.25" x14ac:dyDescent="0.2">
      <c r="A46" s="61"/>
      <c r="B46" s="61"/>
      <c r="C46" s="73"/>
      <c r="D46" s="39" t="s">
        <v>166</v>
      </c>
      <c r="E46" s="73"/>
      <c r="F46" s="74"/>
      <c r="G46" s="74"/>
      <c r="H46" s="74"/>
      <c r="I46" s="74"/>
      <c r="J46" s="74"/>
      <c r="K46" s="74"/>
    </row>
    <row r="47" spans="1:11" s="3" customFormat="1" ht="11.25" x14ac:dyDescent="0.2">
      <c r="A47" s="61"/>
      <c r="B47" s="61"/>
      <c r="C47" s="73"/>
      <c r="D47" s="39" t="s">
        <v>167</v>
      </c>
      <c r="E47" s="73"/>
      <c r="F47" s="74"/>
      <c r="G47" s="74"/>
      <c r="H47" s="74"/>
      <c r="I47" s="74"/>
      <c r="J47" s="74"/>
      <c r="K47" s="74"/>
    </row>
    <row r="48" spans="1:11" s="3" customFormat="1" ht="22.5" x14ac:dyDescent="0.2">
      <c r="A48" s="61"/>
      <c r="B48" s="61"/>
      <c r="C48" s="73"/>
      <c r="D48" s="39" t="s">
        <v>241</v>
      </c>
      <c r="E48" s="73"/>
      <c r="F48" s="74"/>
      <c r="G48" s="74"/>
      <c r="H48" s="74"/>
      <c r="I48" s="74"/>
      <c r="J48" s="74"/>
      <c r="K48" s="74"/>
    </row>
    <row r="49" spans="1:11" s="3" customFormat="1" ht="45" x14ac:dyDescent="0.2">
      <c r="A49" s="61" t="s">
        <v>168</v>
      </c>
      <c r="B49" s="30" t="s">
        <v>169</v>
      </c>
      <c r="C49" s="27" t="s">
        <v>170</v>
      </c>
      <c r="D49" s="39" t="s">
        <v>157</v>
      </c>
      <c r="E49" s="27" t="s">
        <v>114</v>
      </c>
      <c r="F49" s="34">
        <f>SUM(G49:K49)</f>
        <v>150</v>
      </c>
      <c r="G49" s="34">
        <v>50</v>
      </c>
      <c r="H49" s="34">
        <v>50</v>
      </c>
      <c r="I49" s="34">
        <v>50</v>
      </c>
      <c r="J49" s="45">
        <v>0</v>
      </c>
      <c r="K49" s="45">
        <v>0</v>
      </c>
    </row>
    <row r="50" spans="1:11" s="3" customFormat="1" ht="78.75" x14ac:dyDescent="0.2">
      <c r="A50" s="61"/>
      <c r="B50" s="30" t="s">
        <v>171</v>
      </c>
      <c r="C50" s="27" t="s">
        <v>172</v>
      </c>
      <c r="D50" s="39" t="s">
        <v>241</v>
      </c>
      <c r="E50" s="27" t="s">
        <v>114</v>
      </c>
      <c r="F50" s="34">
        <f>SUM(G50:K50)</f>
        <v>3600</v>
      </c>
      <c r="G50" s="34">
        <v>0</v>
      </c>
      <c r="H50" s="34">
        <v>0</v>
      </c>
      <c r="I50" s="34">
        <v>600</v>
      </c>
      <c r="J50" s="45">
        <v>2400</v>
      </c>
      <c r="K50" s="45">
        <v>600</v>
      </c>
    </row>
    <row r="51" spans="1:11" s="3" customFormat="1" ht="11.25" x14ac:dyDescent="0.2">
      <c r="A51" s="61" t="s">
        <v>173</v>
      </c>
      <c r="B51" s="61"/>
      <c r="C51" s="73"/>
      <c r="D51" s="39" t="s">
        <v>165</v>
      </c>
      <c r="E51" s="75"/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</row>
    <row r="52" spans="1:11" s="3" customFormat="1" ht="11.25" x14ac:dyDescent="0.2">
      <c r="A52" s="61"/>
      <c r="B52" s="61"/>
      <c r="C52" s="73"/>
      <c r="D52" s="39" t="s">
        <v>166</v>
      </c>
      <c r="E52" s="73"/>
      <c r="F52" s="74"/>
      <c r="G52" s="74"/>
      <c r="H52" s="74"/>
      <c r="I52" s="74"/>
      <c r="J52" s="74"/>
      <c r="K52" s="74"/>
    </row>
    <row r="53" spans="1:11" s="3" customFormat="1" ht="11.25" x14ac:dyDescent="0.2">
      <c r="A53" s="61"/>
      <c r="B53" s="61"/>
      <c r="C53" s="73"/>
      <c r="D53" s="39" t="s">
        <v>167</v>
      </c>
      <c r="E53" s="73"/>
      <c r="F53" s="74"/>
      <c r="G53" s="74"/>
      <c r="H53" s="74"/>
      <c r="I53" s="74"/>
      <c r="J53" s="74"/>
      <c r="K53" s="74"/>
    </row>
    <row r="54" spans="1:11" s="3" customFormat="1" ht="22.5" x14ac:dyDescent="0.2">
      <c r="A54" s="61"/>
      <c r="B54" s="61"/>
      <c r="C54" s="73"/>
      <c r="D54" s="39" t="s">
        <v>241</v>
      </c>
      <c r="E54" s="73"/>
      <c r="F54" s="74"/>
      <c r="G54" s="74"/>
      <c r="H54" s="74"/>
      <c r="I54" s="74"/>
      <c r="J54" s="74"/>
      <c r="K54" s="74"/>
    </row>
    <row r="55" spans="1:11" s="3" customFormat="1" ht="22.5" x14ac:dyDescent="0.2">
      <c r="A55" s="61" t="s">
        <v>174</v>
      </c>
      <c r="B55" s="30" t="s">
        <v>175</v>
      </c>
      <c r="C55" s="27" t="s">
        <v>176</v>
      </c>
      <c r="D55" s="39" t="s">
        <v>157</v>
      </c>
      <c r="E55" s="27"/>
      <c r="F55" s="34">
        <f>SUM(G55:K55)</f>
        <v>0</v>
      </c>
      <c r="G55" s="34">
        <v>0</v>
      </c>
      <c r="H55" s="34">
        <v>0</v>
      </c>
      <c r="I55" s="34">
        <v>0</v>
      </c>
      <c r="J55" s="45">
        <v>0</v>
      </c>
      <c r="K55" s="45">
        <v>0</v>
      </c>
    </row>
    <row r="56" spans="1:11" s="3" customFormat="1" ht="22.5" x14ac:dyDescent="0.2">
      <c r="A56" s="61"/>
      <c r="B56" s="30" t="s">
        <v>178</v>
      </c>
      <c r="C56" s="73" t="s">
        <v>176</v>
      </c>
      <c r="D56" s="62" t="s">
        <v>241</v>
      </c>
      <c r="E56" s="68"/>
      <c r="F56" s="74">
        <f>SUM(G56:K57)</f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</row>
    <row r="57" spans="1:11" s="3" customFormat="1" ht="11.25" x14ac:dyDescent="0.2">
      <c r="A57" s="61"/>
      <c r="B57" s="30" t="s">
        <v>179</v>
      </c>
      <c r="C57" s="73"/>
      <c r="D57" s="62"/>
      <c r="E57" s="69"/>
      <c r="F57" s="74"/>
      <c r="G57" s="74"/>
      <c r="H57" s="74"/>
      <c r="I57" s="74"/>
      <c r="J57" s="74"/>
      <c r="K57" s="74"/>
    </row>
    <row r="58" spans="1:11" s="3" customFormat="1" ht="22.5" x14ac:dyDescent="0.2">
      <c r="A58" s="61" t="s">
        <v>180</v>
      </c>
      <c r="B58" s="30" t="s">
        <v>181</v>
      </c>
      <c r="C58" s="27" t="s">
        <v>182</v>
      </c>
      <c r="D58" s="39" t="s">
        <v>107</v>
      </c>
      <c r="E58" s="27" t="s">
        <v>114</v>
      </c>
      <c r="F58" s="34">
        <f t="shared" ref="F58:F86" si="4">SUM(G58:K58)</f>
        <v>1917.2799999999997</v>
      </c>
      <c r="G58" s="34">
        <v>717.68</v>
      </c>
      <c r="H58" s="34">
        <v>612.02</v>
      </c>
      <c r="I58" s="34">
        <v>587.58000000000004</v>
      </c>
      <c r="J58" s="45">
        <v>0</v>
      </c>
      <c r="K58" s="45">
        <v>0</v>
      </c>
    </row>
    <row r="59" spans="1:11" s="3" customFormat="1" ht="45" x14ac:dyDescent="0.2">
      <c r="A59" s="61"/>
      <c r="B59" s="30" t="s">
        <v>243</v>
      </c>
      <c r="C59" s="27" t="s">
        <v>183</v>
      </c>
      <c r="D59" s="39" t="s">
        <v>241</v>
      </c>
      <c r="E59" s="27" t="s">
        <v>114</v>
      </c>
      <c r="F59" s="34">
        <f t="shared" si="4"/>
        <v>673.34</v>
      </c>
      <c r="G59" s="34">
        <v>0</v>
      </c>
      <c r="H59" s="34">
        <v>673.34</v>
      </c>
      <c r="I59" s="34">
        <v>0</v>
      </c>
      <c r="J59" s="45">
        <v>0</v>
      </c>
      <c r="K59" s="45">
        <v>0</v>
      </c>
    </row>
    <row r="60" spans="1:11" s="3" customFormat="1" ht="45" x14ac:dyDescent="0.2">
      <c r="A60" s="76" t="s">
        <v>184</v>
      </c>
      <c r="B60" s="30" t="s">
        <v>185</v>
      </c>
      <c r="C60" s="27" t="s">
        <v>176</v>
      </c>
      <c r="D60" s="39" t="s">
        <v>157</v>
      </c>
      <c r="E60" s="27" t="s">
        <v>114</v>
      </c>
      <c r="F60" s="34">
        <f t="shared" si="4"/>
        <v>4500</v>
      </c>
      <c r="G60" s="34">
        <v>0</v>
      </c>
      <c r="H60" s="34">
        <v>2000</v>
      </c>
      <c r="I60" s="34">
        <v>2500</v>
      </c>
      <c r="J60" s="45">
        <v>0</v>
      </c>
      <c r="K60" s="45">
        <v>0</v>
      </c>
    </row>
    <row r="61" spans="1:11" s="3" customFormat="1" ht="45" x14ac:dyDescent="0.2">
      <c r="A61" s="77"/>
      <c r="B61" s="30" t="s">
        <v>242</v>
      </c>
      <c r="C61" s="27" t="s">
        <v>183</v>
      </c>
      <c r="D61" s="39" t="s">
        <v>186</v>
      </c>
      <c r="E61" s="27" t="s">
        <v>177</v>
      </c>
      <c r="F61" s="34">
        <f t="shared" si="4"/>
        <v>24924.120000000003</v>
      </c>
      <c r="G61" s="34">
        <v>0</v>
      </c>
      <c r="H61" s="34">
        <v>0</v>
      </c>
      <c r="I61" s="34">
        <v>0</v>
      </c>
      <c r="J61" s="45">
        <v>9424.1200000000008</v>
      </c>
      <c r="K61" s="45">
        <v>15500</v>
      </c>
    </row>
    <row r="62" spans="1:11" s="3" customFormat="1" ht="22.5" x14ac:dyDescent="0.2">
      <c r="A62" s="78"/>
      <c r="B62" s="30" t="s">
        <v>307</v>
      </c>
      <c r="C62" s="27" t="s">
        <v>308</v>
      </c>
      <c r="D62" s="27" t="s">
        <v>186</v>
      </c>
      <c r="E62" s="27" t="s">
        <v>177</v>
      </c>
      <c r="F62" s="34"/>
      <c r="G62" s="34"/>
      <c r="H62" s="34"/>
      <c r="I62" s="34"/>
      <c r="J62" s="50">
        <v>3299.1911700000001</v>
      </c>
      <c r="K62" s="26"/>
    </row>
    <row r="63" spans="1:11" s="3" customFormat="1" ht="56.25" x14ac:dyDescent="0.2">
      <c r="A63" s="61" t="s">
        <v>187</v>
      </c>
      <c r="B63" s="30" t="s">
        <v>188</v>
      </c>
      <c r="C63" s="27" t="s">
        <v>189</v>
      </c>
      <c r="D63" s="39" t="s">
        <v>190</v>
      </c>
      <c r="E63" s="27" t="s">
        <v>114</v>
      </c>
      <c r="F63" s="34">
        <f t="shared" si="4"/>
        <v>45</v>
      </c>
      <c r="G63" s="34">
        <v>0</v>
      </c>
      <c r="H63" s="34">
        <v>3.8</v>
      </c>
      <c r="I63" s="34">
        <v>15.4</v>
      </c>
      <c r="J63" s="45">
        <v>25.8</v>
      </c>
      <c r="K63" s="45">
        <v>0</v>
      </c>
    </row>
    <row r="64" spans="1:11" s="3" customFormat="1" ht="22.5" x14ac:dyDescent="0.2">
      <c r="A64" s="61"/>
      <c r="B64" s="30" t="s">
        <v>191</v>
      </c>
      <c r="C64" s="27" t="s">
        <v>192</v>
      </c>
      <c r="D64" s="39" t="s">
        <v>241</v>
      </c>
      <c r="E64" s="27" t="s">
        <v>114</v>
      </c>
      <c r="F64" s="34">
        <f t="shared" si="4"/>
        <v>210</v>
      </c>
      <c r="G64" s="34">
        <v>0</v>
      </c>
      <c r="H64" s="34">
        <v>70</v>
      </c>
      <c r="I64" s="34">
        <v>70</v>
      </c>
      <c r="J64" s="45">
        <v>70</v>
      </c>
      <c r="K64" s="45">
        <v>0</v>
      </c>
    </row>
    <row r="65" spans="1:11" s="3" customFormat="1" ht="22.5" x14ac:dyDescent="0.2">
      <c r="A65" s="61"/>
      <c r="B65" s="30" t="s">
        <v>193</v>
      </c>
      <c r="C65" s="27" t="s">
        <v>194</v>
      </c>
      <c r="D65" s="39" t="s">
        <v>241</v>
      </c>
      <c r="E65" s="27" t="s">
        <v>114</v>
      </c>
      <c r="F65" s="34">
        <f t="shared" si="4"/>
        <v>500</v>
      </c>
      <c r="G65" s="34">
        <v>0</v>
      </c>
      <c r="H65" s="34">
        <v>500</v>
      </c>
      <c r="I65" s="34">
        <v>0</v>
      </c>
      <c r="J65" s="45">
        <v>0</v>
      </c>
      <c r="K65" s="45">
        <v>0</v>
      </c>
    </row>
    <row r="66" spans="1:11" s="3" customFormat="1" ht="33.75" x14ac:dyDescent="0.2">
      <c r="A66" s="30" t="s">
        <v>195</v>
      </c>
      <c r="B66" s="30" t="s">
        <v>196</v>
      </c>
      <c r="C66" s="27"/>
      <c r="D66" s="39" t="s">
        <v>107</v>
      </c>
      <c r="E66" s="27" t="s">
        <v>114</v>
      </c>
      <c r="F66" s="34">
        <f t="shared" si="4"/>
        <v>6099</v>
      </c>
      <c r="G66" s="34">
        <v>6099</v>
      </c>
      <c r="H66" s="34">
        <v>0</v>
      </c>
      <c r="I66" s="34">
        <v>0</v>
      </c>
      <c r="J66" s="45">
        <v>0</v>
      </c>
      <c r="K66" s="45">
        <v>0</v>
      </c>
    </row>
    <row r="67" spans="1:11" s="3" customFormat="1" ht="22.5" x14ac:dyDescent="0.2">
      <c r="A67" s="76" t="s">
        <v>197</v>
      </c>
      <c r="B67" s="30" t="s">
        <v>198</v>
      </c>
      <c r="C67" s="27"/>
      <c r="D67" s="39" t="s">
        <v>107</v>
      </c>
      <c r="E67" s="27" t="s">
        <v>114</v>
      </c>
      <c r="F67" s="34">
        <f t="shared" si="4"/>
        <v>4060.2</v>
      </c>
      <c r="G67" s="34">
        <v>4060.2</v>
      </c>
      <c r="H67" s="34">
        <v>0</v>
      </c>
      <c r="I67" s="34">
        <v>0</v>
      </c>
      <c r="J67" s="45">
        <v>0</v>
      </c>
      <c r="K67" s="45">
        <v>0</v>
      </c>
    </row>
    <row r="68" spans="1:11" s="3" customFormat="1" ht="45" x14ac:dyDescent="0.2">
      <c r="A68" s="77"/>
      <c r="B68" s="30" t="s">
        <v>199</v>
      </c>
      <c r="C68" s="27"/>
      <c r="D68" s="39" t="s">
        <v>107</v>
      </c>
      <c r="E68" s="27" t="s">
        <v>114</v>
      </c>
      <c r="F68" s="34">
        <f t="shared" si="4"/>
        <v>255.75</v>
      </c>
      <c r="G68" s="34">
        <v>255.75</v>
      </c>
      <c r="H68" s="34">
        <v>0</v>
      </c>
      <c r="I68" s="34">
        <v>0</v>
      </c>
      <c r="J68" s="45">
        <v>0</v>
      </c>
      <c r="K68" s="45">
        <v>0</v>
      </c>
    </row>
    <row r="69" spans="1:11" s="3" customFormat="1" ht="67.5" x14ac:dyDescent="0.2">
      <c r="A69" s="77"/>
      <c r="B69" s="30" t="s">
        <v>200</v>
      </c>
      <c r="C69" s="27"/>
      <c r="D69" s="39" t="s">
        <v>107</v>
      </c>
      <c r="E69" s="27" t="s">
        <v>114</v>
      </c>
      <c r="F69" s="34">
        <f t="shared" si="4"/>
        <v>26162.78</v>
      </c>
      <c r="G69" s="34">
        <v>13081.57</v>
      </c>
      <c r="H69" s="34">
        <v>5908.17</v>
      </c>
      <c r="I69" s="34">
        <v>7173.04</v>
      </c>
      <c r="J69" s="45">
        <v>0</v>
      </c>
      <c r="K69" s="45">
        <v>0</v>
      </c>
    </row>
    <row r="70" spans="1:11" s="3" customFormat="1" ht="67.5" x14ac:dyDescent="0.2">
      <c r="A70" s="77"/>
      <c r="B70" s="30" t="s">
        <v>201</v>
      </c>
      <c r="C70" s="27"/>
      <c r="D70" s="39" t="s">
        <v>107</v>
      </c>
      <c r="E70" s="27" t="s">
        <v>114</v>
      </c>
      <c r="F70" s="34">
        <f t="shared" si="4"/>
        <v>13664.73</v>
      </c>
      <c r="G70" s="34">
        <v>6832.33</v>
      </c>
      <c r="H70" s="34">
        <v>4314.7299999999996</v>
      </c>
      <c r="I70" s="34">
        <v>2517.67</v>
      </c>
      <c r="J70" s="45">
        <v>0</v>
      </c>
      <c r="K70" s="45">
        <v>0</v>
      </c>
    </row>
    <row r="71" spans="1:11" s="3" customFormat="1" ht="45" x14ac:dyDescent="0.2">
      <c r="A71" s="77"/>
      <c r="B71" s="39" t="s">
        <v>202</v>
      </c>
      <c r="C71" s="27"/>
      <c r="D71" s="39" t="s">
        <v>186</v>
      </c>
      <c r="E71" s="27" t="s">
        <v>177</v>
      </c>
      <c r="F71" s="34">
        <f t="shared" si="4"/>
        <v>4370.6715199999999</v>
      </c>
      <c r="G71" s="34">
        <v>0</v>
      </c>
      <c r="H71" s="34">
        <v>0</v>
      </c>
      <c r="I71" s="34">
        <v>0</v>
      </c>
      <c r="J71" s="45">
        <v>4370.6715199999999</v>
      </c>
      <c r="K71" s="45">
        <v>0</v>
      </c>
    </row>
    <row r="72" spans="1:11" s="3" customFormat="1" ht="33.75" x14ac:dyDescent="0.2">
      <c r="A72" s="77"/>
      <c r="B72" s="39" t="s">
        <v>203</v>
      </c>
      <c r="C72" s="27"/>
      <c r="D72" s="39" t="s">
        <v>186</v>
      </c>
      <c r="E72" s="27" t="s">
        <v>177</v>
      </c>
      <c r="F72" s="34">
        <f t="shared" si="4"/>
        <v>410.988</v>
      </c>
      <c r="G72" s="34">
        <v>0</v>
      </c>
      <c r="H72" s="34">
        <v>0</v>
      </c>
      <c r="I72" s="34">
        <v>0</v>
      </c>
      <c r="J72" s="45">
        <v>410.988</v>
      </c>
      <c r="K72" s="45">
        <v>0</v>
      </c>
    </row>
    <row r="73" spans="1:11" s="3" customFormat="1" ht="78.75" x14ac:dyDescent="0.2">
      <c r="A73" s="77"/>
      <c r="B73" s="39" t="s">
        <v>275</v>
      </c>
      <c r="C73" s="27"/>
      <c r="D73" s="39" t="s">
        <v>186</v>
      </c>
      <c r="E73" s="27" t="s">
        <v>177</v>
      </c>
      <c r="F73" s="34">
        <f t="shared" si="4"/>
        <v>2935.1375499999999</v>
      </c>
      <c r="G73" s="34">
        <v>0</v>
      </c>
      <c r="H73" s="34">
        <v>0</v>
      </c>
      <c r="I73" s="34">
        <v>0</v>
      </c>
      <c r="J73" s="45">
        <v>2935.1375499999999</v>
      </c>
      <c r="K73" s="45">
        <v>0</v>
      </c>
    </row>
    <row r="74" spans="1:11" s="3" customFormat="1" ht="33.75" x14ac:dyDescent="0.2">
      <c r="A74" s="77"/>
      <c r="B74" s="39" t="s">
        <v>204</v>
      </c>
      <c r="C74" s="27"/>
      <c r="D74" s="39" t="s">
        <v>186</v>
      </c>
      <c r="E74" s="27" t="s">
        <v>177</v>
      </c>
      <c r="F74" s="34">
        <f t="shared" si="4"/>
        <v>4634.7206100000003</v>
      </c>
      <c r="G74" s="34">
        <v>0</v>
      </c>
      <c r="H74" s="34">
        <v>0</v>
      </c>
      <c r="I74" s="34">
        <v>0</v>
      </c>
      <c r="J74" s="45">
        <v>4634.7206100000003</v>
      </c>
      <c r="K74" s="45">
        <v>0</v>
      </c>
    </row>
    <row r="75" spans="1:11" s="3" customFormat="1" ht="33.75" x14ac:dyDescent="0.2">
      <c r="A75" s="77"/>
      <c r="B75" s="39" t="s">
        <v>205</v>
      </c>
      <c r="C75" s="27"/>
      <c r="D75" s="39" t="s">
        <v>186</v>
      </c>
      <c r="E75" s="27" t="s">
        <v>177</v>
      </c>
      <c r="F75" s="34">
        <f t="shared" si="4"/>
        <v>3948.05503</v>
      </c>
      <c r="G75" s="34">
        <v>0</v>
      </c>
      <c r="H75" s="34">
        <v>0</v>
      </c>
      <c r="I75" s="34">
        <v>0</v>
      </c>
      <c r="J75" s="45">
        <v>3948.05503</v>
      </c>
      <c r="K75" s="45">
        <v>0</v>
      </c>
    </row>
    <row r="76" spans="1:11" s="3" customFormat="1" ht="135" x14ac:dyDescent="0.2">
      <c r="A76" s="77"/>
      <c r="B76" s="39" t="s">
        <v>282</v>
      </c>
      <c r="C76" s="27"/>
      <c r="D76" s="39" t="s">
        <v>186</v>
      </c>
      <c r="E76" s="27" t="s">
        <v>177</v>
      </c>
      <c r="F76" s="34">
        <f t="shared" si="4"/>
        <v>5581.78</v>
      </c>
      <c r="G76" s="34">
        <v>0</v>
      </c>
      <c r="H76" s="34">
        <v>0</v>
      </c>
      <c r="I76" s="34">
        <v>0</v>
      </c>
      <c r="J76" s="45">
        <v>5581.78</v>
      </c>
      <c r="K76" s="45">
        <v>0</v>
      </c>
    </row>
    <row r="77" spans="1:11" s="3" customFormat="1" ht="78.75" x14ac:dyDescent="0.2">
      <c r="A77" s="77"/>
      <c r="B77" s="27" t="s">
        <v>309</v>
      </c>
      <c r="C77" s="27"/>
      <c r="D77" s="27" t="s">
        <v>186</v>
      </c>
      <c r="E77" s="27" t="s">
        <v>177</v>
      </c>
      <c r="F77" s="34">
        <v>141.46</v>
      </c>
      <c r="G77" s="34"/>
      <c r="H77" s="34"/>
      <c r="I77" s="34"/>
      <c r="J77" s="25">
        <v>141.458</v>
      </c>
      <c r="K77" s="25"/>
    </row>
    <row r="78" spans="1:11" s="3" customFormat="1" ht="78.75" x14ac:dyDescent="0.2">
      <c r="A78" s="78"/>
      <c r="B78" s="30" t="s">
        <v>206</v>
      </c>
      <c r="C78" s="27" t="s">
        <v>207</v>
      </c>
      <c r="D78" s="39" t="s">
        <v>208</v>
      </c>
      <c r="E78" s="27" t="s">
        <v>114</v>
      </c>
      <c r="F78" s="34">
        <f t="shared" si="4"/>
        <v>22150</v>
      </c>
      <c r="G78" s="34">
        <v>3740</v>
      </c>
      <c r="H78" s="34">
        <v>3210</v>
      </c>
      <c r="I78" s="34">
        <v>5200</v>
      </c>
      <c r="J78" s="45">
        <v>5000</v>
      </c>
      <c r="K78" s="45">
        <v>5000</v>
      </c>
    </row>
    <row r="79" spans="1:11" s="3" customFormat="1" ht="45" x14ac:dyDescent="0.2">
      <c r="A79" s="61" t="s">
        <v>209</v>
      </c>
      <c r="B79" s="30" t="s">
        <v>210</v>
      </c>
      <c r="C79" s="27"/>
      <c r="D79" s="39" t="s">
        <v>153</v>
      </c>
      <c r="E79" s="27" t="s">
        <v>114</v>
      </c>
      <c r="F79" s="34">
        <f t="shared" si="4"/>
        <v>3000</v>
      </c>
      <c r="G79" s="34">
        <v>0</v>
      </c>
      <c r="H79" s="34">
        <v>500</v>
      </c>
      <c r="I79" s="34">
        <v>1500</v>
      </c>
      <c r="J79" s="45">
        <v>500</v>
      </c>
      <c r="K79" s="45">
        <v>500</v>
      </c>
    </row>
    <row r="80" spans="1:11" s="3" customFormat="1" ht="45" x14ac:dyDescent="0.2">
      <c r="A80" s="61"/>
      <c r="B80" s="30" t="s">
        <v>211</v>
      </c>
      <c r="C80" s="27"/>
      <c r="D80" s="39" t="s">
        <v>153</v>
      </c>
      <c r="E80" s="27" t="s">
        <v>114</v>
      </c>
      <c r="F80" s="34">
        <f t="shared" si="4"/>
        <v>2000</v>
      </c>
      <c r="G80" s="34">
        <v>0</v>
      </c>
      <c r="H80" s="34">
        <v>500</v>
      </c>
      <c r="I80" s="34">
        <v>500</v>
      </c>
      <c r="J80" s="45">
        <v>500</v>
      </c>
      <c r="K80" s="45">
        <v>500</v>
      </c>
    </row>
    <row r="81" spans="1:11" s="3" customFormat="1" ht="56.25" x14ac:dyDescent="0.2">
      <c r="A81" s="61"/>
      <c r="B81" s="30" t="s">
        <v>212</v>
      </c>
      <c r="C81" s="27" t="s">
        <v>213</v>
      </c>
      <c r="D81" s="39" t="s">
        <v>241</v>
      </c>
      <c r="E81" s="27" t="s">
        <v>114</v>
      </c>
      <c r="F81" s="34">
        <f t="shared" si="4"/>
        <v>200</v>
      </c>
      <c r="G81" s="34">
        <v>0</v>
      </c>
      <c r="H81" s="34">
        <v>0</v>
      </c>
      <c r="I81" s="34">
        <v>200</v>
      </c>
      <c r="J81" s="45">
        <v>0</v>
      </c>
      <c r="K81" s="45">
        <v>0</v>
      </c>
    </row>
    <row r="82" spans="1:11" s="3" customFormat="1" ht="22.5" customHeight="1" x14ac:dyDescent="0.2">
      <c r="A82" s="17" t="s">
        <v>214</v>
      </c>
      <c r="B82" s="30" t="s">
        <v>215</v>
      </c>
      <c r="C82" s="27" t="s">
        <v>216</v>
      </c>
      <c r="D82" s="39" t="s">
        <v>107</v>
      </c>
      <c r="E82" s="27" t="s">
        <v>114</v>
      </c>
      <c r="F82" s="34">
        <f t="shared" si="4"/>
        <v>271.08999999999997</v>
      </c>
      <c r="G82" s="34">
        <v>0</v>
      </c>
      <c r="H82" s="34">
        <v>271.08999999999997</v>
      </c>
      <c r="I82" s="34">
        <v>0</v>
      </c>
      <c r="J82" s="45">
        <v>0</v>
      </c>
      <c r="K82" s="45">
        <v>0</v>
      </c>
    </row>
    <row r="83" spans="1:11" s="3" customFormat="1" ht="22.5" x14ac:dyDescent="0.2">
      <c r="A83" s="18"/>
      <c r="B83" s="30" t="s">
        <v>217</v>
      </c>
      <c r="C83" s="27" t="s">
        <v>218</v>
      </c>
      <c r="D83" s="39" t="s">
        <v>107</v>
      </c>
      <c r="E83" s="27" t="s">
        <v>114</v>
      </c>
      <c r="F83" s="34">
        <f t="shared" si="4"/>
        <v>375.93</v>
      </c>
      <c r="G83" s="34">
        <v>0</v>
      </c>
      <c r="H83" s="34">
        <v>375.93</v>
      </c>
      <c r="I83" s="34">
        <v>0</v>
      </c>
      <c r="J83" s="45">
        <v>0</v>
      </c>
      <c r="K83" s="45">
        <v>0</v>
      </c>
    </row>
    <row r="84" spans="1:11" s="3" customFormat="1" ht="33.75" x14ac:dyDescent="0.2">
      <c r="A84" s="42"/>
      <c r="B84" s="30" t="s">
        <v>219</v>
      </c>
      <c r="C84" s="27" t="s">
        <v>183</v>
      </c>
      <c r="D84" s="39" t="s">
        <v>208</v>
      </c>
      <c r="E84" s="27" t="s">
        <v>114</v>
      </c>
      <c r="F84" s="34">
        <f t="shared" si="4"/>
        <v>1000</v>
      </c>
      <c r="G84" s="34">
        <v>0</v>
      </c>
      <c r="H84" s="34">
        <v>750</v>
      </c>
      <c r="I84" s="34">
        <v>250</v>
      </c>
      <c r="J84" s="45">
        <v>0</v>
      </c>
      <c r="K84" s="45">
        <v>0</v>
      </c>
    </row>
    <row r="85" spans="1:11" s="3" customFormat="1" ht="33.75" x14ac:dyDescent="0.2">
      <c r="A85" s="30" t="s">
        <v>220</v>
      </c>
      <c r="B85" s="30" t="s">
        <v>221</v>
      </c>
      <c r="C85" s="27"/>
      <c r="D85" s="39" t="s">
        <v>153</v>
      </c>
      <c r="E85" s="27" t="s">
        <v>114</v>
      </c>
      <c r="F85" s="34">
        <f t="shared" si="4"/>
        <v>3905</v>
      </c>
      <c r="G85" s="34">
        <v>250</v>
      </c>
      <c r="H85" s="34">
        <v>655</v>
      </c>
      <c r="I85" s="34">
        <v>1000</v>
      </c>
      <c r="J85" s="45">
        <v>1000</v>
      </c>
      <c r="K85" s="45">
        <v>1000</v>
      </c>
    </row>
    <row r="86" spans="1:11" s="3" customFormat="1" ht="112.5" x14ac:dyDescent="0.2">
      <c r="A86" s="30" t="s">
        <v>222</v>
      </c>
      <c r="B86" s="30" t="s">
        <v>223</v>
      </c>
      <c r="C86" s="27"/>
      <c r="D86" s="39" t="s">
        <v>153</v>
      </c>
      <c r="E86" s="27" t="s">
        <v>114</v>
      </c>
      <c r="F86" s="34">
        <f t="shared" si="4"/>
        <v>205</v>
      </c>
      <c r="G86" s="34">
        <v>0</v>
      </c>
      <c r="H86" s="34">
        <v>5</v>
      </c>
      <c r="I86" s="34">
        <v>0</v>
      </c>
      <c r="J86" s="45">
        <v>100</v>
      </c>
      <c r="K86" s="45">
        <v>100</v>
      </c>
    </row>
    <row r="87" spans="1:11" s="3" customFormat="1" ht="56.25" x14ac:dyDescent="0.2">
      <c r="A87" s="61" t="s">
        <v>224</v>
      </c>
      <c r="B87" s="30" t="s">
        <v>283</v>
      </c>
      <c r="C87" s="73"/>
      <c r="D87" s="62" t="s">
        <v>153</v>
      </c>
      <c r="E87" s="73" t="s">
        <v>114</v>
      </c>
      <c r="F87" s="13">
        <f>F88+F89+F90</f>
        <v>1200</v>
      </c>
      <c r="G87" s="13">
        <f t="shared" ref="G87:K87" si="5">G88+G89+G90</f>
        <v>0</v>
      </c>
      <c r="H87" s="13">
        <f t="shared" si="5"/>
        <v>300</v>
      </c>
      <c r="I87" s="13">
        <f t="shared" si="5"/>
        <v>300</v>
      </c>
      <c r="J87" s="13">
        <f t="shared" si="5"/>
        <v>300</v>
      </c>
      <c r="K87" s="13">
        <f t="shared" si="5"/>
        <v>300</v>
      </c>
    </row>
    <row r="88" spans="1:11" s="3" customFormat="1" ht="11.25" x14ac:dyDescent="0.2">
      <c r="A88" s="61"/>
      <c r="B88" s="30" t="s">
        <v>225</v>
      </c>
      <c r="C88" s="73"/>
      <c r="D88" s="62"/>
      <c r="E88" s="73"/>
      <c r="F88" s="34">
        <f>SUM(G88:K88)</f>
        <v>400</v>
      </c>
      <c r="G88" s="34">
        <v>0</v>
      </c>
      <c r="H88" s="34">
        <v>100</v>
      </c>
      <c r="I88" s="34">
        <v>100</v>
      </c>
      <c r="J88" s="45">
        <v>100</v>
      </c>
      <c r="K88" s="45">
        <v>100</v>
      </c>
    </row>
    <row r="89" spans="1:11" s="3" customFormat="1" ht="11.25" x14ac:dyDescent="0.2">
      <c r="A89" s="61"/>
      <c r="B89" s="30" t="s">
        <v>226</v>
      </c>
      <c r="C89" s="73"/>
      <c r="D89" s="62"/>
      <c r="E89" s="73"/>
      <c r="F89" s="34">
        <f>SUM(G89:K89)</f>
        <v>400</v>
      </c>
      <c r="G89" s="34">
        <v>0</v>
      </c>
      <c r="H89" s="34">
        <v>100</v>
      </c>
      <c r="I89" s="34">
        <v>100</v>
      </c>
      <c r="J89" s="45">
        <v>100</v>
      </c>
      <c r="K89" s="45">
        <v>100</v>
      </c>
    </row>
    <row r="90" spans="1:11" s="3" customFormat="1" ht="11.25" x14ac:dyDescent="0.2">
      <c r="A90" s="61"/>
      <c r="B90" s="30" t="s">
        <v>227</v>
      </c>
      <c r="C90" s="73"/>
      <c r="D90" s="62"/>
      <c r="E90" s="73"/>
      <c r="F90" s="34">
        <f>SUM(G90:K90)</f>
        <v>400</v>
      </c>
      <c r="G90" s="34">
        <v>0</v>
      </c>
      <c r="H90" s="34">
        <v>100</v>
      </c>
      <c r="I90" s="34">
        <v>100</v>
      </c>
      <c r="J90" s="45">
        <v>100</v>
      </c>
      <c r="K90" s="45">
        <v>100</v>
      </c>
    </row>
    <row r="91" spans="1:11" s="3" customFormat="1" ht="45" x14ac:dyDescent="0.2">
      <c r="A91" s="61"/>
      <c r="B91" s="30" t="s">
        <v>228</v>
      </c>
      <c r="C91" s="27" t="s">
        <v>170</v>
      </c>
      <c r="D91" s="39" t="s">
        <v>208</v>
      </c>
      <c r="E91" s="27" t="s">
        <v>114</v>
      </c>
      <c r="F91" s="34">
        <f>SUM(G91:K91)</f>
        <v>4046.9</v>
      </c>
      <c r="G91" s="34">
        <v>0</v>
      </c>
      <c r="H91" s="34">
        <v>1735.4</v>
      </c>
      <c r="I91" s="34">
        <v>2311.5</v>
      </c>
      <c r="J91" s="45">
        <v>0</v>
      </c>
      <c r="K91" s="45">
        <v>0</v>
      </c>
    </row>
    <row r="92" spans="1:11" s="3" customFormat="1" ht="56.25" x14ac:dyDescent="0.2">
      <c r="A92" s="61" t="s">
        <v>229</v>
      </c>
      <c r="B92" s="30" t="s">
        <v>284</v>
      </c>
      <c r="C92" s="73"/>
      <c r="D92" s="62" t="s">
        <v>153</v>
      </c>
      <c r="E92" s="73" t="s">
        <v>114</v>
      </c>
      <c r="F92" s="13">
        <f>F93+F94</f>
        <v>750</v>
      </c>
      <c r="G92" s="13">
        <f t="shared" ref="G92:K92" si="6">G93+G94</f>
        <v>0</v>
      </c>
      <c r="H92" s="13">
        <f t="shared" si="6"/>
        <v>150</v>
      </c>
      <c r="I92" s="13">
        <f t="shared" si="6"/>
        <v>200</v>
      </c>
      <c r="J92" s="13">
        <f t="shared" si="6"/>
        <v>200</v>
      </c>
      <c r="K92" s="13">
        <f t="shared" si="6"/>
        <v>200</v>
      </c>
    </row>
    <row r="93" spans="1:11" s="3" customFormat="1" ht="11.25" x14ac:dyDescent="0.2">
      <c r="A93" s="61"/>
      <c r="B93" s="30" t="s">
        <v>245</v>
      </c>
      <c r="C93" s="73"/>
      <c r="D93" s="62"/>
      <c r="E93" s="73"/>
      <c r="F93" s="34">
        <f t="shared" ref="F93:F99" si="7">SUM(G93:K93)</f>
        <v>400</v>
      </c>
      <c r="G93" s="34">
        <v>0</v>
      </c>
      <c r="H93" s="34">
        <v>100</v>
      </c>
      <c r="I93" s="34">
        <v>100</v>
      </c>
      <c r="J93" s="45">
        <v>100</v>
      </c>
      <c r="K93" s="45">
        <v>100</v>
      </c>
    </row>
    <row r="94" spans="1:11" s="3" customFormat="1" ht="11.25" x14ac:dyDescent="0.2">
      <c r="A94" s="61"/>
      <c r="B94" s="30" t="s">
        <v>244</v>
      </c>
      <c r="C94" s="73"/>
      <c r="D94" s="62"/>
      <c r="E94" s="73"/>
      <c r="F94" s="34">
        <f t="shared" si="7"/>
        <v>350</v>
      </c>
      <c r="G94" s="34">
        <v>0</v>
      </c>
      <c r="H94" s="34">
        <v>50</v>
      </c>
      <c r="I94" s="34">
        <v>100</v>
      </c>
      <c r="J94" s="45">
        <v>100</v>
      </c>
      <c r="K94" s="45">
        <v>100</v>
      </c>
    </row>
    <row r="95" spans="1:11" s="3" customFormat="1" ht="22.5" x14ac:dyDescent="0.2">
      <c r="A95" s="61"/>
      <c r="B95" s="30" t="s">
        <v>230</v>
      </c>
      <c r="C95" s="73"/>
      <c r="D95" s="62"/>
      <c r="E95" s="27" t="s">
        <v>114</v>
      </c>
      <c r="F95" s="34">
        <f t="shared" si="7"/>
        <v>750</v>
      </c>
      <c r="G95" s="34">
        <v>50</v>
      </c>
      <c r="H95" s="34">
        <v>50</v>
      </c>
      <c r="I95" s="34">
        <v>50</v>
      </c>
      <c r="J95" s="45">
        <v>300</v>
      </c>
      <c r="K95" s="45">
        <v>300</v>
      </c>
    </row>
    <row r="96" spans="1:11" s="3" customFormat="1" ht="33.75" x14ac:dyDescent="0.2">
      <c r="A96" s="61" t="s">
        <v>231</v>
      </c>
      <c r="B96" s="30" t="s">
        <v>232</v>
      </c>
      <c r="C96" s="73"/>
      <c r="D96" s="62" t="s">
        <v>153</v>
      </c>
      <c r="E96" s="27" t="s">
        <v>114</v>
      </c>
      <c r="F96" s="34">
        <f t="shared" si="7"/>
        <v>1900</v>
      </c>
      <c r="G96" s="34">
        <v>50</v>
      </c>
      <c r="H96" s="34">
        <v>1250</v>
      </c>
      <c r="I96" s="34">
        <v>0</v>
      </c>
      <c r="J96" s="45">
        <v>300</v>
      </c>
      <c r="K96" s="45">
        <v>300</v>
      </c>
    </row>
    <row r="97" spans="1:11" s="3" customFormat="1" ht="33.75" x14ac:dyDescent="0.2">
      <c r="A97" s="61"/>
      <c r="B97" s="30" t="s">
        <v>233</v>
      </c>
      <c r="C97" s="73"/>
      <c r="D97" s="62"/>
      <c r="E97" s="27" t="s">
        <v>114</v>
      </c>
      <c r="F97" s="34">
        <f t="shared" si="7"/>
        <v>150</v>
      </c>
      <c r="G97" s="34">
        <v>0</v>
      </c>
      <c r="H97" s="34">
        <v>150</v>
      </c>
      <c r="I97" s="34">
        <v>0</v>
      </c>
      <c r="J97" s="45">
        <v>0</v>
      </c>
      <c r="K97" s="45">
        <v>0</v>
      </c>
    </row>
    <row r="98" spans="1:11" s="3" customFormat="1" ht="45" x14ac:dyDescent="0.2">
      <c r="A98" s="61" t="s">
        <v>234</v>
      </c>
      <c r="B98" s="30" t="s">
        <v>235</v>
      </c>
      <c r="C98" s="73"/>
      <c r="D98" s="62" t="s">
        <v>153</v>
      </c>
      <c r="E98" s="27" t="s">
        <v>114</v>
      </c>
      <c r="F98" s="34">
        <f t="shared" si="7"/>
        <v>1000</v>
      </c>
      <c r="G98" s="34">
        <v>0</v>
      </c>
      <c r="H98" s="34">
        <v>250</v>
      </c>
      <c r="I98" s="34">
        <v>250</v>
      </c>
      <c r="J98" s="45">
        <v>250</v>
      </c>
      <c r="K98" s="45">
        <v>250</v>
      </c>
    </row>
    <row r="99" spans="1:11" s="3" customFormat="1" ht="45" x14ac:dyDescent="0.2">
      <c r="A99" s="61"/>
      <c r="B99" s="30" t="s">
        <v>236</v>
      </c>
      <c r="C99" s="73"/>
      <c r="D99" s="62"/>
      <c r="E99" s="27" t="s">
        <v>114</v>
      </c>
      <c r="F99" s="34">
        <f t="shared" si="7"/>
        <v>1000</v>
      </c>
      <c r="G99" s="34">
        <v>0</v>
      </c>
      <c r="H99" s="34">
        <v>250</v>
      </c>
      <c r="I99" s="34">
        <v>250</v>
      </c>
      <c r="J99" s="45">
        <v>250</v>
      </c>
      <c r="K99" s="45">
        <v>250</v>
      </c>
    </row>
    <row r="100" spans="1:11" s="3" customFormat="1" ht="123.75" x14ac:dyDescent="0.2">
      <c r="A100" s="30" t="s">
        <v>237</v>
      </c>
      <c r="B100" s="30"/>
      <c r="C100" s="27" t="s">
        <v>164</v>
      </c>
      <c r="D100" s="39" t="s">
        <v>247</v>
      </c>
      <c r="E100" s="27"/>
      <c r="F100" s="34">
        <v>0</v>
      </c>
      <c r="G100" s="34">
        <v>0</v>
      </c>
      <c r="H100" s="34">
        <v>0</v>
      </c>
      <c r="I100" s="34">
        <v>0</v>
      </c>
      <c r="J100" s="45">
        <v>0</v>
      </c>
      <c r="K100" s="45">
        <v>0</v>
      </c>
    </row>
    <row r="101" spans="1:11" s="3" customFormat="1" ht="67.5" x14ac:dyDescent="0.2">
      <c r="A101" s="30" t="s">
        <v>238</v>
      </c>
      <c r="B101" s="30"/>
      <c r="C101" s="27" t="s">
        <v>239</v>
      </c>
      <c r="D101" s="39" t="s">
        <v>246</v>
      </c>
      <c r="E101" s="27"/>
      <c r="F101" s="34">
        <v>0</v>
      </c>
      <c r="G101" s="34">
        <v>0</v>
      </c>
      <c r="H101" s="34">
        <v>0</v>
      </c>
      <c r="I101" s="34">
        <v>0</v>
      </c>
      <c r="J101" s="45">
        <v>0</v>
      </c>
      <c r="K101" s="45">
        <v>0</v>
      </c>
    </row>
    <row r="102" spans="1:11" s="10" customFormat="1" ht="52.5" x14ac:dyDescent="0.2">
      <c r="A102" s="14" t="s">
        <v>250</v>
      </c>
      <c r="B102" s="14"/>
      <c r="C102" s="15"/>
      <c r="D102" s="20"/>
      <c r="E102" s="15"/>
      <c r="F102" s="13">
        <f>SUM(G102:K102)</f>
        <v>177678.12187999999</v>
      </c>
      <c r="G102" s="13">
        <f>G103+G104</f>
        <v>35186.530000000006</v>
      </c>
      <c r="H102" s="13">
        <f t="shared" ref="H102:K102" si="8">H103+H104</f>
        <v>24534.48</v>
      </c>
      <c r="I102" s="13">
        <f t="shared" si="8"/>
        <v>40515.19</v>
      </c>
      <c r="J102" s="13">
        <f t="shared" si="8"/>
        <v>52641.921879999994</v>
      </c>
      <c r="K102" s="13">
        <f t="shared" si="8"/>
        <v>24800</v>
      </c>
    </row>
    <row r="103" spans="1:11" s="10" customFormat="1" ht="11.25" x14ac:dyDescent="0.2">
      <c r="A103" s="30" t="s">
        <v>5</v>
      </c>
      <c r="B103" s="14"/>
      <c r="C103" s="15"/>
      <c r="D103" s="20"/>
      <c r="E103" s="15"/>
      <c r="F103" s="34">
        <f>SUM(G103:K103)</f>
        <v>50246.121879999999</v>
      </c>
      <c r="G103" s="34">
        <f>G61+G71+G72+G73+G74+G75+G76+G62+G77</f>
        <v>0</v>
      </c>
      <c r="H103" s="34">
        <f t="shared" ref="H103:K103" si="9">H61+H71+H72+H73+H74+H75+H76+H62+H77</f>
        <v>0</v>
      </c>
      <c r="I103" s="34">
        <f t="shared" si="9"/>
        <v>0</v>
      </c>
      <c r="J103" s="45">
        <f t="shared" si="9"/>
        <v>34746.121879999999</v>
      </c>
      <c r="K103" s="45">
        <f t="shared" si="9"/>
        <v>15500</v>
      </c>
    </row>
    <row r="104" spans="1:11" s="3" customFormat="1" ht="11.25" x14ac:dyDescent="0.2">
      <c r="A104" s="30" t="s">
        <v>249</v>
      </c>
      <c r="B104" s="30"/>
      <c r="C104" s="27"/>
      <c r="D104" s="39"/>
      <c r="E104" s="35"/>
      <c r="F104" s="34">
        <f>SUM(G104:K104)</f>
        <v>127432.00000000001</v>
      </c>
      <c r="G104" s="34">
        <f>G99+G98+G97+G96+G95+G92+G91+G87+G86+G85+G84+G83+G82+G81+G80+G79+G78+G70+G69+G68+G67+G66+G65+G64+G63+G60+G59+G58+G50+G49+G43+G42+G41+G40</f>
        <v>35186.530000000006</v>
      </c>
      <c r="H104" s="34">
        <f t="shared" ref="H104:K104" si="10">H99+H98+H97+H96+H95+H92+H91+H87+H86+H85+H84+H83+H82+H81+H80+H79+H78+H70+H69+H68+H67+H66+H65+H64+H63+H60+H59+H58+H50+H49+H43+H42+H41+H40</f>
        <v>24534.48</v>
      </c>
      <c r="I104" s="34">
        <f t="shared" si="10"/>
        <v>40515.19</v>
      </c>
      <c r="J104" s="45">
        <f t="shared" si="10"/>
        <v>17895.8</v>
      </c>
      <c r="K104" s="45">
        <f t="shared" si="10"/>
        <v>9300</v>
      </c>
    </row>
    <row r="105" spans="1:11" s="3" customFormat="1" ht="11.25" x14ac:dyDescent="0.2">
      <c r="A105" s="59" t="s">
        <v>6</v>
      </c>
      <c r="B105" s="60"/>
      <c r="C105" s="60"/>
      <c r="D105" s="60"/>
      <c r="E105" s="60"/>
      <c r="F105" s="60"/>
      <c r="G105" s="60"/>
      <c r="H105" s="60"/>
      <c r="I105" s="60"/>
      <c r="J105" s="60"/>
      <c r="K105" s="60"/>
    </row>
    <row r="106" spans="1:11" s="3" customFormat="1" ht="22.5" x14ac:dyDescent="0.2">
      <c r="A106" s="61" t="s">
        <v>7</v>
      </c>
      <c r="B106" s="61" t="s">
        <v>8</v>
      </c>
      <c r="C106" s="27" t="s">
        <v>9</v>
      </c>
      <c r="D106" s="39" t="s">
        <v>10</v>
      </c>
      <c r="E106" s="27" t="s">
        <v>177</v>
      </c>
      <c r="F106" s="34">
        <f t="shared" ref="F106:F165" si="11">SUM(G106:K106)</f>
        <v>219.3</v>
      </c>
      <c r="G106" s="34">
        <v>0</v>
      </c>
      <c r="H106" s="34">
        <v>0</v>
      </c>
      <c r="I106" s="34">
        <v>150</v>
      </c>
      <c r="J106" s="45">
        <v>69.3</v>
      </c>
      <c r="K106" s="45">
        <v>0</v>
      </c>
    </row>
    <row r="107" spans="1:11" s="3" customFormat="1" ht="33.75" x14ac:dyDescent="0.2">
      <c r="A107" s="61"/>
      <c r="B107" s="61"/>
      <c r="C107" s="27" t="s">
        <v>30</v>
      </c>
      <c r="D107" s="39" t="s">
        <v>36</v>
      </c>
      <c r="E107" s="27" t="s">
        <v>177</v>
      </c>
      <c r="F107" s="34">
        <f t="shared" si="11"/>
        <v>70</v>
      </c>
      <c r="G107" s="34">
        <v>0</v>
      </c>
      <c r="H107" s="34">
        <v>0</v>
      </c>
      <c r="I107" s="34">
        <v>0</v>
      </c>
      <c r="J107" s="45">
        <v>70</v>
      </c>
      <c r="K107" s="45">
        <v>0</v>
      </c>
    </row>
    <row r="108" spans="1:11" s="3" customFormat="1" ht="22.5" x14ac:dyDescent="0.2">
      <c r="A108" s="61"/>
      <c r="B108" s="61"/>
      <c r="C108" s="27" t="s">
        <v>286</v>
      </c>
      <c r="D108" s="39" t="s">
        <v>11</v>
      </c>
      <c r="E108" s="27" t="s">
        <v>177</v>
      </c>
      <c r="F108" s="34">
        <f t="shared" si="11"/>
        <v>4250</v>
      </c>
      <c r="G108" s="34">
        <v>0</v>
      </c>
      <c r="H108" s="34">
        <v>0</v>
      </c>
      <c r="I108" s="34">
        <v>2970</v>
      </c>
      <c r="J108" s="13">
        <v>1280</v>
      </c>
      <c r="K108" s="45">
        <v>0</v>
      </c>
    </row>
    <row r="109" spans="1:11" s="3" customFormat="1" ht="22.5" x14ac:dyDescent="0.2">
      <c r="A109" s="61"/>
      <c r="B109" s="61"/>
      <c r="C109" s="27" t="s">
        <v>12</v>
      </c>
      <c r="D109" s="62" t="s">
        <v>14</v>
      </c>
      <c r="E109" s="27" t="s">
        <v>177</v>
      </c>
      <c r="F109" s="34">
        <f t="shared" si="11"/>
        <v>435</v>
      </c>
      <c r="G109" s="34">
        <v>0</v>
      </c>
      <c r="H109" s="34">
        <v>0</v>
      </c>
      <c r="I109" s="34">
        <v>375</v>
      </c>
      <c r="J109" s="45">
        <v>60</v>
      </c>
      <c r="K109" s="45">
        <v>0</v>
      </c>
    </row>
    <row r="110" spans="1:11" s="3" customFormat="1" ht="22.5" x14ac:dyDescent="0.2">
      <c r="A110" s="61"/>
      <c r="B110" s="61"/>
      <c r="C110" s="27" t="s">
        <v>13</v>
      </c>
      <c r="D110" s="62"/>
      <c r="E110" s="27" t="s">
        <v>268</v>
      </c>
      <c r="F110" s="34">
        <f t="shared" si="11"/>
        <v>70</v>
      </c>
      <c r="G110" s="34">
        <v>0</v>
      </c>
      <c r="H110" s="34">
        <v>0</v>
      </c>
      <c r="I110" s="34">
        <v>0</v>
      </c>
      <c r="J110" s="45">
        <v>70</v>
      </c>
      <c r="K110" s="45">
        <v>0</v>
      </c>
    </row>
    <row r="111" spans="1:11" s="3" customFormat="1" ht="22.5" x14ac:dyDescent="0.2">
      <c r="A111" s="61"/>
      <c r="B111" s="61"/>
      <c r="C111" s="27" t="s">
        <v>15</v>
      </c>
      <c r="D111" s="39" t="s">
        <v>16</v>
      </c>
      <c r="E111" s="27" t="s">
        <v>177</v>
      </c>
      <c r="F111" s="34">
        <f t="shared" si="11"/>
        <v>338.86</v>
      </c>
      <c r="G111" s="34">
        <v>0</v>
      </c>
      <c r="H111" s="34">
        <v>0</v>
      </c>
      <c r="I111" s="34">
        <v>338.86</v>
      </c>
      <c r="J111" s="45">
        <v>0</v>
      </c>
      <c r="K111" s="45">
        <v>0</v>
      </c>
    </row>
    <row r="112" spans="1:11" s="3" customFormat="1" ht="22.5" x14ac:dyDescent="0.2">
      <c r="A112" s="61"/>
      <c r="B112" s="61"/>
      <c r="C112" s="27" t="s">
        <v>17</v>
      </c>
      <c r="D112" s="39" t="s">
        <v>18</v>
      </c>
      <c r="E112" s="27" t="s">
        <v>114</v>
      </c>
      <c r="F112" s="34">
        <f t="shared" si="11"/>
        <v>100</v>
      </c>
      <c r="G112" s="34">
        <v>0</v>
      </c>
      <c r="H112" s="34">
        <v>0</v>
      </c>
      <c r="I112" s="34">
        <v>100</v>
      </c>
      <c r="J112" s="45">
        <v>0</v>
      </c>
      <c r="K112" s="45">
        <v>0</v>
      </c>
    </row>
    <row r="113" spans="1:11" s="3" customFormat="1" ht="22.5" x14ac:dyDescent="0.2">
      <c r="A113" s="61"/>
      <c r="B113" s="61"/>
      <c r="C113" s="27" t="s">
        <v>19</v>
      </c>
      <c r="D113" s="39" t="s">
        <v>20</v>
      </c>
      <c r="E113" s="27" t="s">
        <v>114</v>
      </c>
      <c r="F113" s="34">
        <f t="shared" si="11"/>
        <v>250</v>
      </c>
      <c r="G113" s="34">
        <v>0</v>
      </c>
      <c r="H113" s="34">
        <v>0</v>
      </c>
      <c r="I113" s="34">
        <v>250</v>
      </c>
      <c r="J113" s="45">
        <v>0</v>
      </c>
      <c r="K113" s="45">
        <v>0</v>
      </c>
    </row>
    <row r="114" spans="1:11" s="3" customFormat="1" ht="11.25" x14ac:dyDescent="0.2">
      <c r="A114" s="12" t="s">
        <v>89</v>
      </c>
      <c r="B114" s="12"/>
      <c r="C114" s="16"/>
      <c r="D114" s="21"/>
      <c r="E114" s="16"/>
      <c r="F114" s="13">
        <f>SUM(G114:K114)</f>
        <v>5733.1600000000008</v>
      </c>
      <c r="G114" s="13">
        <f>SUM(G115:G117)</f>
        <v>0</v>
      </c>
      <c r="H114" s="13">
        <f t="shared" ref="H114:K114" si="12">SUM(H115:H117)</f>
        <v>0</v>
      </c>
      <c r="I114" s="13">
        <f t="shared" si="12"/>
        <v>4183.8600000000006</v>
      </c>
      <c r="J114" s="13">
        <f>SUM(J115:J117)</f>
        <v>1549.3</v>
      </c>
      <c r="K114" s="13">
        <f t="shared" si="12"/>
        <v>0</v>
      </c>
    </row>
    <row r="115" spans="1:11" s="3" customFormat="1" ht="11.25" x14ac:dyDescent="0.2">
      <c r="A115" s="30" t="s">
        <v>5</v>
      </c>
      <c r="B115" s="12"/>
      <c r="C115" s="16"/>
      <c r="D115" s="21"/>
      <c r="E115" s="16"/>
      <c r="F115" s="34">
        <f>SUM(G115:K115)</f>
        <v>5313.16</v>
      </c>
      <c r="G115" s="34">
        <f>G106+G107+G108+G109+G111</f>
        <v>0</v>
      </c>
      <c r="H115" s="34">
        <f t="shared" ref="H115:K115" si="13">H106+H107+H108+H109+H111</f>
        <v>0</v>
      </c>
      <c r="I115" s="34">
        <f t="shared" si="13"/>
        <v>3833.86</v>
      </c>
      <c r="J115" s="45">
        <f t="shared" si="13"/>
        <v>1479.3</v>
      </c>
      <c r="K115" s="45">
        <f t="shared" si="13"/>
        <v>0</v>
      </c>
    </row>
    <row r="116" spans="1:11" s="3" customFormat="1" ht="11.25" x14ac:dyDescent="0.2">
      <c r="A116" s="30" t="s">
        <v>254</v>
      </c>
      <c r="B116" s="12"/>
      <c r="C116" s="16"/>
      <c r="D116" s="21"/>
      <c r="E116" s="16"/>
      <c r="F116" s="34">
        <f t="shared" ref="F116:F117" si="14">SUM(G116:K116)</f>
        <v>70</v>
      </c>
      <c r="G116" s="34">
        <f>G110</f>
        <v>0</v>
      </c>
      <c r="H116" s="34">
        <f t="shared" ref="H116:K116" si="15">H110</f>
        <v>0</v>
      </c>
      <c r="I116" s="34">
        <f t="shared" si="15"/>
        <v>0</v>
      </c>
      <c r="J116" s="45">
        <f t="shared" si="15"/>
        <v>70</v>
      </c>
      <c r="K116" s="45">
        <f t="shared" si="15"/>
        <v>0</v>
      </c>
    </row>
    <row r="117" spans="1:11" s="3" customFormat="1" ht="11.25" x14ac:dyDescent="0.2">
      <c r="A117" s="30" t="s">
        <v>80</v>
      </c>
      <c r="B117" s="12"/>
      <c r="C117" s="16"/>
      <c r="D117" s="21"/>
      <c r="E117" s="16"/>
      <c r="F117" s="34">
        <f t="shared" si="14"/>
        <v>350</v>
      </c>
      <c r="G117" s="34">
        <f>G112+G113</f>
        <v>0</v>
      </c>
      <c r="H117" s="34">
        <f t="shared" ref="H117:K117" si="16">H112+H113</f>
        <v>0</v>
      </c>
      <c r="I117" s="34">
        <f t="shared" si="16"/>
        <v>350</v>
      </c>
      <c r="J117" s="45">
        <f t="shared" si="16"/>
        <v>0</v>
      </c>
      <c r="K117" s="45">
        <f t="shared" si="16"/>
        <v>0</v>
      </c>
    </row>
    <row r="118" spans="1:11" s="3" customFormat="1" ht="22.5" customHeight="1" x14ac:dyDescent="0.2">
      <c r="A118" s="17" t="s">
        <v>21</v>
      </c>
      <c r="B118" s="17" t="s">
        <v>22</v>
      </c>
      <c r="C118" s="27" t="s">
        <v>23</v>
      </c>
      <c r="D118" s="39" t="s">
        <v>10</v>
      </c>
      <c r="E118" s="27" t="s">
        <v>177</v>
      </c>
      <c r="F118" s="34">
        <f t="shared" si="11"/>
        <v>200</v>
      </c>
      <c r="G118" s="34">
        <v>200</v>
      </c>
      <c r="H118" s="34">
        <v>0</v>
      </c>
      <c r="I118" s="34">
        <v>0</v>
      </c>
      <c r="J118" s="45">
        <v>0</v>
      </c>
      <c r="K118" s="45">
        <v>0</v>
      </c>
    </row>
    <row r="119" spans="1:11" s="3" customFormat="1" ht="33.75" x14ac:dyDescent="0.2">
      <c r="A119" s="18"/>
      <c r="B119" s="18"/>
      <c r="C119" s="27" t="s">
        <v>287</v>
      </c>
      <c r="D119" s="39" t="s">
        <v>11</v>
      </c>
      <c r="E119" s="27" t="s">
        <v>177</v>
      </c>
      <c r="F119" s="34">
        <f t="shared" si="11"/>
        <v>8531.6</v>
      </c>
      <c r="G119" s="34">
        <v>0</v>
      </c>
      <c r="H119" s="34">
        <v>1300</v>
      </c>
      <c r="I119" s="34">
        <v>3250</v>
      </c>
      <c r="J119" s="45">
        <v>3981.6</v>
      </c>
      <c r="K119" s="45">
        <v>0</v>
      </c>
    </row>
    <row r="120" spans="1:11" s="3" customFormat="1" ht="22.5" x14ac:dyDescent="0.2">
      <c r="A120" s="18"/>
      <c r="B120" s="18"/>
      <c r="C120" s="73" t="s">
        <v>288</v>
      </c>
      <c r="D120" s="62" t="s">
        <v>14</v>
      </c>
      <c r="E120" s="27" t="s">
        <v>177</v>
      </c>
      <c r="F120" s="34">
        <f t="shared" si="11"/>
        <v>747.97</v>
      </c>
      <c r="G120" s="34">
        <v>0</v>
      </c>
      <c r="H120" s="34">
        <v>340.2</v>
      </c>
      <c r="I120" s="34">
        <v>360</v>
      </c>
      <c r="J120" s="45">
        <v>47.77</v>
      </c>
      <c r="K120" s="45">
        <v>0</v>
      </c>
    </row>
    <row r="121" spans="1:11" s="3" customFormat="1" ht="22.5" x14ac:dyDescent="0.2">
      <c r="A121" s="18"/>
      <c r="B121" s="18"/>
      <c r="C121" s="73"/>
      <c r="D121" s="62"/>
      <c r="E121" s="27" t="s">
        <v>268</v>
      </c>
      <c r="F121" s="34">
        <f t="shared" si="11"/>
        <v>64.08</v>
      </c>
      <c r="G121" s="34">
        <v>0</v>
      </c>
      <c r="H121" s="34">
        <v>0</v>
      </c>
      <c r="I121" s="34">
        <v>0</v>
      </c>
      <c r="J121" s="45">
        <v>64.08</v>
      </c>
      <c r="K121" s="45">
        <v>0</v>
      </c>
    </row>
    <row r="122" spans="1:11" s="3" customFormat="1" ht="22.5" x14ac:dyDescent="0.2">
      <c r="A122" s="18"/>
      <c r="B122" s="18"/>
      <c r="C122" s="27" t="s">
        <v>251</v>
      </c>
      <c r="D122" s="39" t="s">
        <v>20</v>
      </c>
      <c r="E122" s="27" t="s">
        <v>114</v>
      </c>
      <c r="F122" s="34">
        <f t="shared" si="11"/>
        <v>532</v>
      </c>
      <c r="G122" s="34">
        <v>0</v>
      </c>
      <c r="H122" s="34">
        <v>347</v>
      </c>
      <c r="I122" s="34">
        <v>185</v>
      </c>
      <c r="J122" s="45">
        <v>0</v>
      </c>
      <c r="K122" s="45">
        <v>0</v>
      </c>
    </row>
    <row r="123" spans="1:11" s="3" customFormat="1" ht="22.5" x14ac:dyDescent="0.2">
      <c r="A123" s="42"/>
      <c r="B123" s="42"/>
      <c r="C123" s="27" t="s">
        <v>26</v>
      </c>
      <c r="D123" s="39" t="s">
        <v>27</v>
      </c>
      <c r="E123" s="27" t="s">
        <v>114</v>
      </c>
      <c r="F123" s="34">
        <f t="shared" si="11"/>
        <v>95</v>
      </c>
      <c r="G123" s="34">
        <v>95</v>
      </c>
      <c r="H123" s="34">
        <v>0</v>
      </c>
      <c r="I123" s="34">
        <v>0</v>
      </c>
      <c r="J123" s="45">
        <v>0</v>
      </c>
      <c r="K123" s="45">
        <v>0</v>
      </c>
    </row>
    <row r="124" spans="1:11" s="3" customFormat="1" ht="11.25" x14ac:dyDescent="0.2">
      <c r="A124" s="12" t="s">
        <v>89</v>
      </c>
      <c r="B124" s="12"/>
      <c r="C124" s="16"/>
      <c r="D124" s="21"/>
      <c r="E124" s="16"/>
      <c r="F124" s="13">
        <f>SUM(G124:K124)</f>
        <v>10170.65</v>
      </c>
      <c r="G124" s="13">
        <f>G125+G126+G127</f>
        <v>295</v>
      </c>
      <c r="H124" s="13">
        <f t="shared" ref="H124:K124" si="17">H125+H126+H127</f>
        <v>1987.2</v>
      </c>
      <c r="I124" s="13">
        <f t="shared" si="17"/>
        <v>3795</v>
      </c>
      <c r="J124" s="13">
        <f t="shared" si="17"/>
        <v>4093.45</v>
      </c>
      <c r="K124" s="13">
        <f t="shared" si="17"/>
        <v>0</v>
      </c>
    </row>
    <row r="125" spans="1:11" s="3" customFormat="1" ht="11.25" x14ac:dyDescent="0.2">
      <c r="A125" s="30" t="s">
        <v>5</v>
      </c>
      <c r="B125" s="12"/>
      <c r="C125" s="16"/>
      <c r="D125" s="21"/>
      <c r="E125" s="16"/>
      <c r="F125" s="34">
        <f>SUM(G125:K125)</f>
        <v>9479.57</v>
      </c>
      <c r="G125" s="34">
        <f>G118+G119+G120</f>
        <v>200</v>
      </c>
      <c r="H125" s="34">
        <f t="shared" ref="H125:K125" si="18">H118+H119+H120</f>
        <v>1640.2</v>
      </c>
      <c r="I125" s="34">
        <f t="shared" si="18"/>
        <v>3610</v>
      </c>
      <c r="J125" s="45">
        <f t="shared" si="18"/>
        <v>4029.37</v>
      </c>
      <c r="K125" s="45">
        <f t="shared" si="18"/>
        <v>0</v>
      </c>
    </row>
    <row r="126" spans="1:11" s="3" customFormat="1" ht="11.25" x14ac:dyDescent="0.2">
      <c r="A126" s="30" t="s">
        <v>254</v>
      </c>
      <c r="B126" s="12"/>
      <c r="C126" s="16"/>
      <c r="D126" s="21"/>
      <c r="E126" s="16"/>
      <c r="F126" s="34">
        <f t="shared" ref="F126:F127" si="19">SUM(G126:K126)</f>
        <v>64.08</v>
      </c>
      <c r="G126" s="34">
        <f>G121</f>
        <v>0</v>
      </c>
      <c r="H126" s="34">
        <f t="shared" ref="H126:K126" si="20">H121</f>
        <v>0</v>
      </c>
      <c r="I126" s="34">
        <f t="shared" si="20"/>
        <v>0</v>
      </c>
      <c r="J126" s="45">
        <f t="shared" si="20"/>
        <v>64.08</v>
      </c>
      <c r="K126" s="45">
        <f t="shared" si="20"/>
        <v>0</v>
      </c>
    </row>
    <row r="127" spans="1:11" s="3" customFormat="1" ht="11.25" x14ac:dyDescent="0.2">
      <c r="A127" s="30" t="s">
        <v>80</v>
      </c>
      <c r="B127" s="12"/>
      <c r="C127" s="16"/>
      <c r="D127" s="21"/>
      <c r="E127" s="16"/>
      <c r="F127" s="34">
        <f t="shared" si="19"/>
        <v>627</v>
      </c>
      <c r="G127" s="34">
        <f>G122+G123</f>
        <v>95</v>
      </c>
      <c r="H127" s="34">
        <f t="shared" ref="H127:K127" si="21">H122+H123</f>
        <v>347</v>
      </c>
      <c r="I127" s="34">
        <f t="shared" si="21"/>
        <v>185</v>
      </c>
      <c r="J127" s="45">
        <f t="shared" si="21"/>
        <v>0</v>
      </c>
      <c r="K127" s="45">
        <f t="shared" si="21"/>
        <v>0</v>
      </c>
    </row>
    <row r="128" spans="1:11" s="3" customFormat="1" ht="22.5" x14ac:dyDescent="0.2">
      <c r="A128" s="61" t="s">
        <v>28</v>
      </c>
      <c r="B128" s="61" t="s">
        <v>29</v>
      </c>
      <c r="C128" s="27" t="s">
        <v>24</v>
      </c>
      <c r="D128" s="39" t="s">
        <v>10</v>
      </c>
      <c r="E128" s="27" t="s">
        <v>177</v>
      </c>
      <c r="F128" s="34">
        <f t="shared" si="11"/>
        <v>10</v>
      </c>
      <c r="G128" s="34">
        <v>0</v>
      </c>
      <c r="H128" s="34">
        <v>0</v>
      </c>
      <c r="I128" s="34">
        <v>10</v>
      </c>
      <c r="J128" s="45">
        <v>0</v>
      </c>
      <c r="K128" s="45">
        <v>0</v>
      </c>
    </row>
    <row r="129" spans="1:11" s="3" customFormat="1" ht="33.75" x14ac:dyDescent="0.2">
      <c r="A129" s="61"/>
      <c r="B129" s="61"/>
      <c r="C129" s="27" t="s">
        <v>289</v>
      </c>
      <c r="D129" s="39" t="s">
        <v>11</v>
      </c>
      <c r="E129" s="27" t="s">
        <v>177</v>
      </c>
      <c r="F129" s="34">
        <f t="shared" si="11"/>
        <v>1941.1499999999999</v>
      </c>
      <c r="G129" s="34">
        <v>0</v>
      </c>
      <c r="H129" s="34">
        <v>279.60000000000002</v>
      </c>
      <c r="I129" s="34">
        <v>918</v>
      </c>
      <c r="J129" s="45">
        <v>743.55</v>
      </c>
      <c r="K129" s="45">
        <v>0</v>
      </c>
    </row>
    <row r="130" spans="1:11" s="3" customFormat="1" ht="22.5" x14ac:dyDescent="0.2">
      <c r="A130" s="61"/>
      <c r="B130" s="61"/>
      <c r="C130" s="79" t="s">
        <v>290</v>
      </c>
      <c r="D130" s="70" t="s">
        <v>14</v>
      </c>
      <c r="E130" s="27" t="s">
        <v>177</v>
      </c>
      <c r="F130" s="34">
        <f t="shared" si="11"/>
        <v>165.7</v>
      </c>
      <c r="G130" s="34">
        <v>0</v>
      </c>
      <c r="H130" s="34">
        <v>78.7</v>
      </c>
      <c r="I130" s="34">
        <v>53</v>
      </c>
      <c r="J130" s="45">
        <v>34</v>
      </c>
      <c r="K130" s="45">
        <v>0</v>
      </c>
    </row>
    <row r="131" spans="1:11" s="3" customFormat="1" ht="22.5" x14ac:dyDescent="0.2">
      <c r="A131" s="61"/>
      <c r="B131" s="61"/>
      <c r="C131" s="80"/>
      <c r="D131" s="71"/>
      <c r="E131" s="27" t="s">
        <v>268</v>
      </c>
      <c r="F131" s="34">
        <f t="shared" si="11"/>
        <v>0</v>
      </c>
      <c r="G131" s="34">
        <v>0</v>
      </c>
      <c r="H131" s="34">
        <v>0</v>
      </c>
      <c r="I131" s="34">
        <v>0</v>
      </c>
      <c r="J131" s="45">
        <v>0</v>
      </c>
      <c r="K131" s="45">
        <v>0</v>
      </c>
    </row>
    <row r="132" spans="1:11" s="3" customFormat="1" ht="33.75" x14ac:dyDescent="0.2">
      <c r="A132" s="61"/>
      <c r="B132" s="61"/>
      <c r="C132" s="27" t="s">
        <v>31</v>
      </c>
      <c r="D132" s="39" t="s">
        <v>36</v>
      </c>
      <c r="E132" s="27" t="s">
        <v>177</v>
      </c>
      <c r="F132" s="34">
        <f t="shared" si="11"/>
        <v>0</v>
      </c>
      <c r="G132" s="34">
        <v>0</v>
      </c>
      <c r="H132" s="34">
        <v>0</v>
      </c>
      <c r="I132" s="34">
        <v>0</v>
      </c>
      <c r="J132" s="45">
        <v>0</v>
      </c>
      <c r="K132" s="45">
        <v>0</v>
      </c>
    </row>
    <row r="133" spans="1:11" s="3" customFormat="1" ht="11.25" x14ac:dyDescent="0.2">
      <c r="A133" s="12" t="s">
        <v>89</v>
      </c>
      <c r="B133" s="30"/>
      <c r="C133" s="27"/>
      <c r="D133" s="39"/>
      <c r="E133" s="27"/>
      <c r="F133" s="13">
        <f t="shared" si="11"/>
        <v>2116.85</v>
      </c>
      <c r="G133" s="13">
        <f>G134+G135</f>
        <v>0</v>
      </c>
      <c r="H133" s="13">
        <f t="shared" ref="H133:K133" si="22">H134+H135</f>
        <v>358.3</v>
      </c>
      <c r="I133" s="13">
        <f t="shared" si="22"/>
        <v>981</v>
      </c>
      <c r="J133" s="13">
        <f t="shared" si="22"/>
        <v>777.55</v>
      </c>
      <c r="K133" s="13">
        <f t="shared" si="22"/>
        <v>0</v>
      </c>
    </row>
    <row r="134" spans="1:11" s="3" customFormat="1" ht="11.25" x14ac:dyDescent="0.2">
      <c r="A134" s="30" t="s">
        <v>5</v>
      </c>
      <c r="B134" s="12"/>
      <c r="C134" s="16"/>
      <c r="D134" s="21"/>
      <c r="E134" s="27"/>
      <c r="F134" s="34">
        <f>SUM(G134:K134)</f>
        <v>2116.85</v>
      </c>
      <c r="G134" s="34">
        <f>G128+G129+G130+G132</f>
        <v>0</v>
      </c>
      <c r="H134" s="34">
        <f t="shared" ref="H134:K134" si="23">H128+H129+H130+H132</f>
        <v>358.3</v>
      </c>
      <c r="I134" s="34">
        <f t="shared" si="23"/>
        <v>981</v>
      </c>
      <c r="J134" s="45">
        <f t="shared" si="23"/>
        <v>777.55</v>
      </c>
      <c r="K134" s="45">
        <f t="shared" si="23"/>
        <v>0</v>
      </c>
    </row>
    <row r="135" spans="1:11" s="3" customFormat="1" ht="11.25" x14ac:dyDescent="0.2">
      <c r="A135" s="30" t="s">
        <v>254</v>
      </c>
      <c r="B135" s="12"/>
      <c r="C135" s="16"/>
      <c r="D135" s="21"/>
      <c r="E135" s="27"/>
      <c r="F135" s="34">
        <f t="shared" ref="F135:F136" si="24">SUM(G135:K135)</f>
        <v>0</v>
      </c>
      <c r="G135" s="34">
        <f>G131</f>
        <v>0</v>
      </c>
      <c r="H135" s="34">
        <f t="shared" ref="H135:K135" si="25">H131</f>
        <v>0</v>
      </c>
      <c r="I135" s="34">
        <f t="shared" si="25"/>
        <v>0</v>
      </c>
      <c r="J135" s="45">
        <f t="shared" si="25"/>
        <v>0</v>
      </c>
      <c r="K135" s="45">
        <f t="shared" si="25"/>
        <v>0</v>
      </c>
    </row>
    <row r="136" spans="1:11" s="3" customFormat="1" ht="11.25" x14ac:dyDescent="0.2">
      <c r="A136" s="30" t="s">
        <v>80</v>
      </c>
      <c r="B136" s="12"/>
      <c r="C136" s="16"/>
      <c r="D136" s="21"/>
      <c r="E136" s="27"/>
      <c r="F136" s="34">
        <f t="shared" si="24"/>
        <v>0</v>
      </c>
      <c r="G136" s="34">
        <v>0</v>
      </c>
      <c r="H136" s="34">
        <v>0</v>
      </c>
      <c r="I136" s="34">
        <v>0</v>
      </c>
      <c r="J136" s="45">
        <v>0</v>
      </c>
      <c r="K136" s="45">
        <v>0</v>
      </c>
    </row>
    <row r="137" spans="1:11" s="3" customFormat="1" ht="22.5" x14ac:dyDescent="0.2">
      <c r="A137" s="61" t="s">
        <v>32</v>
      </c>
      <c r="B137" s="61" t="s">
        <v>29</v>
      </c>
      <c r="C137" s="27" t="s">
        <v>291</v>
      </c>
      <c r="D137" s="39" t="s">
        <v>14</v>
      </c>
      <c r="E137" s="27" t="s">
        <v>177</v>
      </c>
      <c r="F137" s="34">
        <f t="shared" si="11"/>
        <v>20</v>
      </c>
      <c r="G137" s="34">
        <v>0</v>
      </c>
      <c r="H137" s="34">
        <v>0</v>
      </c>
      <c r="I137" s="34">
        <v>20</v>
      </c>
      <c r="J137" s="45">
        <v>0</v>
      </c>
      <c r="K137" s="45">
        <v>0</v>
      </c>
    </row>
    <row r="138" spans="1:11" s="3" customFormat="1" ht="22.5" x14ac:dyDescent="0.2">
      <c r="A138" s="61"/>
      <c r="B138" s="61"/>
      <c r="C138" s="27" t="s">
        <v>33</v>
      </c>
      <c r="D138" s="39" t="s">
        <v>18</v>
      </c>
      <c r="E138" s="27" t="s">
        <v>114</v>
      </c>
      <c r="F138" s="34">
        <f t="shared" si="11"/>
        <v>3.5</v>
      </c>
      <c r="G138" s="34">
        <v>3.5</v>
      </c>
      <c r="H138" s="34">
        <v>0</v>
      </c>
      <c r="I138" s="34">
        <v>0</v>
      </c>
      <c r="J138" s="45">
        <v>0</v>
      </c>
      <c r="K138" s="45">
        <v>0</v>
      </c>
    </row>
    <row r="139" spans="1:11" s="8" customFormat="1" ht="11.25" x14ac:dyDescent="0.2">
      <c r="A139" s="12" t="s">
        <v>89</v>
      </c>
      <c r="B139" s="12"/>
      <c r="C139" s="16"/>
      <c r="D139" s="21"/>
      <c r="E139" s="16"/>
      <c r="F139" s="13">
        <f>SUM(G139:K139)</f>
        <v>23.5</v>
      </c>
      <c r="G139" s="13">
        <f>G140+G141+G142</f>
        <v>3.5</v>
      </c>
      <c r="H139" s="13">
        <f t="shared" ref="H139:K139" si="26">H140+H141+H142</f>
        <v>0</v>
      </c>
      <c r="I139" s="13">
        <f t="shared" si="26"/>
        <v>20</v>
      </c>
      <c r="J139" s="13">
        <f t="shared" si="26"/>
        <v>0</v>
      </c>
      <c r="K139" s="13">
        <f t="shared" si="26"/>
        <v>0</v>
      </c>
    </row>
    <row r="140" spans="1:11" s="8" customFormat="1" ht="11.25" x14ac:dyDescent="0.2">
      <c r="A140" s="30" t="s">
        <v>5</v>
      </c>
      <c r="B140" s="12"/>
      <c r="C140" s="16"/>
      <c r="D140" s="21"/>
      <c r="E140" s="16"/>
      <c r="F140" s="34">
        <f>SUM(G140:K140)</f>
        <v>20</v>
      </c>
      <c r="G140" s="34">
        <f>G137</f>
        <v>0</v>
      </c>
      <c r="H140" s="34">
        <f t="shared" ref="H140:K140" si="27">H137</f>
        <v>0</v>
      </c>
      <c r="I140" s="34">
        <f t="shared" si="27"/>
        <v>20</v>
      </c>
      <c r="J140" s="45">
        <f t="shared" si="27"/>
        <v>0</v>
      </c>
      <c r="K140" s="45">
        <f t="shared" si="27"/>
        <v>0</v>
      </c>
    </row>
    <row r="141" spans="1:11" s="8" customFormat="1" ht="11.25" x14ac:dyDescent="0.2">
      <c r="A141" s="30" t="s">
        <v>254</v>
      </c>
      <c r="B141" s="12"/>
      <c r="C141" s="16"/>
      <c r="D141" s="21"/>
      <c r="E141" s="16"/>
      <c r="F141" s="34">
        <f t="shared" ref="F141:F142" si="28">SUM(G141:K141)</f>
        <v>0</v>
      </c>
      <c r="G141" s="34">
        <v>0</v>
      </c>
      <c r="H141" s="34">
        <v>0</v>
      </c>
      <c r="I141" s="34">
        <v>0</v>
      </c>
      <c r="J141" s="45">
        <v>0</v>
      </c>
      <c r="K141" s="45">
        <v>0</v>
      </c>
    </row>
    <row r="142" spans="1:11" s="8" customFormat="1" ht="11.25" x14ac:dyDescent="0.2">
      <c r="A142" s="30" t="s">
        <v>80</v>
      </c>
      <c r="B142" s="12"/>
      <c r="C142" s="16"/>
      <c r="D142" s="21"/>
      <c r="E142" s="16"/>
      <c r="F142" s="34">
        <f t="shared" si="28"/>
        <v>3.5</v>
      </c>
      <c r="G142" s="34">
        <f>G138</f>
        <v>3.5</v>
      </c>
      <c r="H142" s="34">
        <f t="shared" ref="H142:K142" si="29">H138</f>
        <v>0</v>
      </c>
      <c r="I142" s="34">
        <f t="shared" si="29"/>
        <v>0</v>
      </c>
      <c r="J142" s="45">
        <f t="shared" si="29"/>
        <v>0</v>
      </c>
      <c r="K142" s="45">
        <f t="shared" si="29"/>
        <v>0</v>
      </c>
    </row>
    <row r="143" spans="1:11" s="3" customFormat="1" ht="22.5" x14ac:dyDescent="0.2">
      <c r="A143" s="61" t="s">
        <v>34</v>
      </c>
      <c r="B143" s="61" t="s">
        <v>29</v>
      </c>
      <c r="C143" s="27" t="s">
        <v>292</v>
      </c>
      <c r="D143" s="39" t="s">
        <v>10</v>
      </c>
      <c r="E143" s="27" t="s">
        <v>177</v>
      </c>
      <c r="F143" s="34">
        <f t="shared" si="11"/>
        <v>600</v>
      </c>
      <c r="G143" s="34">
        <v>0</v>
      </c>
      <c r="H143" s="34">
        <v>0</v>
      </c>
      <c r="I143" s="34">
        <v>200</v>
      </c>
      <c r="J143" s="45">
        <v>400</v>
      </c>
      <c r="K143" s="45">
        <v>0</v>
      </c>
    </row>
    <row r="144" spans="1:11" s="3" customFormat="1" ht="22.5" x14ac:dyDescent="0.2">
      <c r="A144" s="61"/>
      <c r="B144" s="61"/>
      <c r="C144" s="27" t="s">
        <v>35</v>
      </c>
      <c r="D144" s="39" t="s">
        <v>16</v>
      </c>
      <c r="E144" s="27" t="s">
        <v>177</v>
      </c>
      <c r="F144" s="34">
        <f t="shared" si="11"/>
        <v>140.73699999999999</v>
      </c>
      <c r="G144" s="34">
        <v>0</v>
      </c>
      <c r="H144" s="34">
        <v>140.73699999999999</v>
      </c>
      <c r="I144" s="34">
        <v>0</v>
      </c>
      <c r="J144" s="45">
        <v>0</v>
      </c>
      <c r="K144" s="45">
        <v>0</v>
      </c>
    </row>
    <row r="145" spans="1:11" s="3" customFormat="1" ht="22.5" x14ac:dyDescent="0.2">
      <c r="A145" s="61"/>
      <c r="B145" s="61"/>
      <c r="C145" s="73" t="s">
        <v>293</v>
      </c>
      <c r="D145" s="62" t="s">
        <v>14</v>
      </c>
      <c r="E145" s="27" t="s">
        <v>177</v>
      </c>
      <c r="F145" s="34">
        <f t="shared" si="11"/>
        <v>890</v>
      </c>
      <c r="G145" s="34">
        <v>0</v>
      </c>
      <c r="H145" s="34">
        <v>0</v>
      </c>
      <c r="I145" s="34">
        <v>890</v>
      </c>
      <c r="J145" s="45">
        <v>0</v>
      </c>
      <c r="K145" s="45">
        <v>0</v>
      </c>
    </row>
    <row r="146" spans="1:11" s="3" customFormat="1" ht="22.5" x14ac:dyDescent="0.2">
      <c r="A146" s="61"/>
      <c r="B146" s="61"/>
      <c r="C146" s="73"/>
      <c r="D146" s="62"/>
      <c r="E146" s="27" t="s">
        <v>268</v>
      </c>
      <c r="F146" s="34">
        <f t="shared" si="11"/>
        <v>568</v>
      </c>
      <c r="G146" s="34">
        <v>0</v>
      </c>
      <c r="H146" s="34">
        <v>0</v>
      </c>
      <c r="I146" s="34">
        <v>0</v>
      </c>
      <c r="J146" s="45">
        <v>488</v>
      </c>
      <c r="K146" s="45">
        <v>80</v>
      </c>
    </row>
    <row r="147" spans="1:11" s="3" customFormat="1" ht="33.75" x14ac:dyDescent="0.2">
      <c r="A147" s="61"/>
      <c r="B147" s="61"/>
      <c r="C147" s="27" t="s">
        <v>15</v>
      </c>
      <c r="D147" s="39" t="s">
        <v>36</v>
      </c>
      <c r="E147" s="27" t="s">
        <v>177</v>
      </c>
      <c r="F147" s="34">
        <f t="shared" si="11"/>
        <v>250</v>
      </c>
      <c r="G147" s="34">
        <v>0</v>
      </c>
      <c r="H147" s="34">
        <v>0</v>
      </c>
      <c r="I147" s="34">
        <v>250</v>
      </c>
      <c r="J147" s="45">
        <v>0</v>
      </c>
      <c r="K147" s="45">
        <v>0</v>
      </c>
    </row>
    <row r="148" spans="1:11" s="3" customFormat="1" ht="45" x14ac:dyDescent="0.2">
      <c r="A148" s="61"/>
      <c r="B148" s="61"/>
      <c r="C148" s="27" t="s">
        <v>252</v>
      </c>
      <c r="D148" s="39" t="s">
        <v>20</v>
      </c>
      <c r="E148" s="27" t="s">
        <v>114</v>
      </c>
      <c r="F148" s="34">
        <f t="shared" si="11"/>
        <v>660</v>
      </c>
      <c r="G148" s="34">
        <v>0</v>
      </c>
      <c r="H148" s="34">
        <v>250</v>
      </c>
      <c r="I148" s="34">
        <v>210</v>
      </c>
      <c r="J148" s="45">
        <v>100</v>
      </c>
      <c r="K148" s="45">
        <v>100</v>
      </c>
    </row>
    <row r="149" spans="1:11" s="3" customFormat="1" ht="22.5" x14ac:dyDescent="0.2">
      <c r="A149" s="61"/>
      <c r="B149" s="61"/>
      <c r="C149" s="27" t="s">
        <v>26</v>
      </c>
      <c r="D149" s="39" t="s">
        <v>37</v>
      </c>
      <c r="E149" s="27" t="s">
        <v>114</v>
      </c>
      <c r="F149" s="34">
        <f t="shared" si="11"/>
        <v>70</v>
      </c>
      <c r="G149" s="34">
        <v>70</v>
      </c>
      <c r="H149" s="34">
        <v>0</v>
      </c>
      <c r="I149" s="34">
        <v>0</v>
      </c>
      <c r="J149" s="45">
        <v>0</v>
      </c>
      <c r="K149" s="45">
        <v>0</v>
      </c>
    </row>
    <row r="150" spans="1:11" s="3" customFormat="1" ht="22.5" x14ac:dyDescent="0.2">
      <c r="A150" s="61"/>
      <c r="B150" s="61"/>
      <c r="C150" s="27" t="s">
        <v>25</v>
      </c>
      <c r="D150" s="39" t="s">
        <v>27</v>
      </c>
      <c r="E150" s="27" t="s">
        <v>114</v>
      </c>
      <c r="F150" s="34">
        <f t="shared" si="11"/>
        <v>48.3</v>
      </c>
      <c r="G150" s="34">
        <v>0</v>
      </c>
      <c r="H150" s="34">
        <v>48.3</v>
      </c>
      <c r="I150" s="34">
        <v>0</v>
      </c>
      <c r="J150" s="45">
        <v>0</v>
      </c>
      <c r="K150" s="45">
        <v>0</v>
      </c>
    </row>
    <row r="151" spans="1:11" s="3" customFormat="1" ht="22.5" x14ac:dyDescent="0.2">
      <c r="A151" s="61"/>
      <c r="B151" s="61"/>
      <c r="C151" s="27" t="s">
        <v>253</v>
      </c>
      <c r="D151" s="39" t="s">
        <v>18</v>
      </c>
      <c r="E151" s="27" t="s">
        <v>114</v>
      </c>
      <c r="F151" s="34">
        <f t="shared" si="11"/>
        <v>90</v>
      </c>
      <c r="G151" s="34">
        <v>30</v>
      </c>
      <c r="H151" s="34">
        <v>60</v>
      </c>
      <c r="I151" s="34">
        <v>0</v>
      </c>
      <c r="J151" s="45">
        <v>0</v>
      </c>
      <c r="K151" s="45">
        <v>0</v>
      </c>
    </row>
    <row r="152" spans="1:11" s="3" customFormat="1" ht="22.5" x14ac:dyDescent="0.2">
      <c r="A152" s="61"/>
      <c r="B152" s="61"/>
      <c r="C152" s="27" t="s">
        <v>38</v>
      </c>
      <c r="D152" s="39" t="s">
        <v>39</v>
      </c>
      <c r="E152" s="27" t="s">
        <v>114</v>
      </c>
      <c r="F152" s="34">
        <f t="shared" si="11"/>
        <v>99</v>
      </c>
      <c r="G152" s="34">
        <v>99</v>
      </c>
      <c r="H152" s="34">
        <v>0</v>
      </c>
      <c r="I152" s="34">
        <v>0</v>
      </c>
      <c r="J152" s="45">
        <v>0</v>
      </c>
      <c r="K152" s="45">
        <v>0</v>
      </c>
    </row>
    <row r="153" spans="1:11" s="3" customFormat="1" ht="22.5" x14ac:dyDescent="0.2">
      <c r="A153" s="61"/>
      <c r="B153" s="61"/>
      <c r="C153" s="27" t="s">
        <v>294</v>
      </c>
      <c r="D153" s="39" t="s">
        <v>11</v>
      </c>
      <c r="E153" s="27" t="s">
        <v>177</v>
      </c>
      <c r="F153" s="34">
        <f t="shared" si="11"/>
        <v>3777.4</v>
      </c>
      <c r="G153" s="34">
        <v>0</v>
      </c>
      <c r="H153" s="34">
        <v>0</v>
      </c>
      <c r="I153" s="34">
        <v>0</v>
      </c>
      <c r="J153" s="45">
        <v>3777.4</v>
      </c>
      <c r="K153" s="45">
        <v>0</v>
      </c>
    </row>
    <row r="154" spans="1:11" s="8" customFormat="1" ht="11.25" x14ac:dyDescent="0.2">
      <c r="A154" s="12" t="s">
        <v>89</v>
      </c>
      <c r="B154" s="12"/>
      <c r="C154" s="16"/>
      <c r="D154" s="21"/>
      <c r="E154" s="16"/>
      <c r="F154" s="13">
        <f t="shared" ref="F154:F159" si="30">SUM(G154:K154)</f>
        <v>7193.4369999999999</v>
      </c>
      <c r="G154" s="13">
        <f>G155+G156+G157</f>
        <v>199</v>
      </c>
      <c r="H154" s="13">
        <f t="shared" ref="H154:K154" si="31">H155+H156+H157</f>
        <v>499.03700000000003</v>
      </c>
      <c r="I154" s="13">
        <f t="shared" si="31"/>
        <v>1550</v>
      </c>
      <c r="J154" s="13">
        <f t="shared" si="31"/>
        <v>4765.3999999999996</v>
      </c>
      <c r="K154" s="13">
        <f t="shared" si="31"/>
        <v>180</v>
      </c>
    </row>
    <row r="155" spans="1:11" s="8" customFormat="1" ht="11.25" x14ac:dyDescent="0.2">
      <c r="A155" s="30" t="s">
        <v>5</v>
      </c>
      <c r="B155" s="12"/>
      <c r="C155" s="16"/>
      <c r="D155" s="21"/>
      <c r="E155" s="16"/>
      <c r="F155" s="34">
        <f t="shared" si="30"/>
        <v>5658.1369999999997</v>
      </c>
      <c r="G155" s="34">
        <f>G153+G147+G145+G144+G143</f>
        <v>0</v>
      </c>
      <c r="H155" s="34">
        <f t="shared" ref="H155:K155" si="32">H153+H147+H145+H144+H143</f>
        <v>140.73699999999999</v>
      </c>
      <c r="I155" s="34">
        <f t="shared" si="32"/>
        <v>1340</v>
      </c>
      <c r="J155" s="45">
        <f t="shared" si="32"/>
        <v>4177.3999999999996</v>
      </c>
      <c r="K155" s="45">
        <f t="shared" si="32"/>
        <v>0</v>
      </c>
    </row>
    <row r="156" spans="1:11" s="8" customFormat="1" ht="11.25" x14ac:dyDescent="0.2">
      <c r="A156" s="30" t="s">
        <v>254</v>
      </c>
      <c r="B156" s="12"/>
      <c r="C156" s="16"/>
      <c r="D156" s="21"/>
      <c r="E156" s="16"/>
      <c r="F156" s="34">
        <f t="shared" si="30"/>
        <v>568</v>
      </c>
      <c r="G156" s="34">
        <f>G146</f>
        <v>0</v>
      </c>
      <c r="H156" s="34">
        <f t="shared" ref="H156:K156" si="33">H146</f>
        <v>0</v>
      </c>
      <c r="I156" s="34">
        <f t="shared" si="33"/>
        <v>0</v>
      </c>
      <c r="J156" s="45">
        <f t="shared" si="33"/>
        <v>488</v>
      </c>
      <c r="K156" s="45">
        <f t="shared" si="33"/>
        <v>80</v>
      </c>
    </row>
    <row r="157" spans="1:11" s="8" customFormat="1" ht="11.25" x14ac:dyDescent="0.2">
      <c r="A157" s="30" t="s">
        <v>80</v>
      </c>
      <c r="B157" s="12"/>
      <c r="C157" s="16"/>
      <c r="D157" s="21"/>
      <c r="E157" s="16"/>
      <c r="F157" s="34">
        <f t="shared" si="30"/>
        <v>967.3</v>
      </c>
      <c r="G157" s="34">
        <f>G148+G149+G150+G151+G152</f>
        <v>199</v>
      </c>
      <c r="H157" s="34">
        <f t="shared" ref="H157:K157" si="34">H148+H149+H150+H151+H152</f>
        <v>358.3</v>
      </c>
      <c r="I157" s="34">
        <f t="shared" si="34"/>
        <v>210</v>
      </c>
      <c r="J157" s="45">
        <f t="shared" si="34"/>
        <v>100</v>
      </c>
      <c r="K157" s="45">
        <f t="shared" si="34"/>
        <v>100</v>
      </c>
    </row>
    <row r="158" spans="1:11" s="3" customFormat="1" ht="45" x14ac:dyDescent="0.2">
      <c r="A158" s="61" t="s">
        <v>40</v>
      </c>
      <c r="B158" s="30" t="s">
        <v>29</v>
      </c>
      <c r="C158" s="27" t="s">
        <v>295</v>
      </c>
      <c r="D158" s="39" t="s">
        <v>10</v>
      </c>
      <c r="E158" s="27" t="s">
        <v>177</v>
      </c>
      <c r="F158" s="34">
        <f t="shared" si="30"/>
        <v>311.42</v>
      </c>
      <c r="G158" s="34">
        <v>0</v>
      </c>
      <c r="H158" s="34">
        <v>200</v>
      </c>
      <c r="I158" s="34">
        <v>81.72</v>
      </c>
      <c r="J158" s="45">
        <v>19.7</v>
      </c>
      <c r="K158" s="45">
        <v>10</v>
      </c>
    </row>
    <row r="159" spans="1:11" s="3" customFormat="1" ht="45" x14ac:dyDescent="0.2">
      <c r="A159" s="61"/>
      <c r="B159" s="30" t="s">
        <v>8</v>
      </c>
      <c r="C159" s="27" t="s">
        <v>296</v>
      </c>
      <c r="D159" s="39" t="s">
        <v>11</v>
      </c>
      <c r="E159" s="27" t="s">
        <v>177</v>
      </c>
      <c r="F159" s="48">
        <f t="shared" si="30"/>
        <v>8323.6899999999987</v>
      </c>
      <c r="G159" s="34">
        <v>0</v>
      </c>
      <c r="H159" s="34">
        <v>241.4</v>
      </c>
      <c r="I159" s="34">
        <v>4262</v>
      </c>
      <c r="J159" s="45">
        <v>2040.29</v>
      </c>
      <c r="K159" s="45">
        <v>1780</v>
      </c>
    </row>
    <row r="160" spans="1:11" s="3" customFormat="1" ht="22.5" x14ac:dyDescent="0.2">
      <c r="A160" s="61"/>
      <c r="B160" s="61" t="s">
        <v>29</v>
      </c>
      <c r="C160" s="73" t="s">
        <v>270</v>
      </c>
      <c r="D160" s="62" t="s">
        <v>14</v>
      </c>
      <c r="E160" s="27" t="s">
        <v>177</v>
      </c>
      <c r="F160" s="34">
        <f t="shared" si="11"/>
        <v>157</v>
      </c>
      <c r="G160" s="34">
        <v>0</v>
      </c>
      <c r="H160" s="34">
        <v>29</v>
      </c>
      <c r="I160" s="34">
        <v>64</v>
      </c>
      <c r="J160" s="45">
        <v>34</v>
      </c>
      <c r="K160" s="45">
        <v>30</v>
      </c>
    </row>
    <row r="161" spans="1:11" s="3" customFormat="1" ht="22.5" x14ac:dyDescent="0.2">
      <c r="A161" s="61"/>
      <c r="B161" s="61"/>
      <c r="C161" s="73"/>
      <c r="D161" s="62"/>
      <c r="E161" s="27" t="s">
        <v>268</v>
      </c>
      <c r="F161" s="34">
        <f t="shared" si="11"/>
        <v>205.92</v>
      </c>
      <c r="G161" s="34">
        <v>0</v>
      </c>
      <c r="H161" s="34">
        <v>0</v>
      </c>
      <c r="I161" s="34">
        <v>0</v>
      </c>
      <c r="J161" s="45">
        <v>195.92</v>
      </c>
      <c r="K161" s="45">
        <v>10</v>
      </c>
    </row>
    <row r="162" spans="1:11" s="3" customFormat="1" ht="22.5" x14ac:dyDescent="0.2">
      <c r="A162" s="61"/>
      <c r="B162" s="61"/>
      <c r="C162" s="27" t="s">
        <v>255</v>
      </c>
      <c r="D162" s="39" t="s">
        <v>43</v>
      </c>
      <c r="E162" s="27" t="s">
        <v>114</v>
      </c>
      <c r="F162" s="34">
        <f t="shared" si="11"/>
        <v>3</v>
      </c>
      <c r="G162" s="34">
        <v>1.5</v>
      </c>
      <c r="H162" s="34">
        <v>1.5</v>
      </c>
      <c r="I162" s="34">
        <v>0</v>
      </c>
      <c r="J162" s="45">
        <v>0</v>
      </c>
      <c r="K162" s="45">
        <v>0</v>
      </c>
    </row>
    <row r="163" spans="1:11" s="3" customFormat="1" ht="22.5" x14ac:dyDescent="0.2">
      <c r="A163" s="61"/>
      <c r="B163" s="61"/>
      <c r="C163" s="27" t="s">
        <v>256</v>
      </c>
      <c r="D163" s="39" t="s">
        <v>27</v>
      </c>
      <c r="E163" s="27" t="s">
        <v>114</v>
      </c>
      <c r="F163" s="34">
        <f t="shared" si="11"/>
        <v>6.6</v>
      </c>
      <c r="G163" s="34">
        <v>5</v>
      </c>
      <c r="H163" s="34">
        <v>1.6</v>
      </c>
      <c r="I163" s="34">
        <v>0</v>
      </c>
      <c r="J163" s="45">
        <v>0</v>
      </c>
      <c r="K163" s="45">
        <v>0</v>
      </c>
    </row>
    <row r="164" spans="1:11" s="3" customFormat="1" ht="22.5" x14ac:dyDescent="0.2">
      <c r="A164" s="61"/>
      <c r="B164" s="61"/>
      <c r="C164" s="27" t="s">
        <v>257</v>
      </c>
      <c r="D164" s="39" t="s">
        <v>18</v>
      </c>
      <c r="E164" s="27" t="s">
        <v>114</v>
      </c>
      <c r="F164" s="34">
        <f t="shared" si="11"/>
        <v>3</v>
      </c>
      <c r="G164" s="34">
        <v>2</v>
      </c>
      <c r="H164" s="34">
        <v>1</v>
      </c>
      <c r="I164" s="34">
        <v>0</v>
      </c>
      <c r="J164" s="45">
        <v>0</v>
      </c>
      <c r="K164" s="45">
        <v>0</v>
      </c>
    </row>
    <row r="165" spans="1:11" s="3" customFormat="1" ht="56.25" x14ac:dyDescent="0.2">
      <c r="A165" s="61"/>
      <c r="B165" s="61"/>
      <c r="C165" s="27" t="s">
        <v>258</v>
      </c>
      <c r="D165" s="39" t="s">
        <v>39</v>
      </c>
      <c r="E165" s="27" t="s">
        <v>114</v>
      </c>
      <c r="F165" s="34">
        <f t="shared" si="11"/>
        <v>8.5</v>
      </c>
      <c r="G165" s="34">
        <v>1</v>
      </c>
      <c r="H165" s="34">
        <v>1.5</v>
      </c>
      <c r="I165" s="34">
        <v>2</v>
      </c>
      <c r="J165" s="45">
        <v>2</v>
      </c>
      <c r="K165" s="45">
        <v>2</v>
      </c>
    </row>
    <row r="166" spans="1:11" s="8" customFormat="1" ht="11.25" x14ac:dyDescent="0.2">
      <c r="A166" s="12" t="s">
        <v>89</v>
      </c>
      <c r="B166" s="12"/>
      <c r="C166" s="16"/>
      <c r="D166" s="21"/>
      <c r="E166" s="16"/>
      <c r="F166" s="13">
        <f>SUM(G166:K166)</f>
        <v>9019.130000000001</v>
      </c>
      <c r="G166" s="13">
        <f>G167+G168+G169</f>
        <v>9.5</v>
      </c>
      <c r="H166" s="13">
        <f t="shared" ref="H166:K166" si="35">H167+H168+H169</f>
        <v>476</v>
      </c>
      <c r="I166" s="13">
        <f t="shared" si="35"/>
        <v>4409.72</v>
      </c>
      <c r="J166" s="13">
        <f t="shared" si="35"/>
        <v>2291.91</v>
      </c>
      <c r="K166" s="13">
        <f t="shared" si="35"/>
        <v>1832</v>
      </c>
    </row>
    <row r="167" spans="1:11" s="8" customFormat="1" ht="11.25" x14ac:dyDescent="0.2">
      <c r="A167" s="30" t="s">
        <v>5</v>
      </c>
      <c r="B167" s="12"/>
      <c r="C167" s="16"/>
      <c r="D167" s="21"/>
      <c r="E167" s="16"/>
      <c r="F167" s="34">
        <f>SUM(G167:K167)</f>
        <v>8792.11</v>
      </c>
      <c r="G167" s="34">
        <f>G158+G159+G160</f>
        <v>0</v>
      </c>
      <c r="H167" s="34">
        <f t="shared" ref="H167:K167" si="36">H158+H159+H160</f>
        <v>470.4</v>
      </c>
      <c r="I167" s="34">
        <f t="shared" si="36"/>
        <v>4407.72</v>
      </c>
      <c r="J167" s="45">
        <f t="shared" si="36"/>
        <v>2093.9899999999998</v>
      </c>
      <c r="K167" s="45">
        <f t="shared" si="36"/>
        <v>1820</v>
      </c>
    </row>
    <row r="168" spans="1:11" s="8" customFormat="1" ht="11.25" x14ac:dyDescent="0.2">
      <c r="A168" s="30" t="s">
        <v>254</v>
      </c>
      <c r="B168" s="12"/>
      <c r="C168" s="16"/>
      <c r="D168" s="21"/>
      <c r="E168" s="16"/>
      <c r="F168" s="34">
        <f t="shared" ref="F168:F169" si="37">SUM(G168:K168)</f>
        <v>205.92</v>
      </c>
      <c r="G168" s="34">
        <f>G161</f>
        <v>0</v>
      </c>
      <c r="H168" s="34">
        <f t="shared" ref="H168:K168" si="38">H161</f>
        <v>0</v>
      </c>
      <c r="I168" s="34">
        <f t="shared" si="38"/>
        <v>0</v>
      </c>
      <c r="J168" s="45">
        <f t="shared" si="38"/>
        <v>195.92</v>
      </c>
      <c r="K168" s="45">
        <f t="shared" si="38"/>
        <v>10</v>
      </c>
    </row>
    <row r="169" spans="1:11" s="8" customFormat="1" ht="11.25" x14ac:dyDescent="0.2">
      <c r="A169" s="30" t="s">
        <v>80</v>
      </c>
      <c r="B169" s="12"/>
      <c r="C169" s="16"/>
      <c r="D169" s="21"/>
      <c r="E169" s="16"/>
      <c r="F169" s="34">
        <f t="shared" si="37"/>
        <v>21.1</v>
      </c>
      <c r="G169" s="34">
        <f>G162+G163+G164+G165</f>
        <v>9.5</v>
      </c>
      <c r="H169" s="34">
        <f t="shared" ref="H169:K169" si="39">H162+H163+H164+H165</f>
        <v>5.6</v>
      </c>
      <c r="I169" s="34">
        <f t="shared" si="39"/>
        <v>2</v>
      </c>
      <c r="J169" s="45">
        <f t="shared" si="39"/>
        <v>2</v>
      </c>
      <c r="K169" s="45">
        <f t="shared" si="39"/>
        <v>2</v>
      </c>
    </row>
    <row r="170" spans="1:11" s="3" customFormat="1" ht="22.5" x14ac:dyDescent="0.2">
      <c r="A170" s="30" t="s">
        <v>44</v>
      </c>
      <c r="B170" s="30" t="s">
        <v>8</v>
      </c>
      <c r="C170" s="27" t="s">
        <v>17</v>
      </c>
      <c r="D170" s="39" t="s">
        <v>10</v>
      </c>
      <c r="E170" s="27" t="s">
        <v>177</v>
      </c>
      <c r="F170" s="34">
        <f t="shared" ref="F170:F214" si="40">SUM(G170:K170)</f>
        <v>3048.3</v>
      </c>
      <c r="G170" s="34">
        <v>0</v>
      </c>
      <c r="H170" s="34">
        <v>0</v>
      </c>
      <c r="I170" s="34">
        <v>3048.3</v>
      </c>
      <c r="J170" s="45">
        <v>0</v>
      </c>
      <c r="K170" s="45">
        <v>0</v>
      </c>
    </row>
    <row r="171" spans="1:11" s="3" customFormat="1" ht="11.25" x14ac:dyDescent="0.2">
      <c r="A171" s="12" t="s">
        <v>89</v>
      </c>
      <c r="B171" s="30"/>
      <c r="C171" s="27"/>
      <c r="D171" s="39"/>
      <c r="E171" s="27"/>
      <c r="F171" s="13">
        <f>SUM(G171:K171)</f>
        <v>3048.3</v>
      </c>
      <c r="G171" s="13">
        <f>G172+G173+G174</f>
        <v>0</v>
      </c>
      <c r="H171" s="13">
        <f t="shared" ref="H171:K171" si="41">H172+H173+H174</f>
        <v>0</v>
      </c>
      <c r="I171" s="13">
        <f t="shared" si="41"/>
        <v>3048.3</v>
      </c>
      <c r="J171" s="13">
        <f t="shared" si="41"/>
        <v>0</v>
      </c>
      <c r="K171" s="13">
        <f t="shared" si="41"/>
        <v>0</v>
      </c>
    </row>
    <row r="172" spans="1:11" s="3" customFormat="1" ht="11.25" x14ac:dyDescent="0.2">
      <c r="A172" s="30" t="s">
        <v>5</v>
      </c>
      <c r="B172" s="30"/>
      <c r="C172" s="27"/>
      <c r="D172" s="39"/>
      <c r="E172" s="27"/>
      <c r="F172" s="34">
        <f t="shared" si="40"/>
        <v>3048.3</v>
      </c>
      <c r="G172" s="34">
        <f>G170</f>
        <v>0</v>
      </c>
      <c r="H172" s="34">
        <f t="shared" ref="H172:K172" si="42">H170</f>
        <v>0</v>
      </c>
      <c r="I172" s="34">
        <f t="shared" si="42"/>
        <v>3048.3</v>
      </c>
      <c r="J172" s="45">
        <f t="shared" si="42"/>
        <v>0</v>
      </c>
      <c r="K172" s="45">
        <f t="shared" si="42"/>
        <v>0</v>
      </c>
    </row>
    <row r="173" spans="1:11" s="3" customFormat="1" ht="11.25" x14ac:dyDescent="0.2">
      <c r="A173" s="30" t="s">
        <v>90</v>
      </c>
      <c r="B173" s="30"/>
      <c r="C173" s="27"/>
      <c r="D173" s="39"/>
      <c r="E173" s="27"/>
      <c r="F173" s="34">
        <f t="shared" si="40"/>
        <v>0</v>
      </c>
      <c r="G173" s="34">
        <v>0</v>
      </c>
      <c r="H173" s="34">
        <v>0</v>
      </c>
      <c r="I173" s="34">
        <v>0</v>
      </c>
      <c r="J173" s="45">
        <v>0</v>
      </c>
      <c r="K173" s="45">
        <v>0</v>
      </c>
    </row>
    <row r="174" spans="1:11" s="3" customFormat="1" ht="11.25" x14ac:dyDescent="0.2">
      <c r="A174" s="30" t="s">
        <v>80</v>
      </c>
      <c r="B174" s="30"/>
      <c r="C174" s="27"/>
      <c r="D174" s="39"/>
      <c r="E174" s="27"/>
      <c r="F174" s="34">
        <f t="shared" si="40"/>
        <v>0</v>
      </c>
      <c r="G174" s="34">
        <v>0</v>
      </c>
      <c r="H174" s="34">
        <v>0</v>
      </c>
      <c r="I174" s="34">
        <v>0</v>
      </c>
      <c r="J174" s="45">
        <v>0</v>
      </c>
      <c r="K174" s="45">
        <v>0</v>
      </c>
    </row>
    <row r="175" spans="1:11" s="3" customFormat="1" ht="22.5" x14ac:dyDescent="0.2">
      <c r="A175" s="61" t="s">
        <v>45</v>
      </c>
      <c r="B175" s="76" t="s">
        <v>29</v>
      </c>
      <c r="C175" s="27" t="s">
        <v>23</v>
      </c>
      <c r="D175" s="39" t="s">
        <v>27</v>
      </c>
      <c r="E175" s="27" t="s">
        <v>114</v>
      </c>
      <c r="F175" s="34">
        <f t="shared" si="40"/>
        <v>10</v>
      </c>
      <c r="G175" s="34">
        <v>10</v>
      </c>
      <c r="H175" s="34">
        <v>0</v>
      </c>
      <c r="I175" s="34">
        <v>0</v>
      </c>
      <c r="J175" s="45">
        <v>0</v>
      </c>
      <c r="K175" s="45">
        <v>0</v>
      </c>
    </row>
    <row r="176" spans="1:11" s="3" customFormat="1" ht="22.5" x14ac:dyDescent="0.2">
      <c r="A176" s="61"/>
      <c r="B176" s="77"/>
      <c r="C176" s="27" t="s">
        <v>33</v>
      </c>
      <c r="D176" s="39" t="s">
        <v>43</v>
      </c>
      <c r="E176" s="27" t="s">
        <v>114</v>
      </c>
      <c r="F176" s="34">
        <f t="shared" si="40"/>
        <v>10</v>
      </c>
      <c r="G176" s="34">
        <v>10</v>
      </c>
      <c r="H176" s="34">
        <v>0</v>
      </c>
      <c r="I176" s="34">
        <v>0</v>
      </c>
      <c r="J176" s="45">
        <v>0</v>
      </c>
      <c r="K176" s="45">
        <v>0</v>
      </c>
    </row>
    <row r="177" spans="1:11" s="3" customFormat="1" ht="22.5" x14ac:dyDescent="0.2">
      <c r="A177" s="61"/>
      <c r="B177" s="77"/>
      <c r="C177" s="76" t="s">
        <v>297</v>
      </c>
      <c r="D177" s="70" t="s">
        <v>14</v>
      </c>
      <c r="E177" s="40" t="s">
        <v>5</v>
      </c>
      <c r="F177" s="34">
        <f t="shared" si="40"/>
        <v>20</v>
      </c>
      <c r="G177" s="34">
        <v>0</v>
      </c>
      <c r="H177" s="34">
        <v>0</v>
      </c>
      <c r="I177" s="34">
        <v>20</v>
      </c>
      <c r="J177" s="45">
        <v>0</v>
      </c>
      <c r="K177" s="45">
        <v>0</v>
      </c>
    </row>
    <row r="178" spans="1:11" s="3" customFormat="1" ht="22.5" x14ac:dyDescent="0.2">
      <c r="A178" s="61"/>
      <c r="B178" s="77"/>
      <c r="C178" s="78"/>
      <c r="D178" s="71"/>
      <c r="E178" s="30" t="s">
        <v>254</v>
      </c>
      <c r="F178" s="34">
        <f t="shared" si="40"/>
        <v>0</v>
      </c>
      <c r="G178" s="34">
        <v>0</v>
      </c>
      <c r="H178" s="34">
        <v>0</v>
      </c>
      <c r="I178" s="34">
        <v>0</v>
      </c>
      <c r="J178" s="45">
        <v>0</v>
      </c>
      <c r="K178" s="45">
        <v>0</v>
      </c>
    </row>
    <row r="179" spans="1:11" s="8" customFormat="1" ht="11.25" x14ac:dyDescent="0.2">
      <c r="A179" s="12" t="s">
        <v>89</v>
      </c>
      <c r="B179" s="12"/>
      <c r="C179" s="16"/>
      <c r="D179" s="21"/>
      <c r="E179" s="16"/>
      <c r="F179" s="13">
        <f t="shared" si="40"/>
        <v>40</v>
      </c>
      <c r="G179" s="13">
        <f>G180+G182</f>
        <v>20</v>
      </c>
      <c r="H179" s="13">
        <f t="shared" ref="H179:K179" si="43">H180+H182</f>
        <v>0</v>
      </c>
      <c r="I179" s="13">
        <f t="shared" si="43"/>
        <v>20</v>
      </c>
      <c r="J179" s="13">
        <f t="shared" si="43"/>
        <v>0</v>
      </c>
      <c r="K179" s="13">
        <f t="shared" si="43"/>
        <v>0</v>
      </c>
    </row>
    <row r="180" spans="1:11" s="8" customFormat="1" ht="11.25" x14ac:dyDescent="0.2">
      <c r="A180" s="30" t="s">
        <v>5</v>
      </c>
      <c r="B180" s="12"/>
      <c r="C180" s="16"/>
      <c r="D180" s="21"/>
      <c r="E180" s="16"/>
      <c r="F180" s="34">
        <f t="shared" si="40"/>
        <v>20</v>
      </c>
      <c r="G180" s="34">
        <f>G177</f>
        <v>0</v>
      </c>
      <c r="H180" s="34">
        <f t="shared" ref="H180:K181" si="44">H177</f>
        <v>0</v>
      </c>
      <c r="I180" s="34">
        <f t="shared" si="44"/>
        <v>20</v>
      </c>
      <c r="J180" s="45">
        <f t="shared" si="44"/>
        <v>0</v>
      </c>
      <c r="K180" s="45">
        <f t="shared" si="44"/>
        <v>0</v>
      </c>
    </row>
    <row r="181" spans="1:11" s="8" customFormat="1" ht="11.25" x14ac:dyDescent="0.2">
      <c r="A181" s="30" t="s">
        <v>254</v>
      </c>
      <c r="B181" s="12"/>
      <c r="C181" s="16"/>
      <c r="D181" s="21"/>
      <c r="E181" s="16"/>
      <c r="F181" s="34">
        <f t="shared" si="40"/>
        <v>0</v>
      </c>
      <c r="G181" s="34">
        <f>G178</f>
        <v>0</v>
      </c>
      <c r="H181" s="34">
        <f t="shared" si="44"/>
        <v>0</v>
      </c>
      <c r="I181" s="34">
        <f t="shared" si="44"/>
        <v>0</v>
      </c>
      <c r="J181" s="45">
        <f t="shared" si="44"/>
        <v>0</v>
      </c>
      <c r="K181" s="45">
        <f t="shared" si="44"/>
        <v>0</v>
      </c>
    </row>
    <row r="182" spans="1:11" s="8" customFormat="1" ht="11.25" x14ac:dyDescent="0.2">
      <c r="A182" s="30" t="s">
        <v>80</v>
      </c>
      <c r="B182" s="12"/>
      <c r="C182" s="16"/>
      <c r="D182" s="21"/>
      <c r="E182" s="16"/>
      <c r="F182" s="34">
        <f t="shared" si="40"/>
        <v>20</v>
      </c>
      <c r="G182" s="34">
        <f>G175+G176</f>
        <v>20</v>
      </c>
      <c r="H182" s="34">
        <f t="shared" ref="H182:K182" si="45">H175+H176</f>
        <v>0</v>
      </c>
      <c r="I182" s="34">
        <f t="shared" si="45"/>
        <v>0</v>
      </c>
      <c r="J182" s="45">
        <f t="shared" si="45"/>
        <v>0</v>
      </c>
      <c r="K182" s="45">
        <f t="shared" si="45"/>
        <v>0</v>
      </c>
    </row>
    <row r="183" spans="1:11" s="3" customFormat="1" ht="22.5" x14ac:dyDescent="0.2">
      <c r="A183" s="61" t="s">
        <v>46</v>
      </c>
      <c r="B183" s="76" t="s">
        <v>8</v>
      </c>
      <c r="C183" s="73" t="s">
        <v>298</v>
      </c>
      <c r="D183" s="62" t="s">
        <v>14</v>
      </c>
      <c r="E183" s="27" t="s">
        <v>177</v>
      </c>
      <c r="F183" s="34">
        <f t="shared" si="40"/>
        <v>280.10000000000002</v>
      </c>
      <c r="G183" s="34">
        <v>0</v>
      </c>
      <c r="H183" s="34">
        <v>60.3</v>
      </c>
      <c r="I183" s="34">
        <v>124</v>
      </c>
      <c r="J183" s="45">
        <v>30</v>
      </c>
      <c r="K183" s="45">
        <v>65.8</v>
      </c>
    </row>
    <row r="184" spans="1:11" s="3" customFormat="1" ht="22.5" x14ac:dyDescent="0.2">
      <c r="A184" s="61"/>
      <c r="B184" s="77"/>
      <c r="C184" s="73"/>
      <c r="D184" s="62"/>
      <c r="E184" s="27" t="s">
        <v>268</v>
      </c>
      <c r="F184" s="34">
        <f t="shared" si="40"/>
        <v>72.08</v>
      </c>
      <c r="G184" s="34">
        <v>0</v>
      </c>
      <c r="H184" s="34">
        <v>0</v>
      </c>
      <c r="I184" s="34">
        <v>0</v>
      </c>
      <c r="J184" s="45">
        <v>5.88</v>
      </c>
      <c r="K184" s="45">
        <v>66.2</v>
      </c>
    </row>
    <row r="185" spans="1:11" s="8" customFormat="1" ht="11.25" x14ac:dyDescent="0.2">
      <c r="A185" s="12" t="s">
        <v>89</v>
      </c>
      <c r="B185" s="12"/>
      <c r="C185" s="16"/>
      <c r="D185" s="21"/>
      <c r="E185" s="16"/>
      <c r="F185" s="13">
        <f>SUM(G185:K185)</f>
        <v>352.18</v>
      </c>
      <c r="G185" s="13">
        <f>G186+G187</f>
        <v>0</v>
      </c>
      <c r="H185" s="13">
        <f t="shared" ref="H185:K185" si="46">H186+H187</f>
        <v>60.3</v>
      </c>
      <c r="I185" s="13">
        <f t="shared" si="46"/>
        <v>124</v>
      </c>
      <c r="J185" s="13">
        <f t="shared" si="46"/>
        <v>35.880000000000003</v>
      </c>
      <c r="K185" s="13">
        <f t="shared" si="46"/>
        <v>132</v>
      </c>
    </row>
    <row r="186" spans="1:11" s="8" customFormat="1" ht="11.25" x14ac:dyDescent="0.2">
      <c r="A186" s="30" t="s">
        <v>5</v>
      </c>
      <c r="B186" s="12"/>
      <c r="C186" s="16"/>
      <c r="D186" s="21"/>
      <c r="E186" s="16"/>
      <c r="F186" s="34">
        <f>SUM(G186:K186)</f>
        <v>280.10000000000002</v>
      </c>
      <c r="G186" s="34">
        <f>G183</f>
        <v>0</v>
      </c>
      <c r="H186" s="34">
        <f>H183</f>
        <v>60.3</v>
      </c>
      <c r="I186" s="34">
        <f t="shared" ref="I186:K186" si="47">I183</f>
        <v>124</v>
      </c>
      <c r="J186" s="45">
        <f t="shared" si="47"/>
        <v>30</v>
      </c>
      <c r="K186" s="45">
        <f t="shared" si="47"/>
        <v>65.8</v>
      </c>
    </row>
    <row r="187" spans="1:11" s="8" customFormat="1" ht="11.25" x14ac:dyDescent="0.2">
      <c r="A187" s="30" t="s">
        <v>254</v>
      </c>
      <c r="B187" s="12"/>
      <c r="C187" s="16"/>
      <c r="D187" s="21"/>
      <c r="E187" s="16"/>
      <c r="F187" s="34">
        <f t="shared" ref="F187:F188" si="48">SUM(G187:K187)</f>
        <v>72.08</v>
      </c>
      <c r="G187" s="34">
        <f>G184</f>
        <v>0</v>
      </c>
      <c r="H187" s="34">
        <f>H184</f>
        <v>0</v>
      </c>
      <c r="I187" s="34">
        <f>I184</f>
        <v>0</v>
      </c>
      <c r="J187" s="45">
        <f>J184</f>
        <v>5.88</v>
      </c>
      <c r="K187" s="45">
        <f>K184</f>
        <v>66.2</v>
      </c>
    </row>
    <row r="188" spans="1:11" s="8" customFormat="1" ht="11.25" x14ac:dyDescent="0.2">
      <c r="A188" s="30" t="s">
        <v>80</v>
      </c>
      <c r="B188" s="12"/>
      <c r="C188" s="16"/>
      <c r="D188" s="21"/>
      <c r="E188" s="16"/>
      <c r="F188" s="34">
        <f t="shared" si="48"/>
        <v>0</v>
      </c>
      <c r="G188" s="34">
        <v>0</v>
      </c>
      <c r="H188" s="34">
        <v>0</v>
      </c>
      <c r="I188" s="34">
        <v>0</v>
      </c>
      <c r="J188" s="45">
        <v>0</v>
      </c>
      <c r="K188" s="45">
        <v>0</v>
      </c>
    </row>
    <row r="189" spans="1:11" s="3" customFormat="1" ht="22.5" customHeight="1" x14ac:dyDescent="0.2">
      <c r="A189" s="17" t="s">
        <v>240</v>
      </c>
      <c r="B189" s="17" t="s">
        <v>8</v>
      </c>
      <c r="C189" s="46" t="s">
        <v>299</v>
      </c>
      <c r="D189" s="46" t="s">
        <v>14</v>
      </c>
      <c r="E189" s="27" t="s">
        <v>177</v>
      </c>
      <c r="F189" s="34">
        <f t="shared" si="40"/>
        <v>659.53</v>
      </c>
      <c r="G189" s="34">
        <v>0</v>
      </c>
      <c r="H189" s="34">
        <v>207.3</v>
      </c>
      <c r="I189" s="34">
        <v>104</v>
      </c>
      <c r="J189" s="45">
        <v>122.23</v>
      </c>
      <c r="K189" s="45">
        <v>226</v>
      </c>
    </row>
    <row r="190" spans="1:11" s="3" customFormat="1" ht="22.5" x14ac:dyDescent="0.2">
      <c r="A190" s="18"/>
      <c r="B190" s="18"/>
      <c r="C190" s="47"/>
      <c r="D190" s="47"/>
      <c r="E190" s="27" t="s">
        <v>268</v>
      </c>
      <c r="F190" s="34">
        <f t="shared" si="40"/>
        <v>7.1</v>
      </c>
      <c r="G190" s="34">
        <v>0</v>
      </c>
      <c r="H190" s="34">
        <v>0</v>
      </c>
      <c r="I190" s="34">
        <v>0</v>
      </c>
      <c r="J190" s="45">
        <v>3.5</v>
      </c>
      <c r="K190" s="45">
        <v>3.6</v>
      </c>
    </row>
    <row r="191" spans="1:11" s="3" customFormat="1" ht="33.75" x14ac:dyDescent="0.2">
      <c r="A191" s="18"/>
      <c r="B191" s="18"/>
      <c r="C191" s="27" t="s">
        <v>300</v>
      </c>
      <c r="D191" s="39" t="s">
        <v>10</v>
      </c>
      <c r="E191" s="27" t="s">
        <v>177</v>
      </c>
      <c r="F191" s="34">
        <f t="shared" si="40"/>
        <v>87.28</v>
      </c>
      <c r="G191" s="34">
        <v>0</v>
      </c>
      <c r="H191" s="34">
        <v>0</v>
      </c>
      <c r="I191" s="34">
        <v>17.600000000000001</v>
      </c>
      <c r="J191" s="45">
        <v>29.3</v>
      </c>
      <c r="K191" s="45">
        <v>40.380000000000003</v>
      </c>
    </row>
    <row r="192" spans="1:11" s="3" customFormat="1" ht="56.25" x14ac:dyDescent="0.2">
      <c r="A192" s="42"/>
      <c r="B192" s="42"/>
      <c r="C192" s="27" t="s">
        <v>259</v>
      </c>
      <c r="D192" s="39" t="s">
        <v>18</v>
      </c>
      <c r="E192" s="27" t="s">
        <v>114</v>
      </c>
      <c r="F192" s="34">
        <f t="shared" si="40"/>
        <v>198.05</v>
      </c>
      <c r="G192" s="34">
        <v>38.049999999999997</v>
      </c>
      <c r="H192" s="34">
        <v>40</v>
      </c>
      <c r="I192" s="34">
        <v>40</v>
      </c>
      <c r="J192" s="45">
        <v>40</v>
      </c>
      <c r="K192" s="45">
        <v>40</v>
      </c>
    </row>
    <row r="193" spans="1:12" s="8" customFormat="1" ht="11.25" x14ac:dyDescent="0.2">
      <c r="A193" s="12" t="s">
        <v>89</v>
      </c>
      <c r="B193" s="12"/>
      <c r="C193" s="16"/>
      <c r="D193" s="21"/>
      <c r="E193" s="16"/>
      <c r="F193" s="13">
        <f>SUM(G193:K193)</f>
        <v>951.96</v>
      </c>
      <c r="G193" s="13">
        <f>G194+G195+G196</f>
        <v>38.049999999999997</v>
      </c>
      <c r="H193" s="13">
        <f t="shared" ref="H193:K193" si="49">H194+H195+H196</f>
        <v>247.3</v>
      </c>
      <c r="I193" s="13">
        <f t="shared" si="49"/>
        <v>161.6</v>
      </c>
      <c r="J193" s="13">
        <f t="shared" si="49"/>
        <v>195.03</v>
      </c>
      <c r="K193" s="13">
        <f t="shared" si="49"/>
        <v>309.98</v>
      </c>
    </row>
    <row r="194" spans="1:12" s="8" customFormat="1" ht="11.25" x14ac:dyDescent="0.2">
      <c r="A194" s="30" t="s">
        <v>5</v>
      </c>
      <c r="B194" s="12"/>
      <c r="C194" s="16"/>
      <c r="D194" s="21"/>
      <c r="E194" s="16"/>
      <c r="F194" s="34">
        <f>SUM(G194:K194)</f>
        <v>746.81</v>
      </c>
      <c r="G194" s="34">
        <f>G189+G191</f>
        <v>0</v>
      </c>
      <c r="H194" s="34">
        <f t="shared" ref="H194:K194" si="50">H189+H191</f>
        <v>207.3</v>
      </c>
      <c r="I194" s="34">
        <f t="shared" si="50"/>
        <v>121.6</v>
      </c>
      <c r="J194" s="45">
        <f t="shared" si="50"/>
        <v>151.53</v>
      </c>
      <c r="K194" s="45">
        <f t="shared" si="50"/>
        <v>266.38</v>
      </c>
    </row>
    <row r="195" spans="1:12" s="8" customFormat="1" ht="11.25" x14ac:dyDescent="0.2">
      <c r="A195" s="30" t="s">
        <v>254</v>
      </c>
      <c r="B195" s="12"/>
      <c r="C195" s="16"/>
      <c r="D195" s="21"/>
      <c r="E195" s="16"/>
      <c r="F195" s="34">
        <f t="shared" si="40"/>
        <v>7.1</v>
      </c>
      <c r="G195" s="34">
        <f>G190</f>
        <v>0</v>
      </c>
      <c r="H195" s="34">
        <f t="shared" ref="H195:K195" si="51">H190</f>
        <v>0</v>
      </c>
      <c r="I195" s="34">
        <f t="shared" si="51"/>
        <v>0</v>
      </c>
      <c r="J195" s="45">
        <f t="shared" si="51"/>
        <v>3.5</v>
      </c>
      <c r="K195" s="45">
        <f t="shared" si="51"/>
        <v>3.6</v>
      </c>
    </row>
    <row r="196" spans="1:12" s="8" customFormat="1" ht="11.25" x14ac:dyDescent="0.2">
      <c r="A196" s="30" t="s">
        <v>80</v>
      </c>
      <c r="B196" s="12"/>
      <c r="C196" s="16"/>
      <c r="D196" s="21"/>
      <c r="E196" s="16"/>
      <c r="F196" s="34">
        <f t="shared" si="40"/>
        <v>198.05</v>
      </c>
      <c r="G196" s="34">
        <f>G192</f>
        <v>38.049999999999997</v>
      </c>
      <c r="H196" s="34">
        <f t="shared" ref="H196:K196" si="52">H192</f>
        <v>40</v>
      </c>
      <c r="I196" s="34">
        <f t="shared" si="52"/>
        <v>40</v>
      </c>
      <c r="J196" s="45">
        <f t="shared" si="52"/>
        <v>40</v>
      </c>
      <c r="K196" s="45">
        <f t="shared" si="52"/>
        <v>40</v>
      </c>
    </row>
    <row r="197" spans="1:12" s="3" customFormat="1" ht="22.5" x14ac:dyDescent="0.2">
      <c r="A197" s="61" t="s">
        <v>48</v>
      </c>
      <c r="B197" s="61" t="s">
        <v>29</v>
      </c>
      <c r="C197" s="73" t="s">
        <v>301</v>
      </c>
      <c r="D197" s="62" t="s">
        <v>14</v>
      </c>
      <c r="E197" s="27" t="s">
        <v>177</v>
      </c>
      <c r="F197" s="34">
        <f t="shared" si="40"/>
        <v>49</v>
      </c>
      <c r="G197" s="34">
        <v>0</v>
      </c>
      <c r="H197" s="34">
        <v>0</v>
      </c>
      <c r="I197" s="34">
        <v>49</v>
      </c>
      <c r="J197" s="45">
        <v>0</v>
      </c>
      <c r="K197" s="45">
        <v>0</v>
      </c>
    </row>
    <row r="198" spans="1:12" s="3" customFormat="1" ht="22.5" x14ac:dyDescent="0.2">
      <c r="A198" s="61"/>
      <c r="B198" s="61"/>
      <c r="C198" s="73"/>
      <c r="D198" s="62"/>
      <c r="E198" s="27" t="s">
        <v>268</v>
      </c>
      <c r="F198" s="34">
        <f t="shared" si="40"/>
        <v>184</v>
      </c>
      <c r="G198" s="34">
        <v>0</v>
      </c>
      <c r="H198" s="34">
        <v>0</v>
      </c>
      <c r="I198" s="34">
        <v>0</v>
      </c>
      <c r="J198" s="45">
        <v>154</v>
      </c>
      <c r="K198" s="45">
        <v>30</v>
      </c>
    </row>
    <row r="199" spans="1:12" s="8" customFormat="1" ht="11.25" x14ac:dyDescent="0.2">
      <c r="A199" s="12" t="s">
        <v>89</v>
      </c>
      <c r="B199" s="12"/>
      <c r="C199" s="16"/>
      <c r="D199" s="21"/>
      <c r="E199" s="16"/>
      <c r="F199" s="13">
        <f>SUM(G199:K199)</f>
        <v>233</v>
      </c>
      <c r="G199" s="13">
        <f>G200+G201</f>
        <v>0</v>
      </c>
      <c r="H199" s="13">
        <f t="shared" ref="H199:K199" si="53">H200+H201</f>
        <v>0</v>
      </c>
      <c r="I199" s="13">
        <f t="shared" si="53"/>
        <v>49</v>
      </c>
      <c r="J199" s="13">
        <f t="shared" si="53"/>
        <v>154</v>
      </c>
      <c r="K199" s="13">
        <f t="shared" si="53"/>
        <v>30</v>
      </c>
    </row>
    <row r="200" spans="1:12" s="8" customFormat="1" ht="11.25" x14ac:dyDescent="0.2">
      <c r="A200" s="30" t="s">
        <v>5</v>
      </c>
      <c r="B200" s="12"/>
      <c r="C200" s="16"/>
      <c r="D200" s="21"/>
      <c r="E200" s="16"/>
      <c r="F200" s="34">
        <f t="shared" si="40"/>
        <v>49</v>
      </c>
      <c r="G200" s="34">
        <f>G197</f>
        <v>0</v>
      </c>
      <c r="H200" s="34">
        <f t="shared" ref="H200:K201" si="54">H197</f>
        <v>0</v>
      </c>
      <c r="I200" s="34">
        <f t="shared" si="54"/>
        <v>49</v>
      </c>
      <c r="J200" s="45">
        <f t="shared" si="54"/>
        <v>0</v>
      </c>
      <c r="K200" s="45">
        <f t="shared" si="54"/>
        <v>0</v>
      </c>
    </row>
    <row r="201" spans="1:12" s="8" customFormat="1" ht="11.25" x14ac:dyDescent="0.2">
      <c r="A201" s="30" t="s">
        <v>254</v>
      </c>
      <c r="B201" s="12"/>
      <c r="C201" s="16"/>
      <c r="D201" s="21"/>
      <c r="E201" s="16"/>
      <c r="F201" s="34">
        <f t="shared" si="40"/>
        <v>184</v>
      </c>
      <c r="G201" s="34">
        <f>G198</f>
        <v>0</v>
      </c>
      <c r="H201" s="34">
        <f t="shared" si="54"/>
        <v>0</v>
      </c>
      <c r="I201" s="34">
        <f t="shared" si="54"/>
        <v>0</v>
      </c>
      <c r="J201" s="45">
        <f t="shared" si="54"/>
        <v>154</v>
      </c>
      <c r="K201" s="45">
        <f t="shared" si="54"/>
        <v>30</v>
      </c>
    </row>
    <row r="202" spans="1:12" s="8" customFormat="1" ht="11.25" x14ac:dyDescent="0.2">
      <c r="A202" s="30" t="s">
        <v>80</v>
      </c>
      <c r="B202" s="12"/>
      <c r="C202" s="16"/>
      <c r="D202" s="21"/>
      <c r="E202" s="16"/>
      <c r="F202" s="34">
        <f t="shared" si="40"/>
        <v>0</v>
      </c>
      <c r="G202" s="34">
        <v>0</v>
      </c>
      <c r="H202" s="34">
        <v>0</v>
      </c>
      <c r="I202" s="34">
        <v>0</v>
      </c>
      <c r="J202" s="45">
        <v>0</v>
      </c>
      <c r="K202" s="45">
        <v>0</v>
      </c>
    </row>
    <row r="203" spans="1:12" s="3" customFormat="1" ht="33.75" x14ac:dyDescent="0.2">
      <c r="A203" s="28" t="s">
        <v>49</v>
      </c>
      <c r="B203" s="28" t="s">
        <v>50</v>
      </c>
      <c r="C203" s="27" t="s">
        <v>302</v>
      </c>
      <c r="D203" s="39" t="s">
        <v>10</v>
      </c>
      <c r="E203" s="27" t="s">
        <v>177</v>
      </c>
      <c r="F203" s="34">
        <f t="shared" si="40"/>
        <v>5.3599999999999994</v>
      </c>
      <c r="G203" s="34">
        <v>0</v>
      </c>
      <c r="H203" s="34">
        <v>0</v>
      </c>
      <c r="I203" s="34">
        <v>1.68</v>
      </c>
      <c r="J203" s="45">
        <v>1.68</v>
      </c>
      <c r="K203" s="45">
        <v>2</v>
      </c>
    </row>
    <row r="204" spans="1:12" s="8" customFormat="1" ht="11.25" x14ac:dyDescent="0.2">
      <c r="A204" s="12" t="s">
        <v>89</v>
      </c>
      <c r="B204" s="12"/>
      <c r="C204" s="16"/>
      <c r="D204" s="21"/>
      <c r="E204" s="16"/>
      <c r="F204" s="13">
        <f>SUM(G204:K204)</f>
        <v>5.3599999999999994</v>
      </c>
      <c r="G204" s="13">
        <f>G205+G206+G207</f>
        <v>0</v>
      </c>
      <c r="H204" s="13">
        <f t="shared" ref="H204:K204" si="55">H205+H206+H207</f>
        <v>0</v>
      </c>
      <c r="I204" s="13">
        <f t="shared" si="55"/>
        <v>1.68</v>
      </c>
      <c r="J204" s="13">
        <f t="shared" si="55"/>
        <v>1.68</v>
      </c>
      <c r="K204" s="13">
        <f t="shared" si="55"/>
        <v>2</v>
      </c>
    </row>
    <row r="205" spans="1:12" s="8" customFormat="1" ht="11.25" x14ac:dyDescent="0.2">
      <c r="A205" s="30" t="s">
        <v>5</v>
      </c>
      <c r="B205" s="12"/>
      <c r="C205" s="16"/>
      <c r="D205" s="21"/>
      <c r="E205" s="16"/>
      <c r="F205" s="34">
        <f>SUM(G205:K205)</f>
        <v>5.3599999999999994</v>
      </c>
      <c r="G205" s="34">
        <f>G203</f>
        <v>0</v>
      </c>
      <c r="H205" s="34">
        <f t="shared" ref="H205:K205" si="56">H203</f>
        <v>0</v>
      </c>
      <c r="I205" s="34">
        <f t="shared" si="56"/>
        <v>1.68</v>
      </c>
      <c r="J205" s="45">
        <f t="shared" si="56"/>
        <v>1.68</v>
      </c>
      <c r="K205" s="45">
        <f t="shared" si="56"/>
        <v>2</v>
      </c>
    </row>
    <row r="206" spans="1:12" s="8" customFormat="1" ht="11.25" x14ac:dyDescent="0.2">
      <c r="A206" s="30" t="s">
        <v>254</v>
      </c>
      <c r="B206" s="12"/>
      <c r="C206" s="16"/>
      <c r="D206" s="21"/>
      <c r="E206" s="16"/>
      <c r="F206" s="34">
        <f t="shared" si="40"/>
        <v>0</v>
      </c>
      <c r="G206" s="34">
        <v>0</v>
      </c>
      <c r="H206" s="34">
        <v>0</v>
      </c>
      <c r="I206" s="34">
        <v>0</v>
      </c>
      <c r="J206" s="45">
        <v>0</v>
      </c>
      <c r="K206" s="45">
        <v>0</v>
      </c>
    </row>
    <row r="207" spans="1:12" s="8" customFormat="1" ht="11.25" x14ac:dyDescent="0.2">
      <c r="A207" s="30" t="s">
        <v>80</v>
      </c>
      <c r="B207" s="12"/>
      <c r="C207" s="16"/>
      <c r="D207" s="21"/>
      <c r="E207" s="16"/>
      <c r="F207" s="34">
        <f t="shared" si="40"/>
        <v>0</v>
      </c>
      <c r="G207" s="34">
        <v>0</v>
      </c>
      <c r="H207" s="34">
        <v>0</v>
      </c>
      <c r="I207" s="34">
        <v>0</v>
      </c>
      <c r="J207" s="45">
        <v>0</v>
      </c>
      <c r="K207" s="45">
        <v>0</v>
      </c>
    </row>
    <row r="208" spans="1:12" s="3" customFormat="1" ht="22.5" x14ac:dyDescent="0.2">
      <c r="A208" s="28" t="s">
        <v>51</v>
      </c>
      <c r="B208" s="28" t="s">
        <v>29</v>
      </c>
      <c r="C208" s="27" t="s">
        <v>260</v>
      </c>
      <c r="D208" s="39" t="s">
        <v>43</v>
      </c>
      <c r="E208" s="27" t="s">
        <v>114</v>
      </c>
      <c r="F208" s="34">
        <f t="shared" si="40"/>
        <v>2</v>
      </c>
      <c r="G208" s="34">
        <v>1</v>
      </c>
      <c r="H208" s="34">
        <v>1</v>
      </c>
      <c r="I208" s="34">
        <v>0</v>
      </c>
      <c r="J208" s="45">
        <v>0</v>
      </c>
      <c r="K208" s="45">
        <v>0</v>
      </c>
      <c r="L208" s="2"/>
    </row>
    <row r="209" spans="1:13" s="3" customFormat="1" ht="11.25" x14ac:dyDescent="0.2">
      <c r="A209" s="12" t="s">
        <v>89</v>
      </c>
      <c r="B209" s="30"/>
      <c r="C209" s="32"/>
      <c r="D209" s="39"/>
      <c r="E209" s="27"/>
      <c r="F209" s="13">
        <f t="shared" si="40"/>
        <v>2</v>
      </c>
      <c r="G209" s="13">
        <f t="shared" ref="G209:K209" si="57">G210+G211+G212</f>
        <v>1</v>
      </c>
      <c r="H209" s="13">
        <f t="shared" si="57"/>
        <v>1</v>
      </c>
      <c r="I209" s="13">
        <f t="shared" si="57"/>
        <v>0</v>
      </c>
      <c r="J209" s="13">
        <f t="shared" si="57"/>
        <v>0</v>
      </c>
      <c r="K209" s="13">
        <f t="shared" si="57"/>
        <v>0</v>
      </c>
      <c r="L209" s="2"/>
    </row>
    <row r="210" spans="1:13" s="3" customFormat="1" ht="11.25" x14ac:dyDescent="0.2">
      <c r="A210" s="30" t="s">
        <v>5</v>
      </c>
      <c r="B210" s="30"/>
      <c r="C210" s="32"/>
      <c r="D210" s="39"/>
      <c r="E210" s="27"/>
      <c r="F210" s="34">
        <f t="shared" si="40"/>
        <v>0</v>
      </c>
      <c r="G210" s="34">
        <v>0</v>
      </c>
      <c r="H210" s="34">
        <v>0</v>
      </c>
      <c r="I210" s="34">
        <v>0</v>
      </c>
      <c r="J210" s="45">
        <v>0</v>
      </c>
      <c r="K210" s="45">
        <v>0</v>
      </c>
      <c r="L210" s="2"/>
    </row>
    <row r="211" spans="1:13" s="3" customFormat="1" ht="11.25" x14ac:dyDescent="0.2">
      <c r="A211" s="30" t="s">
        <v>254</v>
      </c>
      <c r="B211" s="30"/>
      <c r="C211" s="32"/>
      <c r="D211" s="39"/>
      <c r="E211" s="27"/>
      <c r="F211" s="34">
        <f t="shared" si="40"/>
        <v>0</v>
      </c>
      <c r="G211" s="34">
        <v>0</v>
      </c>
      <c r="H211" s="34">
        <v>0</v>
      </c>
      <c r="I211" s="34">
        <v>0</v>
      </c>
      <c r="J211" s="45">
        <v>0</v>
      </c>
      <c r="K211" s="45">
        <v>0</v>
      </c>
      <c r="L211" s="2"/>
    </row>
    <row r="212" spans="1:13" s="3" customFormat="1" ht="11.25" x14ac:dyDescent="0.2">
      <c r="A212" s="30" t="s">
        <v>80</v>
      </c>
      <c r="B212" s="30"/>
      <c r="C212" s="32"/>
      <c r="D212" s="39"/>
      <c r="E212" s="27"/>
      <c r="F212" s="34">
        <f t="shared" si="40"/>
        <v>2</v>
      </c>
      <c r="G212" s="34">
        <f>G208</f>
        <v>1</v>
      </c>
      <c r="H212" s="34">
        <f t="shared" ref="H212:K212" si="58">H208</f>
        <v>1</v>
      </c>
      <c r="I212" s="34">
        <f t="shared" si="58"/>
        <v>0</v>
      </c>
      <c r="J212" s="45">
        <f t="shared" si="58"/>
        <v>0</v>
      </c>
      <c r="K212" s="45">
        <f t="shared" si="58"/>
        <v>0</v>
      </c>
      <c r="L212" s="2"/>
    </row>
    <row r="213" spans="1:13" s="3" customFormat="1" ht="22.5" x14ac:dyDescent="0.2">
      <c r="A213" s="76" t="s">
        <v>52</v>
      </c>
      <c r="B213" s="76" t="s">
        <v>29</v>
      </c>
      <c r="C213" s="27" t="s">
        <v>33</v>
      </c>
      <c r="D213" s="39" t="s">
        <v>43</v>
      </c>
      <c r="E213" s="27" t="s">
        <v>114</v>
      </c>
      <c r="F213" s="34">
        <f t="shared" si="40"/>
        <v>30</v>
      </c>
      <c r="G213" s="34">
        <v>30</v>
      </c>
      <c r="H213" s="34">
        <v>0</v>
      </c>
      <c r="I213" s="34">
        <v>0</v>
      </c>
      <c r="J213" s="45">
        <v>0</v>
      </c>
      <c r="K213" s="45">
        <v>0</v>
      </c>
      <c r="L213" s="2"/>
      <c r="M213" s="2"/>
    </row>
    <row r="214" spans="1:13" s="3" customFormat="1" ht="22.5" x14ac:dyDescent="0.2">
      <c r="A214" s="77"/>
      <c r="B214" s="77"/>
      <c r="C214" s="27" t="s">
        <v>261</v>
      </c>
      <c r="D214" s="39" t="s">
        <v>18</v>
      </c>
      <c r="E214" s="27" t="s">
        <v>114</v>
      </c>
      <c r="F214" s="34">
        <f t="shared" si="40"/>
        <v>140</v>
      </c>
      <c r="G214" s="34">
        <v>70</v>
      </c>
      <c r="H214" s="34">
        <v>70</v>
      </c>
      <c r="I214" s="34">
        <v>0</v>
      </c>
      <c r="J214" s="45">
        <v>0</v>
      </c>
      <c r="K214" s="45">
        <v>0</v>
      </c>
    </row>
    <row r="215" spans="1:13" s="8" customFormat="1" ht="11.25" x14ac:dyDescent="0.2">
      <c r="A215" s="12" t="s">
        <v>89</v>
      </c>
      <c r="B215" s="12"/>
      <c r="C215" s="16"/>
      <c r="D215" s="21"/>
      <c r="E215" s="27"/>
      <c r="F215" s="13">
        <f t="shared" ref="F215:F278" si="59">SUM(G215:K215)</f>
        <v>170</v>
      </c>
      <c r="G215" s="13">
        <f>G216+G217+G218</f>
        <v>100</v>
      </c>
      <c r="H215" s="13">
        <f t="shared" ref="H215:K215" si="60">H216+H217+H218</f>
        <v>70</v>
      </c>
      <c r="I215" s="13">
        <f t="shared" si="60"/>
        <v>0</v>
      </c>
      <c r="J215" s="13">
        <f t="shared" si="60"/>
        <v>0</v>
      </c>
      <c r="K215" s="13">
        <f t="shared" si="60"/>
        <v>0</v>
      </c>
    </row>
    <row r="216" spans="1:13" s="8" customFormat="1" ht="11.25" x14ac:dyDescent="0.2">
      <c r="A216" s="30" t="s">
        <v>5</v>
      </c>
      <c r="B216" s="12"/>
      <c r="C216" s="16"/>
      <c r="D216" s="21"/>
      <c r="E216" s="27"/>
      <c r="F216" s="34">
        <f t="shared" si="59"/>
        <v>0</v>
      </c>
      <c r="G216" s="34">
        <v>0</v>
      </c>
      <c r="H216" s="34">
        <v>0</v>
      </c>
      <c r="I216" s="34">
        <v>0</v>
      </c>
      <c r="J216" s="45">
        <v>0</v>
      </c>
      <c r="K216" s="45">
        <v>0</v>
      </c>
    </row>
    <row r="217" spans="1:13" s="8" customFormat="1" ht="11.25" x14ac:dyDescent="0.2">
      <c r="A217" s="30" t="s">
        <v>254</v>
      </c>
      <c r="B217" s="12"/>
      <c r="C217" s="16"/>
      <c r="D217" s="21"/>
      <c r="E217" s="27"/>
      <c r="F217" s="34">
        <f t="shared" si="59"/>
        <v>0</v>
      </c>
      <c r="G217" s="34">
        <v>0</v>
      </c>
      <c r="H217" s="34">
        <v>0</v>
      </c>
      <c r="I217" s="34">
        <v>0</v>
      </c>
      <c r="J217" s="45">
        <v>0</v>
      </c>
      <c r="K217" s="45">
        <v>0</v>
      </c>
    </row>
    <row r="218" spans="1:13" s="8" customFormat="1" ht="11.25" x14ac:dyDescent="0.2">
      <c r="A218" s="30" t="s">
        <v>80</v>
      </c>
      <c r="B218" s="12"/>
      <c r="C218" s="16"/>
      <c r="D218" s="21"/>
      <c r="E218" s="27"/>
      <c r="F218" s="34">
        <f t="shared" si="59"/>
        <v>170</v>
      </c>
      <c r="G218" s="34">
        <f>G213+G214</f>
        <v>100</v>
      </c>
      <c r="H218" s="34">
        <f t="shared" ref="H218:K218" si="61">H213+H214</f>
        <v>70</v>
      </c>
      <c r="I218" s="34">
        <f t="shared" si="61"/>
        <v>0</v>
      </c>
      <c r="J218" s="45">
        <f t="shared" si="61"/>
        <v>0</v>
      </c>
      <c r="K218" s="45">
        <f t="shared" si="61"/>
        <v>0</v>
      </c>
    </row>
    <row r="219" spans="1:13" s="3" customFormat="1" ht="22.5" x14ac:dyDescent="0.2">
      <c r="A219" s="28" t="s">
        <v>53</v>
      </c>
      <c r="B219" s="28" t="s">
        <v>54</v>
      </c>
      <c r="C219" s="27" t="s">
        <v>41</v>
      </c>
      <c r="D219" s="39" t="s">
        <v>20</v>
      </c>
      <c r="E219" s="27" t="s">
        <v>114</v>
      </c>
      <c r="F219" s="34">
        <f t="shared" si="59"/>
        <v>50</v>
      </c>
      <c r="G219" s="34">
        <v>0</v>
      </c>
      <c r="H219" s="34">
        <v>50</v>
      </c>
      <c r="I219" s="34">
        <v>0</v>
      </c>
      <c r="J219" s="45">
        <v>0</v>
      </c>
      <c r="K219" s="45">
        <v>0</v>
      </c>
    </row>
    <row r="220" spans="1:13" s="3" customFormat="1" ht="11.25" x14ac:dyDescent="0.2">
      <c r="A220" s="12" t="s">
        <v>89</v>
      </c>
      <c r="B220" s="30"/>
      <c r="C220" s="32"/>
      <c r="D220" s="39"/>
      <c r="E220" s="27"/>
      <c r="F220" s="13">
        <f t="shared" si="59"/>
        <v>50</v>
      </c>
      <c r="G220" s="13">
        <f>G221+G222+G223</f>
        <v>0</v>
      </c>
      <c r="H220" s="13">
        <f t="shared" ref="H220:K220" si="62">H221+H222+H223</f>
        <v>50</v>
      </c>
      <c r="I220" s="13">
        <f t="shared" si="62"/>
        <v>0</v>
      </c>
      <c r="J220" s="13">
        <f t="shared" si="62"/>
        <v>0</v>
      </c>
      <c r="K220" s="13">
        <f t="shared" si="62"/>
        <v>0</v>
      </c>
    </row>
    <row r="221" spans="1:13" s="3" customFormat="1" ht="11.25" x14ac:dyDescent="0.2">
      <c r="A221" s="30" t="s">
        <v>5</v>
      </c>
      <c r="B221" s="30"/>
      <c r="C221" s="32"/>
      <c r="D221" s="39"/>
      <c r="E221" s="27"/>
      <c r="F221" s="34">
        <f t="shared" si="59"/>
        <v>0</v>
      </c>
      <c r="G221" s="34">
        <v>0</v>
      </c>
      <c r="H221" s="34">
        <v>0</v>
      </c>
      <c r="I221" s="34">
        <v>0</v>
      </c>
      <c r="J221" s="45">
        <v>0</v>
      </c>
      <c r="K221" s="45">
        <v>0</v>
      </c>
    </row>
    <row r="222" spans="1:13" s="3" customFormat="1" ht="11.25" x14ac:dyDescent="0.2">
      <c r="A222" s="30" t="s">
        <v>254</v>
      </c>
      <c r="B222" s="30"/>
      <c r="C222" s="32"/>
      <c r="D222" s="39"/>
      <c r="E222" s="27"/>
      <c r="F222" s="34">
        <f t="shared" si="59"/>
        <v>0</v>
      </c>
      <c r="G222" s="34">
        <v>0</v>
      </c>
      <c r="H222" s="34">
        <v>0</v>
      </c>
      <c r="I222" s="34">
        <v>0</v>
      </c>
      <c r="J222" s="45">
        <v>0</v>
      </c>
      <c r="K222" s="45">
        <v>0</v>
      </c>
    </row>
    <row r="223" spans="1:13" s="3" customFormat="1" ht="11.25" x14ac:dyDescent="0.2">
      <c r="A223" s="30" t="s">
        <v>80</v>
      </c>
      <c r="B223" s="30"/>
      <c r="C223" s="32"/>
      <c r="D223" s="39"/>
      <c r="E223" s="27"/>
      <c r="F223" s="34">
        <f t="shared" si="59"/>
        <v>50</v>
      </c>
      <c r="G223" s="34">
        <f>G219</f>
        <v>0</v>
      </c>
      <c r="H223" s="34">
        <f t="shared" ref="H223:K223" si="63">H219</f>
        <v>50</v>
      </c>
      <c r="I223" s="34">
        <f t="shared" si="63"/>
        <v>0</v>
      </c>
      <c r="J223" s="45">
        <f t="shared" si="63"/>
        <v>0</v>
      </c>
      <c r="K223" s="45">
        <f t="shared" si="63"/>
        <v>0</v>
      </c>
    </row>
    <row r="224" spans="1:13" s="3" customFormat="1" ht="22.5" x14ac:dyDescent="0.2">
      <c r="A224" s="30" t="s">
        <v>55</v>
      </c>
      <c r="B224" s="30"/>
      <c r="C224" s="27" t="s">
        <v>33</v>
      </c>
      <c r="D224" s="39" t="s">
        <v>18</v>
      </c>
      <c r="E224" s="27" t="s">
        <v>114</v>
      </c>
      <c r="F224" s="34">
        <f t="shared" si="59"/>
        <v>30</v>
      </c>
      <c r="G224" s="34">
        <v>30</v>
      </c>
      <c r="H224" s="34">
        <v>0</v>
      </c>
      <c r="I224" s="34">
        <v>0</v>
      </c>
      <c r="J224" s="45">
        <v>0</v>
      </c>
      <c r="K224" s="45">
        <v>0</v>
      </c>
    </row>
    <row r="225" spans="1:11" s="3" customFormat="1" ht="11.25" x14ac:dyDescent="0.2">
      <c r="A225" s="12" t="s">
        <v>89</v>
      </c>
      <c r="B225" s="30"/>
      <c r="C225" s="27"/>
      <c r="D225" s="39"/>
      <c r="E225" s="27"/>
      <c r="F225" s="13">
        <f t="shared" si="59"/>
        <v>30</v>
      </c>
      <c r="G225" s="13">
        <f>G226+G227+G228</f>
        <v>30</v>
      </c>
      <c r="H225" s="13">
        <f t="shared" ref="H225:K225" si="64">H226+H227+H228</f>
        <v>0</v>
      </c>
      <c r="I225" s="13">
        <f t="shared" si="64"/>
        <v>0</v>
      </c>
      <c r="J225" s="13">
        <f t="shared" si="64"/>
        <v>0</v>
      </c>
      <c r="K225" s="13">
        <f t="shared" si="64"/>
        <v>0</v>
      </c>
    </row>
    <row r="226" spans="1:11" s="3" customFormat="1" ht="11.25" x14ac:dyDescent="0.2">
      <c r="A226" s="30" t="s">
        <v>5</v>
      </c>
      <c r="B226" s="30"/>
      <c r="C226" s="27"/>
      <c r="D226" s="39"/>
      <c r="E226" s="27"/>
      <c r="F226" s="34">
        <f t="shared" si="59"/>
        <v>0</v>
      </c>
      <c r="G226" s="34">
        <v>0</v>
      </c>
      <c r="H226" s="34">
        <v>0</v>
      </c>
      <c r="I226" s="34">
        <v>0</v>
      </c>
      <c r="J226" s="45">
        <v>0</v>
      </c>
      <c r="K226" s="45">
        <v>0</v>
      </c>
    </row>
    <row r="227" spans="1:11" s="3" customFormat="1" ht="11.25" x14ac:dyDescent="0.2">
      <c r="A227" s="30" t="s">
        <v>254</v>
      </c>
      <c r="B227" s="30"/>
      <c r="C227" s="27"/>
      <c r="D227" s="39"/>
      <c r="E227" s="27"/>
      <c r="F227" s="34">
        <f t="shared" si="59"/>
        <v>0</v>
      </c>
      <c r="G227" s="34">
        <v>0</v>
      </c>
      <c r="H227" s="34">
        <v>0</v>
      </c>
      <c r="I227" s="34">
        <v>0</v>
      </c>
      <c r="J227" s="45">
        <v>0</v>
      </c>
      <c r="K227" s="45">
        <v>0</v>
      </c>
    </row>
    <row r="228" spans="1:11" s="3" customFormat="1" ht="11.25" x14ac:dyDescent="0.2">
      <c r="A228" s="30" t="s">
        <v>80</v>
      </c>
      <c r="B228" s="30"/>
      <c r="C228" s="27"/>
      <c r="D228" s="39"/>
      <c r="E228" s="27"/>
      <c r="F228" s="34">
        <f t="shared" si="59"/>
        <v>30</v>
      </c>
      <c r="G228" s="34">
        <f>G224</f>
        <v>30</v>
      </c>
      <c r="H228" s="34">
        <f t="shared" ref="H228:K228" si="65">H224</f>
        <v>0</v>
      </c>
      <c r="I228" s="34">
        <f t="shared" si="65"/>
        <v>0</v>
      </c>
      <c r="J228" s="45">
        <f t="shared" si="65"/>
        <v>0</v>
      </c>
      <c r="K228" s="45">
        <f t="shared" si="65"/>
        <v>0</v>
      </c>
    </row>
    <row r="229" spans="1:11" s="3" customFormat="1" ht="22.5" x14ac:dyDescent="0.2">
      <c r="A229" s="30" t="s">
        <v>56</v>
      </c>
      <c r="B229" s="28" t="s">
        <v>29</v>
      </c>
      <c r="C229" s="27" t="s">
        <v>57</v>
      </c>
      <c r="D229" s="39" t="s">
        <v>14</v>
      </c>
      <c r="E229" s="27" t="s">
        <v>177</v>
      </c>
      <c r="F229" s="34">
        <f>SUM(G229:K229)</f>
        <v>26</v>
      </c>
      <c r="G229" s="34">
        <v>0</v>
      </c>
      <c r="H229" s="34">
        <v>0</v>
      </c>
      <c r="I229" s="34">
        <v>26</v>
      </c>
      <c r="J229" s="45">
        <v>0</v>
      </c>
      <c r="K229" s="45">
        <v>0</v>
      </c>
    </row>
    <row r="230" spans="1:11" s="3" customFormat="1" ht="11.25" x14ac:dyDescent="0.2">
      <c r="A230" s="12" t="s">
        <v>89</v>
      </c>
      <c r="B230" s="30"/>
      <c r="C230" s="27"/>
      <c r="D230" s="39"/>
      <c r="E230" s="27"/>
      <c r="F230" s="13">
        <f t="shared" si="59"/>
        <v>26</v>
      </c>
      <c r="G230" s="13">
        <f>G231+G232+G233</f>
        <v>0</v>
      </c>
      <c r="H230" s="13">
        <f t="shared" ref="H230:K230" si="66">H231+H232+H233</f>
        <v>0</v>
      </c>
      <c r="I230" s="13">
        <f t="shared" si="66"/>
        <v>26</v>
      </c>
      <c r="J230" s="13">
        <f t="shared" si="66"/>
        <v>0</v>
      </c>
      <c r="K230" s="13">
        <f t="shared" si="66"/>
        <v>0</v>
      </c>
    </row>
    <row r="231" spans="1:11" s="3" customFormat="1" ht="11.25" x14ac:dyDescent="0.2">
      <c r="A231" s="30" t="s">
        <v>5</v>
      </c>
      <c r="B231" s="30"/>
      <c r="C231" s="27"/>
      <c r="D231" s="39"/>
      <c r="E231" s="27"/>
      <c r="F231" s="34">
        <f t="shared" si="59"/>
        <v>26</v>
      </c>
      <c r="G231" s="34">
        <f>G229</f>
        <v>0</v>
      </c>
      <c r="H231" s="34">
        <f t="shared" ref="H231:K231" si="67">H229</f>
        <v>0</v>
      </c>
      <c r="I231" s="34">
        <f t="shared" si="67"/>
        <v>26</v>
      </c>
      <c r="J231" s="45">
        <f t="shared" si="67"/>
        <v>0</v>
      </c>
      <c r="K231" s="45">
        <f t="shared" si="67"/>
        <v>0</v>
      </c>
    </row>
    <row r="232" spans="1:11" s="3" customFormat="1" ht="11.25" x14ac:dyDescent="0.2">
      <c r="A232" s="30" t="s">
        <v>254</v>
      </c>
      <c r="B232" s="30"/>
      <c r="C232" s="27"/>
      <c r="D232" s="39"/>
      <c r="E232" s="27"/>
      <c r="F232" s="34">
        <f t="shared" si="59"/>
        <v>0</v>
      </c>
      <c r="G232" s="34">
        <v>0</v>
      </c>
      <c r="H232" s="34">
        <v>0</v>
      </c>
      <c r="I232" s="34">
        <v>0</v>
      </c>
      <c r="J232" s="45">
        <v>0</v>
      </c>
      <c r="K232" s="45">
        <v>0</v>
      </c>
    </row>
    <row r="233" spans="1:11" s="3" customFormat="1" ht="11.25" x14ac:dyDescent="0.2">
      <c r="A233" s="30" t="s">
        <v>80</v>
      </c>
      <c r="B233" s="30"/>
      <c r="C233" s="27"/>
      <c r="D233" s="39"/>
      <c r="E233" s="27"/>
      <c r="F233" s="34">
        <f t="shared" si="59"/>
        <v>0</v>
      </c>
      <c r="G233" s="34">
        <v>0</v>
      </c>
      <c r="H233" s="34">
        <v>0</v>
      </c>
      <c r="I233" s="34">
        <v>0</v>
      </c>
      <c r="J233" s="45">
        <v>0</v>
      </c>
      <c r="K233" s="45">
        <v>0</v>
      </c>
    </row>
    <row r="234" spans="1:11" s="3" customFormat="1" ht="22.5" x14ac:dyDescent="0.2">
      <c r="A234" s="28" t="s">
        <v>58</v>
      </c>
      <c r="B234" s="61" t="s">
        <v>8</v>
      </c>
      <c r="C234" s="79" t="s">
        <v>303</v>
      </c>
      <c r="D234" s="70" t="s">
        <v>14</v>
      </c>
      <c r="E234" s="27" t="s">
        <v>177</v>
      </c>
      <c r="F234" s="34">
        <f t="shared" si="59"/>
        <v>184.6</v>
      </c>
      <c r="G234" s="34">
        <v>0</v>
      </c>
      <c r="H234" s="34">
        <v>0</v>
      </c>
      <c r="I234" s="34">
        <v>184.6</v>
      </c>
      <c r="J234" s="45">
        <v>0</v>
      </c>
      <c r="K234" s="45">
        <v>0</v>
      </c>
    </row>
    <row r="235" spans="1:11" s="3" customFormat="1" ht="22.5" x14ac:dyDescent="0.2">
      <c r="A235" s="33"/>
      <c r="B235" s="61"/>
      <c r="C235" s="80"/>
      <c r="D235" s="71"/>
      <c r="E235" s="27" t="s">
        <v>268</v>
      </c>
      <c r="F235" s="34">
        <f t="shared" si="59"/>
        <v>0</v>
      </c>
      <c r="G235" s="34">
        <v>0</v>
      </c>
      <c r="H235" s="34">
        <v>0</v>
      </c>
      <c r="I235" s="34">
        <v>0</v>
      </c>
      <c r="J235" s="45">
        <v>0</v>
      </c>
      <c r="K235" s="45">
        <v>0</v>
      </c>
    </row>
    <row r="236" spans="1:11" s="3" customFormat="1" ht="22.5" x14ac:dyDescent="0.2">
      <c r="A236" s="29"/>
      <c r="B236" s="61"/>
      <c r="C236" s="27"/>
      <c r="D236" s="39" t="s">
        <v>11</v>
      </c>
      <c r="E236" s="27" t="s">
        <v>177</v>
      </c>
      <c r="F236" s="34">
        <f t="shared" si="59"/>
        <v>0</v>
      </c>
      <c r="G236" s="34">
        <v>0</v>
      </c>
      <c r="H236" s="34">
        <v>0</v>
      </c>
      <c r="I236" s="34">
        <v>0</v>
      </c>
      <c r="J236" s="45">
        <v>0</v>
      </c>
      <c r="K236" s="45">
        <v>0</v>
      </c>
    </row>
    <row r="237" spans="1:11" s="3" customFormat="1" ht="11.25" x14ac:dyDescent="0.2">
      <c r="A237" s="12" t="s">
        <v>89</v>
      </c>
      <c r="B237" s="30"/>
      <c r="C237" s="27"/>
      <c r="D237" s="39"/>
      <c r="E237" s="27"/>
      <c r="F237" s="13">
        <f t="shared" si="59"/>
        <v>184.6</v>
      </c>
      <c r="G237" s="13">
        <f>G238+G239+G240</f>
        <v>0</v>
      </c>
      <c r="H237" s="13">
        <f t="shared" ref="H237:K237" si="68">H238+H239+H240</f>
        <v>0</v>
      </c>
      <c r="I237" s="13">
        <f t="shared" si="68"/>
        <v>184.6</v>
      </c>
      <c r="J237" s="13">
        <f t="shared" si="68"/>
        <v>0</v>
      </c>
      <c r="K237" s="13">
        <f t="shared" si="68"/>
        <v>0</v>
      </c>
    </row>
    <row r="238" spans="1:11" s="3" customFormat="1" ht="11.25" x14ac:dyDescent="0.2">
      <c r="A238" s="30" t="s">
        <v>5</v>
      </c>
      <c r="B238" s="30"/>
      <c r="C238" s="27"/>
      <c r="D238" s="39"/>
      <c r="E238" s="27"/>
      <c r="F238" s="34">
        <f t="shared" si="59"/>
        <v>184.6</v>
      </c>
      <c r="G238" s="34">
        <f>G234+G236</f>
        <v>0</v>
      </c>
      <c r="H238" s="34">
        <f t="shared" ref="H238:K238" si="69">H234+H236</f>
        <v>0</v>
      </c>
      <c r="I238" s="34">
        <f t="shared" si="69"/>
        <v>184.6</v>
      </c>
      <c r="J238" s="45">
        <f t="shared" si="69"/>
        <v>0</v>
      </c>
      <c r="K238" s="45">
        <f t="shared" si="69"/>
        <v>0</v>
      </c>
    </row>
    <row r="239" spans="1:11" s="3" customFormat="1" ht="11.25" x14ac:dyDescent="0.2">
      <c r="A239" s="30" t="s">
        <v>254</v>
      </c>
      <c r="B239" s="30"/>
      <c r="C239" s="27"/>
      <c r="D239" s="39"/>
      <c r="E239" s="27"/>
      <c r="F239" s="34">
        <f t="shared" si="59"/>
        <v>0</v>
      </c>
      <c r="G239" s="34">
        <f>G235</f>
        <v>0</v>
      </c>
      <c r="H239" s="34">
        <f t="shared" ref="H239:K239" si="70">H235</f>
        <v>0</v>
      </c>
      <c r="I239" s="34">
        <f t="shared" si="70"/>
        <v>0</v>
      </c>
      <c r="J239" s="45">
        <f t="shared" si="70"/>
        <v>0</v>
      </c>
      <c r="K239" s="45">
        <f t="shared" si="70"/>
        <v>0</v>
      </c>
    </row>
    <row r="240" spans="1:11" s="3" customFormat="1" ht="11.25" x14ac:dyDescent="0.2">
      <c r="A240" s="30" t="s">
        <v>80</v>
      </c>
      <c r="B240" s="30"/>
      <c r="C240" s="27"/>
      <c r="D240" s="39"/>
      <c r="E240" s="27"/>
      <c r="F240" s="34">
        <f t="shared" si="59"/>
        <v>0</v>
      </c>
      <c r="G240" s="34">
        <v>0</v>
      </c>
      <c r="H240" s="34">
        <v>0</v>
      </c>
      <c r="I240" s="34">
        <v>0</v>
      </c>
      <c r="J240" s="45">
        <v>0</v>
      </c>
      <c r="K240" s="45">
        <v>0</v>
      </c>
    </row>
    <row r="241" spans="1:11" s="3" customFormat="1" ht="22.5" x14ac:dyDescent="0.2">
      <c r="A241" s="61" t="s">
        <v>59</v>
      </c>
      <c r="B241" s="61" t="s">
        <v>8</v>
      </c>
      <c r="C241" s="79" t="s">
        <v>304</v>
      </c>
      <c r="D241" s="70" t="s">
        <v>14</v>
      </c>
      <c r="E241" s="27" t="s">
        <v>271</v>
      </c>
      <c r="F241" s="34">
        <f t="shared" si="59"/>
        <v>0</v>
      </c>
      <c r="G241" s="34">
        <v>0</v>
      </c>
      <c r="H241" s="34">
        <v>0</v>
      </c>
      <c r="I241" s="34">
        <v>0</v>
      </c>
      <c r="J241" s="45">
        <v>0</v>
      </c>
      <c r="K241" s="45">
        <v>0</v>
      </c>
    </row>
    <row r="242" spans="1:11" s="3" customFormat="1" ht="22.5" x14ac:dyDescent="0.2">
      <c r="A242" s="61"/>
      <c r="B242" s="61"/>
      <c r="C242" s="80"/>
      <c r="D242" s="71"/>
      <c r="E242" s="27" t="s">
        <v>268</v>
      </c>
      <c r="F242" s="34">
        <f t="shared" si="59"/>
        <v>493</v>
      </c>
      <c r="G242" s="34">
        <v>0</v>
      </c>
      <c r="H242" s="34">
        <v>0</v>
      </c>
      <c r="I242" s="34">
        <v>0</v>
      </c>
      <c r="J242" s="45">
        <v>393</v>
      </c>
      <c r="K242" s="45">
        <v>100</v>
      </c>
    </row>
    <row r="243" spans="1:11" s="3" customFormat="1" ht="22.5" x14ac:dyDescent="0.2">
      <c r="A243" s="61"/>
      <c r="B243" s="61"/>
      <c r="C243" s="27" t="s">
        <v>305</v>
      </c>
      <c r="D243" s="39" t="s">
        <v>11</v>
      </c>
      <c r="E243" s="27" t="s">
        <v>177</v>
      </c>
      <c r="F243" s="34">
        <f t="shared" si="59"/>
        <v>545</v>
      </c>
      <c r="G243" s="34">
        <v>0</v>
      </c>
      <c r="H243" s="34">
        <v>0</v>
      </c>
      <c r="I243" s="34">
        <v>0</v>
      </c>
      <c r="J243" s="45">
        <v>545</v>
      </c>
      <c r="K243" s="45">
        <v>0</v>
      </c>
    </row>
    <row r="244" spans="1:11" s="3" customFormat="1" ht="11.25" x14ac:dyDescent="0.2">
      <c r="A244" s="12" t="s">
        <v>89</v>
      </c>
      <c r="B244" s="30"/>
      <c r="C244" s="27"/>
      <c r="D244" s="39"/>
      <c r="E244" s="27"/>
      <c r="F244" s="13">
        <f t="shared" si="59"/>
        <v>1038</v>
      </c>
      <c r="G244" s="13">
        <f>G245+G246+G247</f>
        <v>0</v>
      </c>
      <c r="H244" s="13">
        <f t="shared" ref="H244:K244" si="71">H245+H246+H247</f>
        <v>0</v>
      </c>
      <c r="I244" s="13">
        <f t="shared" si="71"/>
        <v>0</v>
      </c>
      <c r="J244" s="13">
        <f t="shared" si="71"/>
        <v>938</v>
      </c>
      <c r="K244" s="13">
        <f t="shared" si="71"/>
        <v>100</v>
      </c>
    </row>
    <row r="245" spans="1:11" s="3" customFormat="1" ht="11.25" x14ac:dyDescent="0.2">
      <c r="A245" s="30" t="s">
        <v>5</v>
      </c>
      <c r="B245" s="30"/>
      <c r="C245" s="27"/>
      <c r="D245" s="39"/>
      <c r="E245" s="27"/>
      <c r="F245" s="34">
        <f t="shared" si="59"/>
        <v>545</v>
      </c>
      <c r="G245" s="34">
        <f>G241+G243</f>
        <v>0</v>
      </c>
      <c r="H245" s="34">
        <f t="shared" ref="H245:K245" si="72">H241+H243</f>
        <v>0</v>
      </c>
      <c r="I245" s="34">
        <f t="shared" si="72"/>
        <v>0</v>
      </c>
      <c r="J245" s="45">
        <f t="shared" si="72"/>
        <v>545</v>
      </c>
      <c r="K245" s="45">
        <f t="shared" si="72"/>
        <v>0</v>
      </c>
    </row>
    <row r="246" spans="1:11" s="3" customFormat="1" ht="11.25" x14ac:dyDescent="0.2">
      <c r="A246" s="30" t="s">
        <v>254</v>
      </c>
      <c r="B246" s="30"/>
      <c r="C246" s="27"/>
      <c r="D246" s="39"/>
      <c r="E246" s="27"/>
      <c r="F246" s="34">
        <f t="shared" si="59"/>
        <v>493</v>
      </c>
      <c r="G246" s="34">
        <f>G242</f>
        <v>0</v>
      </c>
      <c r="H246" s="34">
        <f t="shared" ref="H246:K246" si="73">H242</f>
        <v>0</v>
      </c>
      <c r="I246" s="34">
        <f t="shared" si="73"/>
        <v>0</v>
      </c>
      <c r="J246" s="45">
        <f t="shared" si="73"/>
        <v>393</v>
      </c>
      <c r="K246" s="45">
        <f t="shared" si="73"/>
        <v>100</v>
      </c>
    </row>
    <row r="247" spans="1:11" s="3" customFormat="1" ht="11.25" x14ac:dyDescent="0.2">
      <c r="A247" s="30" t="s">
        <v>80</v>
      </c>
      <c r="B247" s="30"/>
      <c r="C247" s="27"/>
      <c r="D247" s="39"/>
      <c r="E247" s="27"/>
      <c r="F247" s="34">
        <f t="shared" si="59"/>
        <v>0</v>
      </c>
      <c r="G247" s="34">
        <v>0</v>
      </c>
      <c r="H247" s="34">
        <v>0</v>
      </c>
      <c r="I247" s="34">
        <v>0</v>
      </c>
      <c r="J247" s="45">
        <v>0</v>
      </c>
      <c r="K247" s="45">
        <v>0</v>
      </c>
    </row>
    <row r="248" spans="1:11" s="3" customFormat="1" ht="78.75" x14ac:dyDescent="0.2">
      <c r="A248" s="30" t="s">
        <v>82</v>
      </c>
      <c r="B248" s="30" t="s">
        <v>29</v>
      </c>
      <c r="C248" s="27" t="s">
        <v>47</v>
      </c>
      <c r="D248" s="39" t="s">
        <v>14</v>
      </c>
      <c r="E248" s="27" t="s">
        <v>268</v>
      </c>
      <c r="F248" s="34">
        <f t="shared" si="59"/>
        <v>500</v>
      </c>
      <c r="G248" s="34">
        <v>0</v>
      </c>
      <c r="H248" s="34">
        <v>0</v>
      </c>
      <c r="I248" s="34">
        <v>0</v>
      </c>
      <c r="J248" s="45">
        <v>0</v>
      </c>
      <c r="K248" s="45">
        <v>500</v>
      </c>
    </row>
    <row r="249" spans="1:11" s="3" customFormat="1" ht="11.25" x14ac:dyDescent="0.2">
      <c r="A249" s="12" t="s">
        <v>89</v>
      </c>
      <c r="B249" s="30"/>
      <c r="C249" s="27"/>
      <c r="D249" s="39"/>
      <c r="E249" s="27"/>
      <c r="F249" s="13">
        <f t="shared" si="59"/>
        <v>500</v>
      </c>
      <c r="G249" s="13">
        <f>G250+G251+G252</f>
        <v>0</v>
      </c>
      <c r="H249" s="13">
        <f t="shared" ref="H249:K249" si="74">H250+H251+H252</f>
        <v>0</v>
      </c>
      <c r="I249" s="13">
        <f t="shared" si="74"/>
        <v>0</v>
      </c>
      <c r="J249" s="13">
        <f t="shared" si="74"/>
        <v>0</v>
      </c>
      <c r="K249" s="13">
        <f t="shared" si="74"/>
        <v>500</v>
      </c>
    </row>
    <row r="250" spans="1:11" s="3" customFormat="1" ht="11.25" x14ac:dyDescent="0.2">
      <c r="A250" s="30" t="s">
        <v>5</v>
      </c>
      <c r="B250" s="30"/>
      <c r="C250" s="27"/>
      <c r="D250" s="39"/>
      <c r="E250" s="27"/>
      <c r="F250" s="34">
        <f t="shared" si="59"/>
        <v>0</v>
      </c>
      <c r="G250" s="34">
        <v>0</v>
      </c>
      <c r="H250" s="34">
        <v>0</v>
      </c>
      <c r="I250" s="34">
        <v>0</v>
      </c>
      <c r="J250" s="45">
        <v>0</v>
      </c>
      <c r="K250" s="45">
        <v>0</v>
      </c>
    </row>
    <row r="251" spans="1:11" s="3" customFormat="1" ht="11.25" x14ac:dyDescent="0.2">
      <c r="A251" s="30" t="s">
        <v>254</v>
      </c>
      <c r="B251" s="30"/>
      <c r="C251" s="27"/>
      <c r="D251" s="39"/>
      <c r="E251" s="27"/>
      <c r="F251" s="34">
        <f t="shared" si="59"/>
        <v>500</v>
      </c>
      <c r="G251" s="34">
        <f>G248</f>
        <v>0</v>
      </c>
      <c r="H251" s="34">
        <f t="shared" ref="H251:K251" si="75">H248</f>
        <v>0</v>
      </c>
      <c r="I251" s="34">
        <f t="shared" si="75"/>
        <v>0</v>
      </c>
      <c r="J251" s="45">
        <f t="shared" si="75"/>
        <v>0</v>
      </c>
      <c r="K251" s="45">
        <f t="shared" si="75"/>
        <v>500</v>
      </c>
    </row>
    <row r="252" spans="1:11" s="3" customFormat="1" ht="11.25" x14ac:dyDescent="0.2">
      <c r="A252" s="30" t="s">
        <v>80</v>
      </c>
      <c r="B252" s="30"/>
      <c r="C252" s="27"/>
      <c r="D252" s="39"/>
      <c r="E252" s="27"/>
      <c r="F252" s="34">
        <f t="shared" si="59"/>
        <v>0</v>
      </c>
      <c r="G252" s="34">
        <v>0</v>
      </c>
      <c r="H252" s="34">
        <v>0</v>
      </c>
      <c r="I252" s="34">
        <v>0</v>
      </c>
      <c r="J252" s="45">
        <v>0</v>
      </c>
      <c r="K252" s="45">
        <v>0</v>
      </c>
    </row>
    <row r="253" spans="1:11" s="3" customFormat="1" ht="45" x14ac:dyDescent="0.2">
      <c r="A253" s="30" t="s">
        <v>60</v>
      </c>
      <c r="B253" s="30" t="s">
        <v>8</v>
      </c>
      <c r="C253" s="27" t="s">
        <v>47</v>
      </c>
      <c r="D253" s="39" t="s">
        <v>14</v>
      </c>
      <c r="E253" s="27" t="s">
        <v>268</v>
      </c>
      <c r="F253" s="34">
        <f t="shared" si="59"/>
        <v>150</v>
      </c>
      <c r="G253" s="34">
        <v>0</v>
      </c>
      <c r="H253" s="34">
        <v>0</v>
      </c>
      <c r="I253" s="34">
        <v>0</v>
      </c>
      <c r="J253" s="45">
        <v>0</v>
      </c>
      <c r="K253" s="45">
        <v>150</v>
      </c>
    </row>
    <row r="254" spans="1:11" s="3" customFormat="1" ht="11.25" x14ac:dyDescent="0.2">
      <c r="A254" s="12" t="s">
        <v>89</v>
      </c>
      <c r="B254" s="30"/>
      <c r="C254" s="27"/>
      <c r="D254" s="40"/>
      <c r="E254" s="27"/>
      <c r="F254" s="13">
        <f t="shared" si="59"/>
        <v>150</v>
      </c>
      <c r="G254" s="13">
        <f>G255+G256+G257</f>
        <v>0</v>
      </c>
      <c r="H254" s="13">
        <f t="shared" ref="H254:K254" si="76">H255+H256+H257</f>
        <v>0</v>
      </c>
      <c r="I254" s="13">
        <f t="shared" si="76"/>
        <v>0</v>
      </c>
      <c r="J254" s="13">
        <f t="shared" si="76"/>
        <v>0</v>
      </c>
      <c r="K254" s="13">
        <f t="shared" si="76"/>
        <v>150</v>
      </c>
    </row>
    <row r="255" spans="1:11" s="3" customFormat="1" ht="11.25" x14ac:dyDescent="0.2">
      <c r="A255" s="30" t="s">
        <v>5</v>
      </c>
      <c r="B255" s="30"/>
      <c r="C255" s="27"/>
      <c r="D255" s="40"/>
      <c r="E255" s="27"/>
      <c r="F255" s="34">
        <f t="shared" si="59"/>
        <v>0</v>
      </c>
      <c r="G255" s="34">
        <v>0</v>
      </c>
      <c r="H255" s="34">
        <v>0</v>
      </c>
      <c r="I255" s="34">
        <v>0</v>
      </c>
      <c r="J255" s="45">
        <v>0</v>
      </c>
      <c r="K255" s="45">
        <v>0</v>
      </c>
    </row>
    <row r="256" spans="1:11" s="3" customFormat="1" ht="11.25" x14ac:dyDescent="0.2">
      <c r="A256" s="30" t="s">
        <v>254</v>
      </c>
      <c r="B256" s="30"/>
      <c r="C256" s="27"/>
      <c r="D256" s="40"/>
      <c r="E256" s="27"/>
      <c r="F256" s="34">
        <f t="shared" si="59"/>
        <v>150</v>
      </c>
      <c r="G256" s="34">
        <f>G253</f>
        <v>0</v>
      </c>
      <c r="H256" s="34">
        <f t="shared" ref="H256:K256" si="77">H253</f>
        <v>0</v>
      </c>
      <c r="I256" s="34">
        <f t="shared" si="77"/>
        <v>0</v>
      </c>
      <c r="J256" s="45">
        <f t="shared" si="77"/>
        <v>0</v>
      </c>
      <c r="K256" s="45">
        <f t="shared" si="77"/>
        <v>150</v>
      </c>
    </row>
    <row r="257" spans="1:11" s="3" customFormat="1" ht="11.25" x14ac:dyDescent="0.2">
      <c r="A257" s="30" t="s">
        <v>80</v>
      </c>
      <c r="B257" s="30"/>
      <c r="C257" s="27"/>
      <c r="D257" s="40"/>
      <c r="E257" s="27"/>
      <c r="F257" s="34">
        <f t="shared" si="59"/>
        <v>0</v>
      </c>
      <c r="G257" s="34">
        <v>0</v>
      </c>
      <c r="H257" s="34">
        <v>0</v>
      </c>
      <c r="I257" s="34">
        <v>0</v>
      </c>
      <c r="J257" s="45">
        <v>0</v>
      </c>
      <c r="K257" s="45">
        <v>0</v>
      </c>
    </row>
    <row r="258" spans="1:11" s="3" customFormat="1" ht="22.5" x14ac:dyDescent="0.2">
      <c r="A258" s="30" t="s">
        <v>83</v>
      </c>
      <c r="B258" s="30" t="s">
        <v>29</v>
      </c>
      <c r="C258" s="27" t="s">
        <v>42</v>
      </c>
      <c r="D258" s="40" t="s">
        <v>14</v>
      </c>
      <c r="E258" s="27" t="s">
        <v>268</v>
      </c>
      <c r="F258" s="34">
        <f t="shared" si="59"/>
        <v>155</v>
      </c>
      <c r="G258" s="34">
        <v>0</v>
      </c>
      <c r="H258" s="34">
        <v>0</v>
      </c>
      <c r="I258" s="34">
        <v>0</v>
      </c>
      <c r="J258" s="45">
        <v>0</v>
      </c>
      <c r="K258" s="45">
        <v>155</v>
      </c>
    </row>
    <row r="259" spans="1:11" s="3" customFormat="1" ht="11.25" x14ac:dyDescent="0.2">
      <c r="A259" s="12" t="s">
        <v>89</v>
      </c>
      <c r="B259" s="30"/>
      <c r="C259" s="27"/>
      <c r="D259" s="39"/>
      <c r="E259" s="27"/>
      <c r="F259" s="13">
        <f>SUM(G259:K259)</f>
        <v>155</v>
      </c>
      <c r="G259" s="13">
        <f>G260+G261+G262</f>
        <v>0</v>
      </c>
      <c r="H259" s="13">
        <f t="shared" ref="H259:K259" si="78">H260+H261+H262</f>
        <v>0</v>
      </c>
      <c r="I259" s="13">
        <f t="shared" si="78"/>
        <v>0</v>
      </c>
      <c r="J259" s="13">
        <f t="shared" si="78"/>
        <v>0</v>
      </c>
      <c r="K259" s="13">
        <f t="shared" si="78"/>
        <v>155</v>
      </c>
    </row>
    <row r="260" spans="1:11" s="3" customFormat="1" ht="11.25" x14ac:dyDescent="0.2">
      <c r="A260" s="30" t="s">
        <v>5</v>
      </c>
      <c r="B260" s="30"/>
      <c r="C260" s="27"/>
      <c r="D260" s="39"/>
      <c r="E260" s="27"/>
      <c r="F260" s="34">
        <f t="shared" si="59"/>
        <v>0</v>
      </c>
      <c r="G260" s="34">
        <v>0</v>
      </c>
      <c r="H260" s="34">
        <v>0</v>
      </c>
      <c r="I260" s="34">
        <v>0</v>
      </c>
      <c r="J260" s="45">
        <v>0</v>
      </c>
      <c r="K260" s="45">
        <v>0</v>
      </c>
    </row>
    <row r="261" spans="1:11" s="3" customFormat="1" ht="11.25" x14ac:dyDescent="0.2">
      <c r="A261" s="30" t="s">
        <v>254</v>
      </c>
      <c r="B261" s="30"/>
      <c r="C261" s="27"/>
      <c r="D261" s="39"/>
      <c r="E261" s="27"/>
      <c r="F261" s="34">
        <f t="shared" si="59"/>
        <v>155</v>
      </c>
      <c r="G261" s="34">
        <f>G258</f>
        <v>0</v>
      </c>
      <c r="H261" s="34">
        <f t="shared" ref="H261:K261" si="79">H258</f>
        <v>0</v>
      </c>
      <c r="I261" s="34">
        <f t="shared" si="79"/>
        <v>0</v>
      </c>
      <c r="J261" s="45">
        <f t="shared" si="79"/>
        <v>0</v>
      </c>
      <c r="K261" s="45">
        <f t="shared" si="79"/>
        <v>155</v>
      </c>
    </row>
    <row r="262" spans="1:11" s="3" customFormat="1" ht="11.25" x14ac:dyDescent="0.2">
      <c r="A262" s="30" t="s">
        <v>80</v>
      </c>
      <c r="B262" s="30"/>
      <c r="C262" s="27"/>
      <c r="D262" s="40"/>
      <c r="E262" s="27"/>
      <c r="F262" s="34">
        <f t="shared" si="59"/>
        <v>0</v>
      </c>
      <c r="G262" s="34">
        <v>0</v>
      </c>
      <c r="H262" s="34">
        <v>0</v>
      </c>
      <c r="I262" s="34">
        <v>0</v>
      </c>
      <c r="J262" s="45">
        <v>0</v>
      </c>
      <c r="K262" s="45">
        <v>0</v>
      </c>
    </row>
    <row r="263" spans="1:11" s="3" customFormat="1" ht="22.5" x14ac:dyDescent="0.2">
      <c r="A263" s="30" t="s">
        <v>84</v>
      </c>
      <c r="B263" s="30" t="s">
        <v>8</v>
      </c>
      <c r="C263" s="27" t="s">
        <v>30</v>
      </c>
      <c r="D263" s="40" t="s">
        <v>14</v>
      </c>
      <c r="E263" s="27" t="s">
        <v>268</v>
      </c>
      <c r="F263" s="34">
        <f t="shared" si="59"/>
        <v>0</v>
      </c>
      <c r="G263" s="34">
        <v>0</v>
      </c>
      <c r="H263" s="34">
        <v>0</v>
      </c>
      <c r="I263" s="34">
        <v>0</v>
      </c>
      <c r="J263" s="45">
        <v>0</v>
      </c>
      <c r="K263" s="45">
        <v>0</v>
      </c>
    </row>
    <row r="264" spans="1:11" s="3" customFormat="1" ht="11.25" x14ac:dyDescent="0.2">
      <c r="A264" s="12" t="s">
        <v>89</v>
      </c>
      <c r="B264" s="30"/>
      <c r="C264" s="27"/>
      <c r="D264" s="39"/>
      <c r="E264" s="27"/>
      <c r="F264" s="13">
        <f t="shared" si="59"/>
        <v>0</v>
      </c>
      <c r="G264" s="13">
        <f>G265+G266+G267</f>
        <v>0</v>
      </c>
      <c r="H264" s="13">
        <f t="shared" ref="H264:K264" si="80">H265+H266+H267</f>
        <v>0</v>
      </c>
      <c r="I264" s="13">
        <f t="shared" si="80"/>
        <v>0</v>
      </c>
      <c r="J264" s="13">
        <f t="shared" si="80"/>
        <v>0</v>
      </c>
      <c r="K264" s="13">
        <f t="shared" si="80"/>
        <v>0</v>
      </c>
    </row>
    <row r="265" spans="1:11" s="3" customFormat="1" ht="11.25" x14ac:dyDescent="0.2">
      <c r="A265" s="30" t="s">
        <v>5</v>
      </c>
      <c r="B265" s="30"/>
      <c r="C265" s="27"/>
      <c r="D265" s="39"/>
      <c r="E265" s="27"/>
      <c r="F265" s="34">
        <f t="shared" si="59"/>
        <v>0</v>
      </c>
      <c r="G265" s="34">
        <v>0</v>
      </c>
      <c r="H265" s="34">
        <v>0</v>
      </c>
      <c r="I265" s="34">
        <v>0</v>
      </c>
      <c r="J265" s="45">
        <v>0</v>
      </c>
      <c r="K265" s="45">
        <v>0</v>
      </c>
    </row>
    <row r="266" spans="1:11" s="3" customFormat="1" ht="11.25" x14ac:dyDescent="0.2">
      <c r="A266" s="30" t="s">
        <v>254</v>
      </c>
      <c r="B266" s="30"/>
      <c r="C266" s="27"/>
      <c r="D266" s="39"/>
      <c r="E266" s="27"/>
      <c r="F266" s="34">
        <f t="shared" si="59"/>
        <v>0</v>
      </c>
      <c r="G266" s="34">
        <f>G263</f>
        <v>0</v>
      </c>
      <c r="H266" s="34">
        <f>H263</f>
        <v>0</v>
      </c>
      <c r="I266" s="34">
        <f>I263</f>
        <v>0</v>
      </c>
      <c r="J266" s="45">
        <f>J263</f>
        <v>0</v>
      </c>
      <c r="K266" s="45">
        <f>K263</f>
        <v>0</v>
      </c>
    </row>
    <row r="267" spans="1:11" s="3" customFormat="1" ht="11.25" x14ac:dyDescent="0.2">
      <c r="A267" s="30" t="s">
        <v>80</v>
      </c>
      <c r="B267" s="30"/>
      <c r="C267" s="31"/>
      <c r="D267" s="40"/>
      <c r="E267" s="27"/>
      <c r="F267" s="34">
        <f t="shared" si="59"/>
        <v>0</v>
      </c>
      <c r="G267" s="34">
        <v>0</v>
      </c>
      <c r="H267" s="34">
        <v>0</v>
      </c>
      <c r="I267" s="34">
        <v>0</v>
      </c>
      <c r="J267" s="45">
        <v>0</v>
      </c>
      <c r="K267" s="45">
        <v>0</v>
      </c>
    </row>
    <row r="268" spans="1:11" s="3" customFormat="1" ht="22.5" x14ac:dyDescent="0.2">
      <c r="A268" s="61" t="s">
        <v>85</v>
      </c>
      <c r="B268" s="61" t="s">
        <v>8</v>
      </c>
      <c r="C268" s="79" t="s">
        <v>306</v>
      </c>
      <c r="D268" s="70" t="s">
        <v>14</v>
      </c>
      <c r="E268" s="27" t="s">
        <v>268</v>
      </c>
      <c r="F268" s="34">
        <f t="shared" si="59"/>
        <v>60</v>
      </c>
      <c r="G268" s="34">
        <v>0</v>
      </c>
      <c r="H268" s="34">
        <v>0</v>
      </c>
      <c r="I268" s="34">
        <v>0</v>
      </c>
      <c r="J268" s="45">
        <v>40</v>
      </c>
      <c r="K268" s="45">
        <v>20</v>
      </c>
    </row>
    <row r="269" spans="1:11" s="3" customFormat="1" ht="22.5" x14ac:dyDescent="0.2">
      <c r="A269" s="61"/>
      <c r="B269" s="61"/>
      <c r="C269" s="80"/>
      <c r="D269" s="71"/>
      <c r="E269" s="27" t="s">
        <v>177</v>
      </c>
      <c r="F269" s="34">
        <f t="shared" si="59"/>
        <v>0</v>
      </c>
      <c r="G269" s="34">
        <v>0</v>
      </c>
      <c r="H269" s="34">
        <v>0</v>
      </c>
      <c r="I269" s="34">
        <v>0</v>
      </c>
      <c r="J269" s="45">
        <v>0</v>
      </c>
      <c r="K269" s="45">
        <v>0</v>
      </c>
    </row>
    <row r="270" spans="1:11" s="3" customFormat="1" ht="11.25" x14ac:dyDescent="0.2">
      <c r="A270" s="12" t="s">
        <v>89</v>
      </c>
      <c r="B270" s="30"/>
      <c r="C270" s="27"/>
      <c r="D270" s="39"/>
      <c r="E270" s="27"/>
      <c r="F270" s="13">
        <f t="shared" si="59"/>
        <v>60</v>
      </c>
      <c r="G270" s="13">
        <f>G271+G272+G273</f>
        <v>0</v>
      </c>
      <c r="H270" s="13">
        <f t="shared" ref="H270:K270" si="81">H271+H272+H273</f>
        <v>0</v>
      </c>
      <c r="I270" s="13">
        <f t="shared" si="81"/>
        <v>0</v>
      </c>
      <c r="J270" s="13">
        <f t="shared" si="81"/>
        <v>40</v>
      </c>
      <c r="K270" s="13">
        <f t="shared" si="81"/>
        <v>20</v>
      </c>
    </row>
    <row r="271" spans="1:11" s="3" customFormat="1" ht="11.25" x14ac:dyDescent="0.2">
      <c r="A271" s="30" t="s">
        <v>5</v>
      </c>
      <c r="B271" s="30"/>
      <c r="C271" s="27"/>
      <c r="D271" s="39"/>
      <c r="E271" s="27"/>
      <c r="F271" s="34">
        <f t="shared" si="59"/>
        <v>0</v>
      </c>
      <c r="G271" s="34">
        <f>G269</f>
        <v>0</v>
      </c>
      <c r="H271" s="34">
        <f t="shared" ref="H271:K271" si="82">H269</f>
        <v>0</v>
      </c>
      <c r="I271" s="34">
        <f t="shared" si="82"/>
        <v>0</v>
      </c>
      <c r="J271" s="45">
        <f t="shared" si="82"/>
        <v>0</v>
      </c>
      <c r="K271" s="45">
        <f t="shared" si="82"/>
        <v>0</v>
      </c>
    </row>
    <row r="272" spans="1:11" s="3" customFormat="1" ht="11.25" x14ac:dyDescent="0.2">
      <c r="A272" s="30" t="s">
        <v>254</v>
      </c>
      <c r="B272" s="30"/>
      <c r="C272" s="27"/>
      <c r="D272" s="39"/>
      <c r="E272" s="27"/>
      <c r="F272" s="34">
        <f t="shared" si="59"/>
        <v>60</v>
      </c>
      <c r="G272" s="34">
        <f>G268</f>
        <v>0</v>
      </c>
      <c r="H272" s="34">
        <f>H268</f>
        <v>0</v>
      </c>
      <c r="I272" s="34">
        <f>I268</f>
        <v>0</v>
      </c>
      <c r="J272" s="45">
        <f>J268</f>
        <v>40</v>
      </c>
      <c r="K272" s="45">
        <f>K268</f>
        <v>20</v>
      </c>
    </row>
    <row r="273" spans="1:11" s="3" customFormat="1" ht="11.25" x14ac:dyDescent="0.2">
      <c r="A273" s="30" t="s">
        <v>80</v>
      </c>
      <c r="B273" s="30"/>
      <c r="C273" s="27"/>
      <c r="D273" s="40"/>
      <c r="E273" s="27"/>
      <c r="F273" s="34">
        <f t="shared" si="59"/>
        <v>0</v>
      </c>
      <c r="G273" s="34">
        <v>0</v>
      </c>
      <c r="H273" s="34">
        <v>0</v>
      </c>
      <c r="I273" s="34">
        <v>0</v>
      </c>
      <c r="J273" s="45">
        <v>0</v>
      </c>
      <c r="K273" s="45">
        <v>0</v>
      </c>
    </row>
    <row r="274" spans="1:11" s="3" customFormat="1" ht="33.75" x14ac:dyDescent="0.2">
      <c r="A274" s="17" t="s">
        <v>272</v>
      </c>
      <c r="B274" s="17" t="s">
        <v>8</v>
      </c>
      <c r="C274" s="27" t="s">
        <v>86</v>
      </c>
      <c r="D274" s="40" t="s">
        <v>269</v>
      </c>
      <c r="E274" s="40" t="s">
        <v>177</v>
      </c>
      <c r="F274" s="34">
        <f t="shared" si="59"/>
        <v>2919.8679999999999</v>
      </c>
      <c r="G274" s="34">
        <v>0</v>
      </c>
      <c r="H274" s="34">
        <v>0</v>
      </c>
      <c r="I274" s="34">
        <v>0</v>
      </c>
      <c r="J274" s="51">
        <v>2919.8679999999999</v>
      </c>
      <c r="K274" s="45">
        <v>0</v>
      </c>
    </row>
    <row r="275" spans="1:11" s="3" customFormat="1" ht="45" x14ac:dyDescent="0.2">
      <c r="A275" s="18"/>
      <c r="B275" s="18"/>
      <c r="C275" s="27" t="s">
        <v>87</v>
      </c>
      <c r="D275" s="41"/>
      <c r="E275" s="41"/>
      <c r="F275" s="34">
        <f t="shared" si="59"/>
        <v>395</v>
      </c>
      <c r="G275" s="34">
        <v>0</v>
      </c>
      <c r="H275" s="34">
        <v>0</v>
      </c>
      <c r="I275" s="34">
        <v>0</v>
      </c>
      <c r="J275" s="45">
        <v>395</v>
      </c>
      <c r="K275" s="45">
        <v>0</v>
      </c>
    </row>
    <row r="276" spans="1:11" s="3" customFormat="1" ht="11.25" x14ac:dyDescent="0.2">
      <c r="A276" s="12" t="s">
        <v>89</v>
      </c>
      <c r="B276" s="30"/>
      <c r="C276" s="27"/>
      <c r="D276" s="40"/>
      <c r="E276" s="27"/>
      <c r="F276" s="13">
        <f t="shared" si="59"/>
        <v>3314.8679999999999</v>
      </c>
      <c r="G276" s="13">
        <f>G277+G278+G279</f>
        <v>0</v>
      </c>
      <c r="H276" s="13">
        <f t="shared" ref="H276:K276" si="83">H277+H278+H279</f>
        <v>0</v>
      </c>
      <c r="I276" s="13">
        <f t="shared" si="83"/>
        <v>0</v>
      </c>
      <c r="J276" s="13">
        <f t="shared" si="83"/>
        <v>3314.8679999999999</v>
      </c>
      <c r="K276" s="13">
        <f t="shared" si="83"/>
        <v>0</v>
      </c>
    </row>
    <row r="277" spans="1:11" s="3" customFormat="1" ht="11.25" x14ac:dyDescent="0.2">
      <c r="A277" s="30" t="s">
        <v>5</v>
      </c>
      <c r="B277" s="30"/>
      <c r="C277" s="27"/>
      <c r="D277" s="40"/>
      <c r="E277" s="27"/>
      <c r="F277" s="34">
        <f t="shared" si="59"/>
        <v>3314.8679999999999</v>
      </c>
      <c r="G277" s="34">
        <f>G274+G275</f>
        <v>0</v>
      </c>
      <c r="H277" s="34">
        <f t="shared" ref="H277:K277" si="84">H274+H275</f>
        <v>0</v>
      </c>
      <c r="I277" s="34">
        <f t="shared" si="84"/>
        <v>0</v>
      </c>
      <c r="J277" s="45">
        <f t="shared" si="84"/>
        <v>3314.8679999999999</v>
      </c>
      <c r="K277" s="45">
        <f t="shared" si="84"/>
        <v>0</v>
      </c>
    </row>
    <row r="278" spans="1:11" s="3" customFormat="1" ht="11.25" x14ac:dyDescent="0.2">
      <c r="A278" s="30" t="s">
        <v>254</v>
      </c>
      <c r="B278" s="30"/>
      <c r="C278" s="27"/>
      <c r="D278" s="40"/>
      <c r="E278" s="27"/>
      <c r="F278" s="34">
        <f t="shared" si="59"/>
        <v>0</v>
      </c>
      <c r="G278" s="34">
        <v>0</v>
      </c>
      <c r="H278" s="34">
        <v>0</v>
      </c>
      <c r="I278" s="34">
        <v>0</v>
      </c>
      <c r="J278" s="45">
        <v>0</v>
      </c>
      <c r="K278" s="45">
        <v>0</v>
      </c>
    </row>
    <row r="279" spans="1:11" s="3" customFormat="1" ht="11.25" x14ac:dyDescent="0.2">
      <c r="A279" s="30" t="s">
        <v>80</v>
      </c>
      <c r="B279" s="30"/>
      <c r="C279" s="27"/>
      <c r="D279" s="40"/>
      <c r="E279" s="27"/>
      <c r="F279" s="34">
        <f t="shared" ref="F279:F285" si="85">SUM(G279:K279)</f>
        <v>0</v>
      </c>
      <c r="G279" s="34">
        <v>0</v>
      </c>
      <c r="H279" s="34">
        <v>0</v>
      </c>
      <c r="I279" s="34">
        <v>0</v>
      </c>
      <c r="J279" s="45">
        <v>0</v>
      </c>
      <c r="K279" s="45">
        <v>0</v>
      </c>
    </row>
    <row r="280" spans="1:11" s="3" customFormat="1" ht="22.5" x14ac:dyDescent="0.2">
      <c r="A280" s="76" t="s">
        <v>88</v>
      </c>
      <c r="B280" s="76" t="s">
        <v>8</v>
      </c>
      <c r="C280" s="27" t="s">
        <v>30</v>
      </c>
      <c r="D280" s="39" t="s">
        <v>269</v>
      </c>
      <c r="E280" s="27" t="s">
        <v>177</v>
      </c>
      <c r="F280" s="34">
        <f t="shared" si="85"/>
        <v>976</v>
      </c>
      <c r="G280" s="34">
        <v>0</v>
      </c>
      <c r="H280" s="34">
        <v>0</v>
      </c>
      <c r="I280" s="34">
        <v>0</v>
      </c>
      <c r="J280" s="45">
        <v>976</v>
      </c>
      <c r="K280" s="45">
        <v>0</v>
      </c>
    </row>
    <row r="281" spans="1:11" s="3" customFormat="1" ht="22.5" x14ac:dyDescent="0.2">
      <c r="A281" s="78"/>
      <c r="B281" s="78"/>
      <c r="C281" s="27"/>
      <c r="D281" s="40" t="s">
        <v>14</v>
      </c>
      <c r="E281" s="27" t="s">
        <v>177</v>
      </c>
      <c r="F281" s="34">
        <f t="shared" si="85"/>
        <v>0</v>
      </c>
      <c r="G281" s="34">
        <v>0</v>
      </c>
      <c r="H281" s="34">
        <v>0</v>
      </c>
      <c r="I281" s="34">
        <v>0</v>
      </c>
      <c r="J281" s="45">
        <v>0</v>
      </c>
      <c r="K281" s="45">
        <v>0</v>
      </c>
    </row>
    <row r="282" spans="1:11" s="3" customFormat="1" ht="11.25" x14ac:dyDescent="0.2">
      <c r="A282" s="12" t="s">
        <v>89</v>
      </c>
      <c r="B282" s="30"/>
      <c r="C282" s="27"/>
      <c r="D282" s="40"/>
      <c r="E282" s="27"/>
      <c r="F282" s="13">
        <f>SUM(G282:K282)</f>
        <v>976</v>
      </c>
      <c r="G282" s="13">
        <f>G283+G284+G285</f>
        <v>0</v>
      </c>
      <c r="H282" s="13">
        <f t="shared" ref="H282:K282" si="86">H283+H284+H285</f>
        <v>0</v>
      </c>
      <c r="I282" s="13">
        <f t="shared" si="86"/>
        <v>0</v>
      </c>
      <c r="J282" s="13">
        <f t="shared" si="86"/>
        <v>976</v>
      </c>
      <c r="K282" s="13">
        <f t="shared" si="86"/>
        <v>0</v>
      </c>
    </row>
    <row r="283" spans="1:11" s="3" customFormat="1" ht="11.25" x14ac:dyDescent="0.2">
      <c r="A283" s="30" t="s">
        <v>5</v>
      </c>
      <c r="B283" s="30"/>
      <c r="C283" s="27"/>
      <c r="D283" s="40"/>
      <c r="E283" s="27"/>
      <c r="F283" s="34">
        <f t="shared" si="85"/>
        <v>976</v>
      </c>
      <c r="G283" s="34">
        <f>G280+G281</f>
        <v>0</v>
      </c>
      <c r="H283" s="34">
        <f t="shared" ref="H283:K283" si="87">H280+H281</f>
        <v>0</v>
      </c>
      <c r="I283" s="34">
        <f t="shared" si="87"/>
        <v>0</v>
      </c>
      <c r="J283" s="45">
        <f t="shared" si="87"/>
        <v>976</v>
      </c>
      <c r="K283" s="45">
        <f t="shared" si="87"/>
        <v>0</v>
      </c>
    </row>
    <row r="284" spans="1:11" s="3" customFormat="1" ht="11.25" x14ac:dyDescent="0.2">
      <c r="A284" s="30" t="s">
        <v>254</v>
      </c>
      <c r="B284" s="30"/>
      <c r="C284" s="27"/>
      <c r="D284" s="40"/>
      <c r="E284" s="27"/>
      <c r="F284" s="34">
        <f t="shared" si="85"/>
        <v>0</v>
      </c>
      <c r="G284" s="34">
        <v>0</v>
      </c>
      <c r="H284" s="34">
        <v>0</v>
      </c>
      <c r="I284" s="34">
        <v>0</v>
      </c>
      <c r="J284" s="45">
        <v>0</v>
      </c>
      <c r="K284" s="45">
        <v>0</v>
      </c>
    </row>
    <row r="285" spans="1:11" s="3" customFormat="1" ht="11.25" x14ac:dyDescent="0.2">
      <c r="A285" s="30" t="s">
        <v>80</v>
      </c>
      <c r="B285" s="30"/>
      <c r="C285" s="27"/>
      <c r="D285" s="40"/>
      <c r="E285" s="27"/>
      <c r="F285" s="34">
        <f t="shared" si="85"/>
        <v>0</v>
      </c>
      <c r="G285" s="34">
        <v>0</v>
      </c>
      <c r="H285" s="34">
        <v>0</v>
      </c>
      <c r="I285" s="34">
        <v>0</v>
      </c>
      <c r="J285" s="45">
        <v>0</v>
      </c>
      <c r="K285" s="45">
        <v>0</v>
      </c>
    </row>
    <row r="286" spans="1:11" s="3" customFormat="1" ht="63" x14ac:dyDescent="0.2">
      <c r="A286" s="12" t="s">
        <v>262</v>
      </c>
      <c r="B286" s="30"/>
      <c r="C286" s="27"/>
      <c r="D286" s="39"/>
      <c r="E286" s="27"/>
      <c r="F286" s="13">
        <f>SUM(G286:K286)</f>
        <v>45543.994999999995</v>
      </c>
      <c r="G286" s="13">
        <f>G287+G288+G289</f>
        <v>696.05</v>
      </c>
      <c r="H286" s="13">
        <f t="shared" ref="H286:K286" si="88">H287+H288+H289</f>
        <v>3749.1370000000002</v>
      </c>
      <c r="I286" s="13">
        <f t="shared" si="88"/>
        <v>18554.760000000002</v>
      </c>
      <c r="J286" s="13">
        <f t="shared" si="88"/>
        <v>19133.067999999999</v>
      </c>
      <c r="K286" s="13">
        <f t="shared" si="88"/>
        <v>3410.9799999999996</v>
      </c>
    </row>
    <row r="287" spans="1:11" s="3" customFormat="1" ht="11.25" x14ac:dyDescent="0.2">
      <c r="A287" s="30" t="s">
        <v>5</v>
      </c>
      <c r="B287" s="30"/>
      <c r="C287" s="27"/>
      <c r="D287" s="39"/>
      <c r="E287" s="27"/>
      <c r="F287" s="34">
        <f>SUM(G287:K287)</f>
        <v>40575.864999999998</v>
      </c>
      <c r="G287" s="34">
        <f>G283+G277+G271+G265+G260+G255+G250+G245+G238+G231+G226+G221+G216+G210+G205+G200+G194+G186+G180+G172+G167+G155+G140+G134+G125+G115</f>
        <v>200</v>
      </c>
      <c r="H287" s="34">
        <f t="shared" ref="H287:K287" si="89">H283+H277+H271+H265+H260+H255+H250+H245+H238+H231+H226+H221+H216+H210+H205+H200+H194+H186+H180+H172+H167+H155+H140+H134+H125+H115</f>
        <v>2877.2370000000001</v>
      </c>
      <c r="I287" s="34">
        <f t="shared" si="89"/>
        <v>17767.760000000002</v>
      </c>
      <c r="J287" s="45">
        <f t="shared" si="89"/>
        <v>17576.687999999998</v>
      </c>
      <c r="K287" s="45">
        <f t="shared" si="89"/>
        <v>2154.1799999999998</v>
      </c>
    </row>
    <row r="288" spans="1:11" s="3" customFormat="1" ht="11.25" x14ac:dyDescent="0.2">
      <c r="A288" s="30" t="s">
        <v>254</v>
      </c>
      <c r="B288" s="30"/>
      <c r="C288" s="27"/>
      <c r="D288" s="39"/>
      <c r="E288" s="27"/>
      <c r="F288" s="34">
        <f>SUM(G288:K288)</f>
        <v>2529.1799999999998</v>
      </c>
      <c r="G288" s="34">
        <f t="shared" ref="G288:K289" si="90">G284+G278+G272+G266+G261+G256+G251+G246+G239+G232+G227+G222+G217+G211+G206+G201+G195+G187+G181+G173+G168+G156+G141+G135+G126+G116</f>
        <v>0</v>
      </c>
      <c r="H288" s="34">
        <f t="shared" si="90"/>
        <v>0</v>
      </c>
      <c r="I288" s="34">
        <f t="shared" si="90"/>
        <v>0</v>
      </c>
      <c r="J288" s="45">
        <f t="shared" si="90"/>
        <v>1414.3799999999999</v>
      </c>
      <c r="K288" s="45">
        <f t="shared" si="90"/>
        <v>1114.8</v>
      </c>
    </row>
    <row r="289" spans="1:11" s="3" customFormat="1" ht="11.25" x14ac:dyDescent="0.2">
      <c r="A289" s="30" t="s">
        <v>80</v>
      </c>
      <c r="B289" s="30"/>
      <c r="C289" s="27"/>
      <c r="D289" s="39"/>
      <c r="E289" s="27"/>
      <c r="F289" s="34">
        <f>SUM(G289:K289)</f>
        <v>2438.9499999999998</v>
      </c>
      <c r="G289" s="34">
        <f t="shared" si="90"/>
        <v>496.05</v>
      </c>
      <c r="H289" s="34">
        <f t="shared" si="90"/>
        <v>871.9</v>
      </c>
      <c r="I289" s="34">
        <f t="shared" si="90"/>
        <v>787</v>
      </c>
      <c r="J289" s="45">
        <f t="shared" si="90"/>
        <v>142</v>
      </c>
      <c r="K289" s="45">
        <f t="shared" si="90"/>
        <v>142</v>
      </c>
    </row>
    <row r="290" spans="1:11" s="3" customFormat="1" ht="11.25" x14ac:dyDescent="0.2">
      <c r="A290" s="81" t="s">
        <v>263</v>
      </c>
      <c r="B290" s="81"/>
      <c r="C290" s="81"/>
      <c r="D290" s="81"/>
      <c r="E290" s="81"/>
      <c r="F290" s="81"/>
      <c r="G290" s="81"/>
      <c r="H290" s="81"/>
      <c r="I290" s="81"/>
      <c r="J290" s="81"/>
      <c r="K290" s="81"/>
    </row>
    <row r="291" spans="1:11" s="3" customFormat="1" ht="56.25" x14ac:dyDescent="0.2">
      <c r="A291" s="30" t="s">
        <v>81</v>
      </c>
      <c r="B291" s="30"/>
      <c r="C291" s="27"/>
      <c r="D291" s="39" t="s">
        <v>10</v>
      </c>
      <c r="E291" s="27"/>
      <c r="F291" s="34">
        <v>0</v>
      </c>
      <c r="G291" s="34">
        <v>0</v>
      </c>
      <c r="H291" s="34">
        <v>0</v>
      </c>
      <c r="I291" s="34">
        <v>0</v>
      </c>
      <c r="J291" s="45">
        <v>0</v>
      </c>
      <c r="K291" s="45">
        <v>0</v>
      </c>
    </row>
    <row r="292" spans="1:11" s="3" customFormat="1" ht="11.25" x14ac:dyDescent="0.2">
      <c r="A292" s="81" t="s">
        <v>264</v>
      </c>
      <c r="B292" s="81"/>
      <c r="C292" s="81"/>
      <c r="D292" s="81"/>
      <c r="E292" s="81"/>
      <c r="F292" s="81"/>
      <c r="G292" s="81"/>
      <c r="H292" s="81"/>
      <c r="I292" s="81"/>
      <c r="J292" s="81"/>
      <c r="K292" s="81"/>
    </row>
    <row r="293" spans="1:11" s="3" customFormat="1" ht="45" x14ac:dyDescent="0.2">
      <c r="A293" s="30" t="s">
        <v>61</v>
      </c>
      <c r="B293" s="30" t="s">
        <v>62</v>
      </c>
      <c r="C293" s="27"/>
      <c r="D293" s="39" t="s">
        <v>276</v>
      </c>
      <c r="E293" s="27"/>
      <c r="F293" s="34">
        <f>SUM(G293:K293)</f>
        <v>0</v>
      </c>
      <c r="G293" s="34">
        <v>0</v>
      </c>
      <c r="H293" s="34">
        <v>0</v>
      </c>
      <c r="I293" s="34">
        <v>0</v>
      </c>
      <c r="J293" s="45">
        <v>0</v>
      </c>
      <c r="K293" s="45">
        <v>0</v>
      </c>
    </row>
    <row r="294" spans="1:11" s="3" customFormat="1" ht="11.25" x14ac:dyDescent="0.2">
      <c r="A294" s="30"/>
      <c r="B294" s="30"/>
      <c r="C294" s="27"/>
      <c r="D294" s="39"/>
      <c r="E294" s="27"/>
      <c r="F294" s="38"/>
      <c r="G294" s="38"/>
      <c r="H294" s="38"/>
      <c r="I294" s="38"/>
      <c r="J294" s="44"/>
      <c r="K294" s="44"/>
    </row>
    <row r="295" spans="1:11" s="3" customFormat="1" ht="56.25" x14ac:dyDescent="0.2">
      <c r="A295" s="30" t="s">
        <v>63</v>
      </c>
      <c r="B295" s="30" t="s">
        <v>64</v>
      </c>
      <c r="C295" s="27"/>
      <c r="D295" s="39" t="s">
        <v>65</v>
      </c>
      <c r="E295" s="27"/>
      <c r="F295" s="34">
        <f>SUM(G295:K295)</f>
        <v>0</v>
      </c>
      <c r="G295" s="34">
        <v>0</v>
      </c>
      <c r="H295" s="34">
        <v>0</v>
      </c>
      <c r="I295" s="34">
        <v>0</v>
      </c>
      <c r="J295" s="45">
        <v>0</v>
      </c>
      <c r="K295" s="45">
        <v>0</v>
      </c>
    </row>
    <row r="296" spans="1:11" s="3" customFormat="1" ht="11.25" x14ac:dyDescent="0.2">
      <c r="A296" s="81" t="s">
        <v>66</v>
      </c>
      <c r="B296" s="81"/>
      <c r="C296" s="81"/>
      <c r="D296" s="81"/>
      <c r="E296" s="81"/>
      <c r="F296" s="81"/>
      <c r="G296" s="81"/>
      <c r="H296" s="81"/>
      <c r="I296" s="81"/>
      <c r="J296" s="81"/>
      <c r="K296" s="81"/>
    </row>
    <row r="297" spans="1:11" s="3" customFormat="1" ht="56.25" x14ac:dyDescent="0.2">
      <c r="A297" s="30" t="s">
        <v>67</v>
      </c>
      <c r="B297" s="30"/>
      <c r="C297" s="27"/>
      <c r="D297" s="39" t="s">
        <v>91</v>
      </c>
      <c r="E297" s="27"/>
      <c r="F297" s="34">
        <f>SUM(G297:K297)</f>
        <v>0</v>
      </c>
      <c r="G297" s="34">
        <v>0</v>
      </c>
      <c r="H297" s="34">
        <v>0</v>
      </c>
      <c r="I297" s="34">
        <v>0</v>
      </c>
      <c r="J297" s="45">
        <v>0</v>
      </c>
      <c r="K297" s="45">
        <v>0</v>
      </c>
    </row>
    <row r="298" spans="1:11" s="3" customFormat="1" ht="56.25" x14ac:dyDescent="0.2">
      <c r="A298" s="30" t="s">
        <v>68</v>
      </c>
      <c r="B298" s="30"/>
      <c r="C298" s="27"/>
      <c r="D298" s="39" t="s">
        <v>280</v>
      </c>
      <c r="E298" s="27"/>
      <c r="F298" s="38"/>
      <c r="G298" s="38"/>
      <c r="H298" s="38"/>
      <c r="I298" s="38"/>
      <c r="J298" s="44"/>
      <c r="K298" s="44"/>
    </row>
    <row r="299" spans="1:11" s="3" customFormat="1" ht="56.25" x14ac:dyDescent="0.2">
      <c r="A299" s="30" t="s">
        <v>69</v>
      </c>
      <c r="B299" s="30"/>
      <c r="C299" s="27"/>
      <c r="D299" s="39" t="s">
        <v>10</v>
      </c>
      <c r="E299" s="27"/>
      <c r="F299" s="34">
        <f>SUM(G299:K299)</f>
        <v>0</v>
      </c>
      <c r="G299" s="34">
        <v>0</v>
      </c>
      <c r="H299" s="34">
        <v>0</v>
      </c>
      <c r="I299" s="34">
        <v>0</v>
      </c>
      <c r="J299" s="45">
        <v>0</v>
      </c>
      <c r="K299" s="45">
        <v>0</v>
      </c>
    </row>
    <row r="300" spans="1:11" s="3" customFormat="1" ht="22.5" x14ac:dyDescent="0.2">
      <c r="A300" s="30" t="s">
        <v>70</v>
      </c>
      <c r="B300" s="30"/>
      <c r="C300" s="27"/>
      <c r="D300" s="39"/>
      <c r="E300" s="27"/>
      <c r="F300" s="38"/>
      <c r="G300" s="38"/>
      <c r="H300" s="38"/>
      <c r="I300" s="38"/>
      <c r="J300" s="44"/>
      <c r="K300" s="44"/>
    </row>
    <row r="301" spans="1:11" s="3" customFormat="1" ht="11.25" x14ac:dyDescent="0.2">
      <c r="A301" s="30" t="s">
        <v>71</v>
      </c>
      <c r="B301" s="30"/>
      <c r="C301" s="27"/>
      <c r="D301" s="39"/>
      <c r="E301" s="27"/>
      <c r="F301" s="38"/>
      <c r="G301" s="38"/>
      <c r="H301" s="38"/>
      <c r="I301" s="38"/>
      <c r="J301" s="44"/>
      <c r="K301" s="44"/>
    </row>
    <row r="302" spans="1:11" s="3" customFormat="1" ht="56.25" x14ac:dyDescent="0.2">
      <c r="A302" s="30" t="s">
        <v>72</v>
      </c>
      <c r="B302" s="30"/>
      <c r="C302" s="27"/>
      <c r="D302" s="39" t="s">
        <v>76</v>
      </c>
      <c r="E302" s="27"/>
      <c r="F302" s="34">
        <f>SUM(G302:K302)</f>
        <v>0</v>
      </c>
      <c r="G302" s="34">
        <v>0</v>
      </c>
      <c r="H302" s="34">
        <v>0</v>
      </c>
      <c r="I302" s="34">
        <v>0</v>
      </c>
      <c r="J302" s="45">
        <v>0</v>
      </c>
      <c r="K302" s="45">
        <v>0</v>
      </c>
    </row>
    <row r="303" spans="1:11" s="3" customFormat="1" ht="22.5" x14ac:dyDescent="0.2">
      <c r="A303" s="30" t="s">
        <v>73</v>
      </c>
      <c r="B303" s="30"/>
      <c r="C303" s="27"/>
      <c r="D303" s="39"/>
      <c r="E303" s="27"/>
      <c r="F303" s="38"/>
      <c r="G303" s="38"/>
      <c r="H303" s="38"/>
      <c r="I303" s="38"/>
      <c r="J303" s="44"/>
      <c r="K303" s="44"/>
    </row>
    <row r="304" spans="1:11" s="3" customFormat="1" ht="11.25" x14ac:dyDescent="0.2">
      <c r="A304" s="30" t="s">
        <v>74</v>
      </c>
      <c r="B304" s="30"/>
      <c r="C304" s="27"/>
      <c r="D304" s="39"/>
      <c r="E304" s="27"/>
      <c r="F304" s="38"/>
      <c r="G304" s="38"/>
      <c r="H304" s="38"/>
      <c r="I304" s="38"/>
      <c r="J304" s="44"/>
      <c r="K304" s="44"/>
    </row>
    <row r="305" spans="1:11" s="3" customFormat="1" ht="11.25" x14ac:dyDescent="0.2">
      <c r="A305" s="30" t="s">
        <v>75</v>
      </c>
      <c r="B305" s="30"/>
      <c r="C305" s="27"/>
      <c r="D305" s="39"/>
      <c r="E305" s="27"/>
      <c r="F305" s="38"/>
      <c r="G305" s="38"/>
      <c r="H305" s="38"/>
      <c r="I305" s="38"/>
      <c r="J305" s="44"/>
      <c r="K305" s="44"/>
    </row>
    <row r="306" spans="1:11" s="3" customFormat="1" ht="135" x14ac:dyDescent="0.2">
      <c r="A306" s="30" t="s">
        <v>266</v>
      </c>
      <c r="B306" s="30" t="s">
        <v>77</v>
      </c>
      <c r="C306" s="27"/>
      <c r="D306" s="39" t="s">
        <v>267</v>
      </c>
      <c r="E306" s="27" t="s">
        <v>281</v>
      </c>
      <c r="F306" s="38"/>
      <c r="G306" s="38"/>
      <c r="H306" s="38"/>
      <c r="I306" s="38"/>
      <c r="J306" s="44"/>
      <c r="K306" s="44"/>
    </row>
    <row r="307" spans="1:11" s="3" customFormat="1" ht="11.25" x14ac:dyDescent="0.2">
      <c r="A307" s="23" t="s">
        <v>265</v>
      </c>
      <c r="B307" s="30"/>
      <c r="C307" s="27"/>
      <c r="D307" s="39"/>
      <c r="E307" s="27"/>
      <c r="F307" s="13">
        <f>F308+F309+F310</f>
        <v>402829.81943999999</v>
      </c>
      <c r="G307" s="13">
        <f>G308+G309+G310</f>
        <v>65582.580000000016</v>
      </c>
      <c r="H307" s="13">
        <f t="shared" ref="H307:K307" si="91">H308+H309+H310</f>
        <v>48927.117000000006</v>
      </c>
      <c r="I307" s="13">
        <f t="shared" si="91"/>
        <v>101881.95000000001</v>
      </c>
      <c r="J307" s="13">
        <f t="shared" si="91"/>
        <v>110757.16244</v>
      </c>
      <c r="K307" s="13">
        <f t="shared" si="91"/>
        <v>75681.009999999995</v>
      </c>
    </row>
    <row r="308" spans="1:11" s="3" customFormat="1" ht="11.25" x14ac:dyDescent="0.2">
      <c r="A308" s="24" t="s">
        <v>78</v>
      </c>
      <c r="B308" s="30"/>
      <c r="C308" s="27"/>
      <c r="D308" s="39"/>
      <c r="E308" s="35"/>
      <c r="F308" s="34">
        <f>SUM(G308:K308)</f>
        <v>123447.15943999999</v>
      </c>
      <c r="G308" s="34">
        <f>G287+G103+G37</f>
        <v>1200</v>
      </c>
      <c r="H308" s="34">
        <f>H287+H103+H37</f>
        <v>2877.2370000000001</v>
      </c>
      <c r="I308" s="34">
        <f>I287+I103+I37</f>
        <v>29267.760000000002</v>
      </c>
      <c r="J308" s="45">
        <f>J287+J103+J37</f>
        <v>58677.98244</v>
      </c>
      <c r="K308" s="45">
        <f>K287+K103+K37</f>
        <v>31424.18</v>
      </c>
    </row>
    <row r="309" spans="1:11" s="3" customFormat="1" ht="11.25" x14ac:dyDescent="0.2">
      <c r="A309" s="24" t="s">
        <v>79</v>
      </c>
      <c r="B309" s="30"/>
      <c r="C309" s="27"/>
      <c r="D309" s="39"/>
      <c r="E309" s="27"/>
      <c r="F309" s="34">
        <f>SUM(G309:K309)</f>
        <v>2529.1799999999998</v>
      </c>
      <c r="G309" s="34">
        <f>G288</f>
        <v>0</v>
      </c>
      <c r="H309" s="34">
        <f t="shared" ref="H309:K309" si="92">H288</f>
        <v>0</v>
      </c>
      <c r="I309" s="34">
        <f t="shared" si="92"/>
        <v>0</v>
      </c>
      <c r="J309" s="45">
        <f t="shared" si="92"/>
        <v>1414.3799999999999</v>
      </c>
      <c r="K309" s="45">
        <f t="shared" si="92"/>
        <v>1114.8</v>
      </c>
    </row>
    <row r="310" spans="1:11" s="3" customFormat="1" ht="11.25" x14ac:dyDescent="0.2">
      <c r="A310" s="24" t="s">
        <v>80</v>
      </c>
      <c r="B310" s="30"/>
      <c r="C310" s="27"/>
      <c r="D310" s="39"/>
      <c r="E310" s="27"/>
      <c r="F310" s="34">
        <f>SUM(G310:K310)</f>
        <v>276853.48</v>
      </c>
      <c r="G310" s="34">
        <f>G289+G104+G38</f>
        <v>64382.580000000009</v>
      </c>
      <c r="H310" s="34">
        <f>H289+H104+H38</f>
        <v>46049.880000000005</v>
      </c>
      <c r="I310" s="34">
        <f>I289+I104+I38</f>
        <v>72614.19</v>
      </c>
      <c r="J310" s="45">
        <f>J289+J104+J38</f>
        <v>50664.800000000003</v>
      </c>
      <c r="K310" s="45">
        <f>K289+K104+K38</f>
        <v>43142.03</v>
      </c>
    </row>
    <row r="311" spans="1:11" s="3" customFormat="1" x14ac:dyDescent="0.2">
      <c r="A311" s="5"/>
      <c r="B311" s="5"/>
      <c r="C311" s="37"/>
      <c r="D311" s="19"/>
      <c r="E311" s="37"/>
      <c r="F311" s="4"/>
      <c r="G311" s="9"/>
      <c r="H311" s="9"/>
      <c r="I311" s="9"/>
      <c r="J311" s="9"/>
      <c r="K311" s="9"/>
    </row>
    <row r="312" spans="1:11" s="3" customFormat="1" x14ac:dyDescent="0.2">
      <c r="A312" s="6"/>
      <c r="B312" s="6"/>
      <c r="C312" s="11"/>
      <c r="D312" s="22"/>
      <c r="E312" s="7"/>
      <c r="F312" s="36"/>
      <c r="G312" s="36"/>
      <c r="H312" s="36"/>
      <c r="I312" s="36"/>
      <c r="J312" s="43"/>
      <c r="K312" s="53"/>
    </row>
    <row r="313" spans="1:11" s="3" customFormat="1" x14ac:dyDescent="0.2">
      <c r="A313" s="6"/>
      <c r="B313" s="6"/>
      <c r="C313" s="54"/>
      <c r="D313" s="55"/>
      <c r="E313" s="56"/>
      <c r="F313" s="57"/>
      <c r="G313" s="36"/>
      <c r="H313" s="36"/>
      <c r="I313" s="36"/>
      <c r="J313" s="43"/>
      <c r="K313" s="43"/>
    </row>
    <row r="314" spans="1:11" s="3" customFormat="1" x14ac:dyDescent="0.2">
      <c r="A314" s="6"/>
      <c r="B314" s="6"/>
      <c r="C314" s="11"/>
      <c r="D314" s="22"/>
      <c r="E314" s="7"/>
      <c r="F314" s="36"/>
      <c r="G314" s="36"/>
      <c r="H314" s="36"/>
      <c r="I314" s="36"/>
      <c r="J314" s="43"/>
      <c r="K314" s="43"/>
    </row>
    <row r="315" spans="1:11" s="3" customFormat="1" x14ac:dyDescent="0.2">
      <c r="A315" s="6"/>
      <c r="B315" s="6"/>
      <c r="C315" s="11"/>
      <c r="D315" s="22"/>
      <c r="E315" s="7"/>
      <c r="F315" s="36"/>
      <c r="G315" s="36"/>
      <c r="H315" s="36"/>
      <c r="I315" s="36"/>
      <c r="J315" s="43"/>
      <c r="K315" s="43"/>
    </row>
    <row r="316" spans="1:11" s="3" customFormat="1" ht="15.75" x14ac:dyDescent="0.2">
      <c r="A316" s="58" t="s">
        <v>313</v>
      </c>
      <c r="B316" s="6"/>
      <c r="C316" s="11"/>
      <c r="D316" s="22"/>
      <c r="E316" s="7"/>
      <c r="F316" s="36"/>
      <c r="G316" s="36"/>
      <c r="H316" s="36"/>
      <c r="I316" s="36"/>
      <c r="J316" s="43"/>
      <c r="K316" s="43"/>
    </row>
    <row r="317" spans="1:11" s="3" customFormat="1" ht="15.75" x14ac:dyDescent="0.2">
      <c r="A317" s="58"/>
      <c r="B317" s="6"/>
      <c r="C317" s="11"/>
      <c r="D317" s="22"/>
      <c r="E317" s="7"/>
      <c r="F317" s="36"/>
      <c r="G317" s="36"/>
      <c r="H317" s="36"/>
      <c r="I317" s="36"/>
      <c r="J317" s="43"/>
      <c r="K317" s="43"/>
    </row>
    <row r="318" spans="1:11" s="3" customFormat="1" ht="15.75" x14ac:dyDescent="0.2">
      <c r="A318" s="58" t="s">
        <v>314</v>
      </c>
      <c r="B318" s="6"/>
      <c r="C318" s="11"/>
      <c r="D318" s="22"/>
      <c r="E318" s="7"/>
      <c r="F318" s="36"/>
      <c r="G318" s="36"/>
      <c r="H318" s="36"/>
      <c r="I318" s="36"/>
      <c r="J318" s="43"/>
      <c r="K318" s="43"/>
    </row>
    <row r="319" spans="1:11" s="3" customFormat="1" ht="15.75" x14ac:dyDescent="0.2">
      <c r="A319" s="58"/>
      <c r="B319" s="6"/>
      <c r="C319" s="11"/>
      <c r="D319" s="22"/>
      <c r="E319" s="7"/>
      <c r="F319" s="36"/>
      <c r="G319" s="36"/>
      <c r="H319" s="36"/>
      <c r="I319" s="36"/>
      <c r="J319" s="43"/>
      <c r="K319" s="43"/>
    </row>
    <row r="320" spans="1:11" s="3" customFormat="1" ht="15.75" x14ac:dyDescent="0.2">
      <c r="A320" s="58" t="s">
        <v>315</v>
      </c>
      <c r="B320" s="6"/>
      <c r="C320" s="11"/>
      <c r="D320" s="22"/>
      <c r="E320" s="7"/>
      <c r="F320" s="36"/>
      <c r="G320" s="36"/>
      <c r="H320" s="36"/>
      <c r="I320" s="36"/>
      <c r="J320" s="43"/>
      <c r="K320" s="43"/>
    </row>
    <row r="321" spans="1:11" s="3" customFormat="1" x14ac:dyDescent="0.2">
      <c r="A321" s="6"/>
      <c r="B321" s="6"/>
      <c r="C321" s="11"/>
      <c r="D321" s="22"/>
      <c r="E321" s="7"/>
      <c r="F321" s="36"/>
      <c r="G321" s="36"/>
      <c r="H321" s="36"/>
      <c r="I321" s="36"/>
      <c r="J321" s="43"/>
      <c r="K321" s="43"/>
    </row>
  </sheetData>
  <mergeCells count="120">
    <mergeCell ref="A290:K290"/>
    <mergeCell ref="A292:K292"/>
    <mergeCell ref="A296:K296"/>
    <mergeCell ref="A268:A269"/>
    <mergeCell ref="B268:B269"/>
    <mergeCell ref="C268:C269"/>
    <mergeCell ref="D268:D269"/>
    <mergeCell ref="A280:A281"/>
    <mergeCell ref="B280:B281"/>
    <mergeCell ref="B234:B236"/>
    <mergeCell ref="C234:C235"/>
    <mergeCell ref="D234:D235"/>
    <mergeCell ref="A241:A243"/>
    <mergeCell ref="B241:B243"/>
    <mergeCell ref="C241:C242"/>
    <mergeCell ref="D241:D242"/>
    <mergeCell ref="A197:A198"/>
    <mergeCell ref="B197:B198"/>
    <mergeCell ref="C197:C198"/>
    <mergeCell ref="D197:D198"/>
    <mergeCell ref="A213:A214"/>
    <mergeCell ref="B213:B214"/>
    <mergeCell ref="A183:A184"/>
    <mergeCell ref="B183:B184"/>
    <mergeCell ref="C183:C184"/>
    <mergeCell ref="D183:D184"/>
    <mergeCell ref="A158:A165"/>
    <mergeCell ref="B160:B165"/>
    <mergeCell ref="C160:C161"/>
    <mergeCell ref="D160:D161"/>
    <mergeCell ref="A175:A178"/>
    <mergeCell ref="B175:B178"/>
    <mergeCell ref="C177:C178"/>
    <mergeCell ref="D177:D178"/>
    <mergeCell ref="A137:A138"/>
    <mergeCell ref="B137:B138"/>
    <mergeCell ref="A143:A153"/>
    <mergeCell ref="B143:B153"/>
    <mergeCell ref="C145:C146"/>
    <mergeCell ref="D145:D146"/>
    <mergeCell ref="C120:C121"/>
    <mergeCell ref="D120:D121"/>
    <mergeCell ref="A128:A132"/>
    <mergeCell ref="B128:B132"/>
    <mergeCell ref="C130:C131"/>
    <mergeCell ref="D130:D131"/>
    <mergeCell ref="A98:A99"/>
    <mergeCell ref="C98:C99"/>
    <mergeCell ref="D98:D99"/>
    <mergeCell ref="A105:K105"/>
    <mergeCell ref="A106:A113"/>
    <mergeCell ref="B106:B113"/>
    <mergeCell ref="D109:D110"/>
    <mergeCell ref="A92:A95"/>
    <mergeCell ref="C92:C95"/>
    <mergeCell ref="D92:D95"/>
    <mergeCell ref="E92:E94"/>
    <mergeCell ref="A96:A97"/>
    <mergeCell ref="C96:C97"/>
    <mergeCell ref="D96:D97"/>
    <mergeCell ref="A79:A81"/>
    <mergeCell ref="A87:A91"/>
    <mergeCell ref="C87:C90"/>
    <mergeCell ref="D87:D90"/>
    <mergeCell ref="E87:E90"/>
    <mergeCell ref="J56:J57"/>
    <mergeCell ref="K56:K57"/>
    <mergeCell ref="A58:A59"/>
    <mergeCell ref="A60:A62"/>
    <mergeCell ref="A63:A65"/>
    <mergeCell ref="A67:A78"/>
    <mergeCell ref="J51:J54"/>
    <mergeCell ref="K51:K54"/>
    <mergeCell ref="A55:A57"/>
    <mergeCell ref="C56:C57"/>
    <mergeCell ref="D56:D57"/>
    <mergeCell ref="E56:E57"/>
    <mergeCell ref="F56:F57"/>
    <mergeCell ref="G56:G57"/>
    <mergeCell ref="H56:H57"/>
    <mergeCell ref="I56:I57"/>
    <mergeCell ref="A49:A50"/>
    <mergeCell ref="A51:A54"/>
    <mergeCell ref="B51:B54"/>
    <mergeCell ref="C51:C54"/>
    <mergeCell ref="E51:E54"/>
    <mergeCell ref="F51:F54"/>
    <mergeCell ref="G51:G54"/>
    <mergeCell ref="H51:H54"/>
    <mergeCell ref="I51:I54"/>
    <mergeCell ref="A39:K39"/>
    <mergeCell ref="A45:A48"/>
    <mergeCell ref="B45:B48"/>
    <mergeCell ref="C45:C48"/>
    <mergeCell ref="E45:E48"/>
    <mergeCell ref="F45:F48"/>
    <mergeCell ref="G45:G48"/>
    <mergeCell ref="H45:H48"/>
    <mergeCell ref="I45:I48"/>
    <mergeCell ref="J45:J48"/>
    <mergeCell ref="K45:K48"/>
    <mergeCell ref="A11:K11"/>
    <mergeCell ref="A14:A15"/>
    <mergeCell ref="D14:D15"/>
    <mergeCell ref="A16:A19"/>
    <mergeCell ref="B17:B18"/>
    <mergeCell ref="A24:A26"/>
    <mergeCell ref="A2:K2"/>
    <mergeCell ref="A6:K6"/>
    <mergeCell ref="A7:K7"/>
    <mergeCell ref="A9:A10"/>
    <mergeCell ref="B9:B10"/>
    <mergeCell ref="C9:C10"/>
    <mergeCell ref="D9:D10"/>
    <mergeCell ref="E9:E10"/>
    <mergeCell ref="F9:F10"/>
    <mergeCell ref="G9:K9"/>
    <mergeCell ref="H3:K3"/>
    <mergeCell ref="I4:K4"/>
    <mergeCell ref="A5:K5"/>
  </mergeCells>
  <pageMargins left="0.51181102362204722" right="0.51181102362204722" top="0.35433070866141736" bottom="0.35433070866141736" header="0.11811023622047245" footer="0.11811023622047245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31.12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2014-01-13T08:16:34Z</cp:lastPrinted>
  <dcterms:created xsi:type="dcterms:W3CDTF">2008-10-01T13:21:49Z</dcterms:created>
  <dcterms:modified xsi:type="dcterms:W3CDTF">2014-01-15T07:41:38Z</dcterms:modified>
</cp:coreProperties>
</file>