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125" windowWidth="14805" windowHeight="699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Лист1!$7:$10</definedName>
    <definedName name="_xlnm.Print_Area" localSheetId="0">Лист1!$A$1:$BJ$86</definedName>
  </definedNames>
  <calcPr calcId="145621"/>
</workbook>
</file>

<file path=xl/calcChain.xml><?xml version="1.0" encoding="utf-8"?>
<calcChain xmlns="http://schemas.openxmlformats.org/spreadsheetml/2006/main">
  <c r="AQ40" i="1" l="1"/>
  <c r="AU42" i="1" l="1"/>
  <c r="AT42" i="1"/>
  <c r="AU41" i="1"/>
  <c r="AT41" i="1"/>
  <c r="AU40" i="1"/>
  <c r="AT40" i="1"/>
  <c r="AU39" i="1"/>
  <c r="AT39" i="1"/>
  <c r="AU22" i="1"/>
  <c r="AT22" i="1"/>
  <c r="AU21" i="1"/>
  <c r="AT21" i="1"/>
  <c r="AL18" i="1"/>
  <c r="AK18" i="1"/>
  <c r="AU77" i="1"/>
  <c r="AT77" i="1"/>
  <c r="AS77" i="1"/>
  <c r="AN81" i="1"/>
  <c r="AU75" i="1"/>
  <c r="AU12" i="1" s="1"/>
  <c r="AU11" i="1" s="1"/>
  <c r="AV18" i="1"/>
  <c r="AV21" i="1"/>
  <c r="AV22" i="1"/>
  <c r="AV26" i="1"/>
  <c r="AV40" i="1"/>
  <c r="AV41" i="1"/>
  <c r="AV42" i="1"/>
  <c r="AV45" i="1"/>
  <c r="AV54" i="1"/>
  <c r="AV65" i="1"/>
  <c r="AV68" i="1"/>
  <c r="AV76" i="1"/>
  <c r="AV67" i="1" s="1"/>
  <c r="AV78" i="1"/>
  <c r="AS75" i="1"/>
  <c r="AT75" i="1"/>
  <c r="AT12" i="1" s="1"/>
  <c r="AT11" i="1" s="1"/>
  <c r="AR54" i="1"/>
  <c r="AN62" i="1"/>
  <c r="D62" i="1" s="1"/>
  <c r="AV39" i="1" l="1"/>
  <c r="AN77" i="1"/>
  <c r="AV16" i="1"/>
  <c r="AV13" i="1"/>
  <c r="AV17" i="1"/>
  <c r="AV75" i="1"/>
  <c r="AV66" i="1" s="1"/>
  <c r="AV12" i="1"/>
  <c r="AV11" i="1" l="1"/>
  <c r="BD83" i="1"/>
  <c r="BD34" i="1"/>
  <c r="BD82" i="1" l="1"/>
  <c r="BI75" i="1"/>
  <c r="BH45" i="1"/>
  <c r="BG45" i="1"/>
  <c r="BF45" i="1"/>
  <c r="BE45" i="1"/>
  <c r="BB45" i="1"/>
  <c r="AS45" i="1"/>
  <c r="BH76" i="1"/>
  <c r="BH75" i="1" s="1"/>
  <c r="BG76" i="1"/>
  <c r="BG75" i="1" s="1"/>
  <c r="BF76" i="1"/>
  <c r="BE76" i="1"/>
  <c r="BE75" i="1" s="1"/>
  <c r="BE66" i="1" s="1"/>
  <c r="BA76" i="1"/>
  <c r="AZ76" i="1"/>
  <c r="AY76" i="1"/>
  <c r="AX76" i="1"/>
  <c r="AR76" i="1"/>
  <c r="AQ76" i="1"/>
  <c r="AP76" i="1"/>
  <c r="AN76" i="1" s="1"/>
  <c r="AO76" i="1"/>
  <c r="I83" i="1"/>
  <c r="H83" i="1"/>
  <c r="G83" i="1"/>
  <c r="F83" i="1"/>
  <c r="E83" i="1"/>
  <c r="I82" i="1"/>
  <c r="H82" i="1"/>
  <c r="G82" i="1"/>
  <c r="F82" i="1"/>
  <c r="E82" i="1"/>
  <c r="I81" i="1"/>
  <c r="H81" i="1"/>
  <c r="G81" i="1"/>
  <c r="F81" i="1"/>
  <c r="E81" i="1"/>
  <c r="I79" i="1"/>
  <c r="H79" i="1"/>
  <c r="G79" i="1"/>
  <c r="F79" i="1"/>
  <c r="E79" i="1"/>
  <c r="I78" i="1"/>
  <c r="H78" i="1"/>
  <c r="G78" i="1"/>
  <c r="F78" i="1"/>
  <c r="E78" i="1"/>
  <c r="I77" i="1"/>
  <c r="H77" i="1"/>
  <c r="G77" i="1"/>
  <c r="F77" i="1"/>
  <c r="E77" i="1"/>
  <c r="I76" i="1"/>
  <c r="H76" i="1"/>
  <c r="G76" i="1"/>
  <c r="F76" i="1"/>
  <c r="E76" i="1"/>
  <c r="W77" i="1"/>
  <c r="V77" i="1"/>
  <c r="U77" i="1"/>
  <c r="T77" i="1"/>
  <c r="S77" i="1"/>
  <c r="R77" i="1"/>
  <c r="Q77" i="1"/>
  <c r="P77" i="1"/>
  <c r="W80" i="1"/>
  <c r="R80" i="1" s="1"/>
  <c r="P80" i="1" s="1"/>
  <c r="N80" i="1" s="1"/>
  <c r="L80" i="1" s="1"/>
  <c r="H80" i="1" s="1"/>
  <c r="V80" i="1"/>
  <c r="U80" i="1"/>
  <c r="T80" i="1"/>
  <c r="S80" i="1"/>
  <c r="Q80" i="1"/>
  <c r="BD80" i="1"/>
  <c r="AW80" i="1" s="1"/>
  <c r="AN80" i="1" s="1"/>
  <c r="BJ68" i="1"/>
  <c r="BI68" i="1"/>
  <c r="BH68" i="1"/>
  <c r="BF68" i="1"/>
  <c r="BE68" i="1"/>
  <c r="BI67" i="1"/>
  <c r="BC68" i="1"/>
  <c r="BB68" i="1"/>
  <c r="BA68" i="1"/>
  <c r="AY68" i="1"/>
  <c r="AX68" i="1"/>
  <c r="BB67" i="1"/>
  <c r="AX67" i="1"/>
  <c r="AS68" i="1"/>
  <c r="AR68" i="1"/>
  <c r="AP68" i="1"/>
  <c r="AO68" i="1"/>
  <c r="AS67" i="1"/>
  <c r="AO67" i="1"/>
  <c r="BJ65" i="1"/>
  <c r="BJ64" i="1" s="1"/>
  <c r="BI65" i="1"/>
  <c r="BI64" i="1" s="1"/>
  <c r="BH65" i="1"/>
  <c r="BH64" i="1" s="1"/>
  <c r="BG65" i="1"/>
  <c r="BG64" i="1" s="1"/>
  <c r="BF65" i="1"/>
  <c r="BF64" i="1" s="1"/>
  <c r="BE65" i="1"/>
  <c r="BC65" i="1"/>
  <c r="BB65" i="1"/>
  <c r="BB64" i="1" s="1"/>
  <c r="BA65" i="1"/>
  <c r="AZ65" i="1"/>
  <c r="AY65" i="1"/>
  <c r="AX65" i="1"/>
  <c r="AS65" i="1"/>
  <c r="AR65" i="1"/>
  <c r="AQ65" i="1"/>
  <c r="AP65" i="1"/>
  <c r="AO65" i="1"/>
  <c r="AL65" i="1"/>
  <c r="AK65" i="1"/>
  <c r="AJ65" i="1"/>
  <c r="BD57" i="1"/>
  <c r="AW57" i="1"/>
  <c r="BJ54" i="1"/>
  <c r="BI54" i="1"/>
  <c r="BH54" i="1"/>
  <c r="BG54" i="1"/>
  <c r="BF54" i="1"/>
  <c r="BE54" i="1"/>
  <c r="AN53" i="1"/>
  <c r="AN52" i="1"/>
  <c r="AW53" i="1"/>
  <c r="AW52" i="1"/>
  <c r="BD53" i="1"/>
  <c r="BD52" i="1"/>
  <c r="AL42" i="1"/>
  <c r="AK42" i="1"/>
  <c r="AL41" i="1"/>
  <c r="AK41" i="1"/>
  <c r="AL40" i="1"/>
  <c r="AK40" i="1"/>
  <c r="AL39" i="1"/>
  <c r="AK39" i="1"/>
  <c r="BJ42" i="1"/>
  <c r="BI42" i="1"/>
  <c r="BH42" i="1"/>
  <c r="BH13" i="1" s="1"/>
  <c r="BG42" i="1"/>
  <c r="BG13" i="1" s="1"/>
  <c r="BF42" i="1"/>
  <c r="BF13" i="1" s="1"/>
  <c r="BE42" i="1"/>
  <c r="BE13" i="1" s="1"/>
  <c r="BJ41" i="1"/>
  <c r="BI41" i="1"/>
  <c r="BH41" i="1"/>
  <c r="BG41" i="1"/>
  <c r="BF41" i="1"/>
  <c r="BE41" i="1"/>
  <c r="BJ40" i="1"/>
  <c r="BI40" i="1"/>
  <c r="BH40" i="1"/>
  <c r="BG40" i="1"/>
  <c r="BF40" i="1"/>
  <c r="BE40" i="1"/>
  <c r="BJ39" i="1"/>
  <c r="BI39" i="1"/>
  <c r="BH39" i="1"/>
  <c r="BG39" i="1"/>
  <c r="BF39" i="1"/>
  <c r="BE39" i="1"/>
  <c r="BB42" i="1"/>
  <c r="BB41" i="1"/>
  <c r="BB40" i="1"/>
  <c r="AS42" i="1"/>
  <c r="AS41" i="1"/>
  <c r="AS40" i="1"/>
  <c r="AF38" i="1"/>
  <c r="AN38" i="1"/>
  <c r="AN37" i="1"/>
  <c r="BD38" i="1"/>
  <c r="BD37" i="1"/>
  <c r="AW38" i="1"/>
  <c r="AW37" i="1"/>
  <c r="AS22" i="1"/>
  <c r="AS21" i="1"/>
  <c r="AS16" i="1" s="1"/>
  <c r="BI22" i="1"/>
  <c r="BI21" i="1"/>
  <c r="BB22" i="1"/>
  <c r="BB21" i="1"/>
  <c r="BI18" i="1"/>
  <c r="BI17" i="1" s="1"/>
  <c r="BD20" i="1"/>
  <c r="BD19" i="1"/>
  <c r="AW20" i="1"/>
  <c r="AW19" i="1"/>
  <c r="BB18" i="1"/>
  <c r="AN20" i="1"/>
  <c r="AN19" i="1"/>
  <c r="BJ21" i="1"/>
  <c r="BH21" i="1"/>
  <c r="BH16" i="1" s="1"/>
  <c r="BG21" i="1"/>
  <c r="BF21" i="1"/>
  <c r="BF16" i="1" s="1"/>
  <c r="BE21" i="1"/>
  <c r="BJ18" i="1"/>
  <c r="BH18" i="1"/>
  <c r="BG18" i="1"/>
  <c r="BF18" i="1"/>
  <c r="BE18" i="1"/>
  <c r="BE17" i="1" s="1"/>
  <c r="BF17" i="1"/>
  <c r="AW36" i="1"/>
  <c r="BD36" i="1"/>
  <c r="AN36" i="1"/>
  <c r="BD31" i="1"/>
  <c r="AL26" i="1"/>
  <c r="AK26" i="1"/>
  <c r="BJ26" i="1"/>
  <c r="BI26" i="1"/>
  <c r="BH26" i="1"/>
  <c r="BG26" i="1"/>
  <c r="BF26" i="1"/>
  <c r="BE26" i="1"/>
  <c r="BB26" i="1"/>
  <c r="BH17" i="1" l="1"/>
  <c r="BE16" i="1"/>
  <c r="BI16" i="1"/>
  <c r="BE67" i="1"/>
  <c r="O80" i="1"/>
  <c r="J80" i="1"/>
  <c r="F80" i="1" s="1"/>
  <c r="M80" i="1"/>
  <c r="BG17" i="1"/>
  <c r="BD17" i="1" s="1"/>
  <c r="BB17" i="1"/>
  <c r="BH12" i="1"/>
  <c r="BH11" i="1" s="1"/>
  <c r="BJ12" i="1"/>
  <c r="BG16" i="1"/>
  <c r="BD18" i="1"/>
  <c r="BG12" i="1"/>
  <c r="BG11" i="1" s="1"/>
  <c r="BI12" i="1"/>
  <c r="BI11" i="1" s="1"/>
  <c r="BE12" i="1"/>
  <c r="BE11" i="1" s="1"/>
  <c r="BF12" i="1"/>
  <c r="BF11" i="1" s="1"/>
  <c r="BD76" i="1"/>
  <c r="AN65" i="1"/>
  <c r="BE64" i="1"/>
  <c r="BD64" i="1" s="1"/>
  <c r="BF75" i="1"/>
  <c r="BD54" i="1"/>
  <c r="BD12" i="1"/>
  <c r="BB16" i="1"/>
  <c r="BD13" i="1"/>
  <c r="BB39" i="1"/>
  <c r="AS39" i="1"/>
  <c r="BD21" i="1"/>
  <c r="BI78" i="1"/>
  <c r="BI13" i="1" s="1"/>
  <c r="BI45" i="1"/>
  <c r="BC78" i="1"/>
  <c r="BC76" i="1"/>
  <c r="BC67" i="1" s="1"/>
  <c r="BC54" i="1"/>
  <c r="BC45" i="1"/>
  <c r="BC42" i="1"/>
  <c r="BC41" i="1"/>
  <c r="BC40" i="1"/>
  <c r="BC26" i="1"/>
  <c r="BC22" i="1"/>
  <c r="BC13" i="1" s="1"/>
  <c r="BC21" i="1"/>
  <c r="BC18" i="1"/>
  <c r="BC16" i="1"/>
  <c r="BD81" i="1"/>
  <c r="BD79" i="1"/>
  <c r="BD74" i="1"/>
  <c r="BD73" i="1"/>
  <c r="BD72" i="1"/>
  <c r="BD71" i="1"/>
  <c r="BD70" i="1"/>
  <c r="BD69" i="1"/>
  <c r="BD68" i="1"/>
  <c r="BD65" i="1"/>
  <c r="BD63" i="1"/>
  <c r="BD61" i="1"/>
  <c r="BD60" i="1"/>
  <c r="BD59" i="1"/>
  <c r="BD58" i="1"/>
  <c r="BD56" i="1"/>
  <c r="BD55" i="1"/>
  <c r="BD51" i="1"/>
  <c r="BD50" i="1"/>
  <c r="BD49" i="1"/>
  <c r="BD48" i="1"/>
  <c r="BD47" i="1"/>
  <c r="BD46" i="1"/>
  <c r="BD44" i="1"/>
  <c r="BD43" i="1"/>
  <c r="BD39" i="1"/>
  <c r="BD35" i="1"/>
  <c r="BD33" i="1"/>
  <c r="BD32" i="1"/>
  <c r="BD30" i="1"/>
  <c r="BD29" i="1"/>
  <c r="BD28" i="1"/>
  <c r="BD27" i="1"/>
  <c r="BD25" i="1"/>
  <c r="BD24" i="1"/>
  <c r="BD23" i="1"/>
  <c r="BD15" i="1"/>
  <c r="BD14" i="1"/>
  <c r="I80" i="1" l="1"/>
  <c r="E80" i="1" s="1"/>
  <c r="K80" i="1"/>
  <c r="G80" i="1" s="1"/>
  <c r="BC12" i="1"/>
  <c r="BC11" i="1" s="1"/>
  <c r="BC39" i="1"/>
  <c r="BC17" i="1"/>
  <c r="BC75" i="1"/>
  <c r="BC66" i="1" s="1"/>
  <c r="AF19" i="1"/>
  <c r="AI21" i="1" l="1"/>
  <c r="AH21" i="1"/>
  <c r="AH18" i="1"/>
  <c r="AH20" i="1"/>
  <c r="AI18" i="1" l="1"/>
  <c r="AI45" i="1" l="1"/>
  <c r="AH45" i="1"/>
  <c r="AJ45" i="1"/>
  <c r="AK45" i="1"/>
  <c r="AL45" i="1"/>
  <c r="AM45" i="1"/>
  <c r="AG45" i="1"/>
  <c r="AY78" i="1" l="1"/>
  <c r="AZ78" i="1"/>
  <c r="BA78" i="1"/>
  <c r="BB78" i="1"/>
  <c r="BB13" i="1" s="1"/>
  <c r="BJ78" i="1"/>
  <c r="BD78" i="1" s="1"/>
  <c r="AP78" i="1"/>
  <c r="AQ78" i="1"/>
  <c r="AR78" i="1"/>
  <c r="AS78" i="1"/>
  <c r="AS13" i="1" s="1"/>
  <c r="AX78" i="1"/>
  <c r="AO78" i="1"/>
  <c r="AK78" i="1"/>
  <c r="AL78" i="1"/>
  <c r="AM78" i="1"/>
  <c r="AI78" i="1" l="1"/>
  <c r="AI76" i="1"/>
  <c r="AG21" i="1"/>
  <c r="AM21" i="1"/>
  <c r="AL21" i="1"/>
  <c r="AK21" i="1"/>
  <c r="AJ21" i="1"/>
  <c r="AK16" i="1" l="1"/>
  <c r="AL16" i="1"/>
  <c r="AL17" i="1"/>
  <c r="AF21" i="1"/>
  <c r="AI75" i="1"/>
  <c r="AH40" i="1"/>
  <c r="AF53" i="1"/>
  <c r="D53" i="1" s="1"/>
  <c r="AI40" i="1" l="1"/>
  <c r="AF52" i="1" l="1"/>
  <c r="D52" i="1" s="1"/>
  <c r="AH77" i="1" l="1"/>
  <c r="AK77" i="1"/>
  <c r="AK75" i="1" s="1"/>
  <c r="AL77" i="1"/>
  <c r="AF80" i="1"/>
  <c r="D80" i="1" s="1"/>
  <c r="P81" i="1"/>
  <c r="W81" i="1"/>
  <c r="AF81" i="1"/>
  <c r="AW81" i="1"/>
  <c r="AH76" i="1"/>
  <c r="AJ76" i="1"/>
  <c r="AF79" i="1"/>
  <c r="D81" i="1" l="1"/>
  <c r="AL75" i="1"/>
  <c r="AL12" i="1" s="1"/>
  <c r="AL11" i="1" s="1"/>
  <c r="AF77" i="1"/>
  <c r="D77" i="1" s="1"/>
  <c r="AF36" i="1"/>
  <c r="AQ54" i="1" l="1"/>
  <c r="AK20" i="1" l="1"/>
  <c r="AF37" i="1"/>
  <c r="AF20" i="1" l="1"/>
  <c r="AK17" i="1"/>
  <c r="AN57" i="1"/>
  <c r="AF57" i="1"/>
  <c r="AN82" i="1" l="1"/>
  <c r="AW82" i="1"/>
  <c r="BB75" i="1"/>
  <c r="AW79" i="1"/>
  <c r="AN79" i="1"/>
  <c r="BB54" i="1"/>
  <c r="AS54" i="1"/>
  <c r="AS12" i="1" s="1"/>
  <c r="AS11" i="1" s="1"/>
  <c r="AK54" i="1"/>
  <c r="BB12" i="1" l="1"/>
  <c r="BB11" i="1" s="1"/>
  <c r="AK12" i="1"/>
  <c r="AK11" i="1" s="1"/>
  <c r="AZ64" i="1" l="1"/>
  <c r="AQ64" i="1"/>
  <c r="AP54" i="1"/>
  <c r="BA54" i="1"/>
  <c r="AF76" i="1" l="1"/>
  <c r="AY75" i="1"/>
  <c r="AW83" i="1"/>
  <c r="AN83" i="1"/>
  <c r="AF83" i="1"/>
  <c r="AY54" i="1"/>
  <c r="U78" i="1"/>
  <c r="T78" i="1"/>
  <c r="T75" i="1" s="1"/>
  <c r="S78" i="1"/>
  <c r="R78" i="1"/>
  <c r="Q78" i="1"/>
  <c r="U76" i="1"/>
  <c r="T76" i="1"/>
  <c r="S76" i="1"/>
  <c r="R76" i="1"/>
  <c r="Q76" i="1"/>
  <c r="P76" i="1"/>
  <c r="AB78" i="1"/>
  <c r="AA78" i="1"/>
  <c r="Z78" i="1"/>
  <c r="Y78" i="1"/>
  <c r="X78" i="1"/>
  <c r="AB76" i="1"/>
  <c r="AA76" i="1"/>
  <c r="Z76" i="1"/>
  <c r="Y76" i="1"/>
  <c r="X76" i="1"/>
  <c r="W76" i="1"/>
  <c r="AE75" i="1"/>
  <c r="AD75" i="1"/>
  <c r="AC75" i="1"/>
  <c r="V75" i="1"/>
  <c r="O75" i="1"/>
  <c r="N75" i="1"/>
  <c r="M75" i="1"/>
  <c r="L75" i="1"/>
  <c r="K75" i="1"/>
  <c r="J75" i="1"/>
  <c r="I75" i="1"/>
  <c r="H75" i="1"/>
  <c r="G75" i="1"/>
  <c r="F75" i="1"/>
  <c r="E75" i="1"/>
  <c r="BJ76" i="1"/>
  <c r="AZ75" i="1"/>
  <c r="AX75" i="1"/>
  <c r="AX66" i="1" s="1"/>
  <c r="AO75" i="1"/>
  <c r="AO66" i="1" s="1"/>
  <c r="AM76" i="1"/>
  <c r="AG76" i="1"/>
  <c r="AH78" i="1"/>
  <c r="AH75" i="1" s="1"/>
  <c r="AG78" i="1"/>
  <c r="AJ78" i="1"/>
  <c r="AJ75" i="1" s="1"/>
  <c r="AF82" i="1"/>
  <c r="P83" i="1"/>
  <c r="P82" i="1"/>
  <c r="W83" i="1"/>
  <c r="W82" i="1"/>
  <c r="P79" i="1"/>
  <c r="W79" i="1"/>
  <c r="AJ40" i="1"/>
  <c r="D79" i="1" l="1"/>
  <c r="X75" i="1"/>
  <c r="Z75" i="1"/>
  <c r="AB75" i="1"/>
  <c r="BJ75" i="1"/>
  <c r="BJ67" i="1"/>
  <c r="BD67" i="1" s="1"/>
  <c r="D83" i="1"/>
  <c r="D82" i="1"/>
  <c r="R75" i="1"/>
  <c r="AG75" i="1"/>
  <c r="BA75" i="1"/>
  <c r="Q75" i="1"/>
  <c r="AM75" i="1"/>
  <c r="S75" i="1"/>
  <c r="U75" i="1"/>
  <c r="Y75" i="1"/>
  <c r="AA75" i="1"/>
  <c r="AN78" i="1"/>
  <c r="AN75" i="1" s="1"/>
  <c r="AQ75" i="1"/>
  <c r="AW78" i="1"/>
  <c r="P78" i="1"/>
  <c r="AW76" i="1"/>
  <c r="D76" i="1" s="1"/>
  <c r="AF78" i="1"/>
  <c r="W78" i="1"/>
  <c r="AP75" i="1"/>
  <c r="AR75" i="1"/>
  <c r="P75" i="1"/>
  <c r="W75" i="1"/>
  <c r="AN74" i="1"/>
  <c r="AN73" i="1"/>
  <c r="AN72" i="1"/>
  <c r="AN71" i="1"/>
  <c r="AN70" i="1"/>
  <c r="AN69" i="1"/>
  <c r="AN68" i="1"/>
  <c r="AN67" i="1"/>
  <c r="AN66" i="1"/>
  <c r="AN63" i="1"/>
  <c r="AN61" i="1"/>
  <c r="AN60" i="1"/>
  <c r="AN59" i="1"/>
  <c r="AN58" i="1"/>
  <c r="AN56" i="1"/>
  <c r="AN55" i="1"/>
  <c r="AO54" i="1"/>
  <c r="AN51" i="1"/>
  <c r="AN50" i="1"/>
  <c r="AN49" i="1"/>
  <c r="AN48" i="1"/>
  <c r="AN47" i="1"/>
  <c r="AN46" i="1"/>
  <c r="AR45" i="1"/>
  <c r="AQ45" i="1"/>
  <c r="AP45" i="1"/>
  <c r="AO45" i="1"/>
  <c r="AN44" i="1"/>
  <c r="AN43" i="1"/>
  <c r="AR42" i="1"/>
  <c r="AQ42" i="1"/>
  <c r="AP42" i="1"/>
  <c r="AP13" i="1" s="1"/>
  <c r="AO42" i="1"/>
  <c r="AO13" i="1" s="1"/>
  <c r="AR41" i="1"/>
  <c r="AQ41" i="1"/>
  <c r="AP41" i="1"/>
  <c r="AO41" i="1"/>
  <c r="AR40" i="1"/>
  <c r="AQ39" i="1"/>
  <c r="AP40" i="1"/>
  <c r="AO40" i="1"/>
  <c r="AN35" i="1"/>
  <c r="AN34" i="1"/>
  <c r="AN33" i="1"/>
  <c r="AN32" i="1"/>
  <c r="AN31" i="1"/>
  <c r="AN30" i="1"/>
  <c r="AN29" i="1"/>
  <c r="AN28" i="1"/>
  <c r="AN27" i="1"/>
  <c r="AR26" i="1"/>
  <c r="AQ26" i="1"/>
  <c r="AP26" i="1"/>
  <c r="AO26" i="1"/>
  <c r="AN25" i="1"/>
  <c r="AN24" i="1"/>
  <c r="AN23" i="1"/>
  <c r="AR22" i="1"/>
  <c r="AQ22" i="1"/>
  <c r="AQ13" i="1" s="1"/>
  <c r="AP22" i="1"/>
  <c r="AO22" i="1"/>
  <c r="AR21" i="1"/>
  <c r="AR16" i="1" s="1"/>
  <c r="AQ21" i="1"/>
  <c r="AQ16" i="1" s="1"/>
  <c r="AP21" i="1"/>
  <c r="AP16" i="1" s="1"/>
  <c r="AO21" i="1"/>
  <c r="AO16" i="1" s="1"/>
  <c r="AR18" i="1"/>
  <c r="AQ18" i="1"/>
  <c r="AQ12" i="1" s="1"/>
  <c r="AP18" i="1"/>
  <c r="AO18" i="1"/>
  <c r="AO12" i="1" s="1"/>
  <c r="AO11" i="1" l="1"/>
  <c r="AW75" i="1"/>
  <c r="BJ66" i="1"/>
  <c r="BD66" i="1" s="1"/>
  <c r="BD75" i="1"/>
  <c r="AP12" i="1"/>
  <c r="AP11" i="1" s="1"/>
  <c r="D78" i="1"/>
  <c r="AQ11" i="1"/>
  <c r="AR39" i="1"/>
  <c r="AR12" i="1" s="1"/>
  <c r="AP39" i="1"/>
  <c r="AN26" i="1"/>
  <c r="AO17" i="1"/>
  <c r="AN22" i="1"/>
  <c r="AO15" i="1"/>
  <c r="AN15" i="1" s="1"/>
  <c r="AR13" i="1"/>
  <c r="AN13" i="1" s="1"/>
  <c r="AN40" i="1"/>
  <c r="AO14" i="1"/>
  <c r="AN14" i="1" s="1"/>
  <c r="AN54" i="1"/>
  <c r="AP17" i="1"/>
  <c r="AR17" i="1"/>
  <c r="AO39" i="1"/>
  <c r="AN39" i="1" s="1"/>
  <c r="AN41" i="1"/>
  <c r="AN45" i="1"/>
  <c r="AO64" i="1"/>
  <c r="AN64" i="1" s="1"/>
  <c r="AF75" i="1"/>
  <c r="AN42" i="1"/>
  <c r="AN21" i="1"/>
  <c r="AQ17" i="1"/>
  <c r="AN18" i="1"/>
  <c r="R18" i="1"/>
  <c r="S18" i="1"/>
  <c r="T18" i="1"/>
  <c r="U18" i="1"/>
  <c r="V18" i="1"/>
  <c r="Q18" i="1"/>
  <c r="AR11" i="1" l="1"/>
  <c r="AN11" i="1" s="1"/>
  <c r="D75" i="1"/>
  <c r="AN12" i="1"/>
  <c r="AN17" i="1"/>
  <c r="AN16" i="1"/>
  <c r="P47" i="1"/>
  <c r="AA41" i="1" l="1"/>
  <c r="AB41" i="1"/>
  <c r="AC41" i="1"/>
  <c r="AD41" i="1"/>
  <c r="AE41" i="1"/>
  <c r="Y45" i="1"/>
  <c r="Z45" i="1"/>
  <c r="AA45" i="1"/>
  <c r="AB45" i="1"/>
  <c r="AC45" i="1"/>
  <c r="AD45" i="1"/>
  <c r="AE45" i="1"/>
  <c r="W46" i="1"/>
  <c r="W47" i="1"/>
  <c r="W48" i="1"/>
  <c r="G42" i="1" l="1"/>
  <c r="H42" i="1"/>
  <c r="K42" i="1"/>
  <c r="L42" i="1"/>
  <c r="M42" i="1"/>
  <c r="N42" i="1"/>
  <c r="O42" i="1"/>
  <c r="R42" i="1"/>
  <c r="S42" i="1"/>
  <c r="T42" i="1"/>
  <c r="T13" i="1" s="1"/>
  <c r="U42" i="1"/>
  <c r="U13" i="1" s="1"/>
  <c r="V42" i="1"/>
  <c r="V13" i="1" s="1"/>
  <c r="Y42" i="1"/>
  <c r="Z42" i="1"/>
  <c r="AA42" i="1"/>
  <c r="AB42" i="1"/>
  <c r="AC42" i="1"/>
  <c r="AD42" i="1"/>
  <c r="AE42" i="1"/>
  <c r="AH42" i="1"/>
  <c r="AH13" i="1" s="1"/>
  <c r="AI42" i="1"/>
  <c r="AJ42" i="1"/>
  <c r="AM42" i="1"/>
  <c r="AY42" i="1"/>
  <c r="AY13" i="1" s="1"/>
  <c r="AZ42" i="1"/>
  <c r="BA42" i="1"/>
  <c r="BD42" i="1"/>
  <c r="AX42" i="1"/>
  <c r="AG42" i="1"/>
  <c r="AG13" i="1" s="1"/>
  <c r="X42" i="1"/>
  <c r="Q42" i="1"/>
  <c r="J42" i="1"/>
  <c r="F42" i="1"/>
  <c r="G41" i="1"/>
  <c r="H41" i="1"/>
  <c r="K41" i="1"/>
  <c r="L41" i="1"/>
  <c r="M41" i="1"/>
  <c r="N41" i="1"/>
  <c r="O41" i="1"/>
  <c r="R41" i="1"/>
  <c r="R16" i="1" s="1"/>
  <c r="S41" i="1"/>
  <c r="T41" i="1"/>
  <c r="T16" i="1" s="1"/>
  <c r="U41" i="1"/>
  <c r="U16" i="1" s="1"/>
  <c r="V41" i="1"/>
  <c r="V16" i="1" s="1"/>
  <c r="Y41" i="1"/>
  <c r="Z41" i="1"/>
  <c r="AH41" i="1"/>
  <c r="AI41" i="1"/>
  <c r="AI16" i="1" s="1"/>
  <c r="AJ41" i="1"/>
  <c r="AJ16" i="1" s="1"/>
  <c r="AM41" i="1"/>
  <c r="AY41" i="1"/>
  <c r="AZ41" i="1"/>
  <c r="BA41" i="1"/>
  <c r="BD41" i="1"/>
  <c r="AX41" i="1"/>
  <c r="AG41" i="1"/>
  <c r="AG16" i="1" s="1"/>
  <c r="X41" i="1"/>
  <c r="W41" i="1" s="1"/>
  <c r="F41" i="1"/>
  <c r="J41" i="1"/>
  <c r="Q41" i="1"/>
  <c r="Q16" i="1" s="1"/>
  <c r="G40" i="1"/>
  <c r="H40" i="1"/>
  <c r="K40" i="1"/>
  <c r="L40" i="1"/>
  <c r="M40" i="1"/>
  <c r="N40" i="1"/>
  <c r="O40" i="1"/>
  <c r="R40" i="1"/>
  <c r="T40" i="1"/>
  <c r="U40" i="1"/>
  <c r="V40" i="1"/>
  <c r="Y40" i="1"/>
  <c r="Z40" i="1"/>
  <c r="AA40" i="1"/>
  <c r="AB40" i="1"/>
  <c r="AC40" i="1"/>
  <c r="AD40" i="1"/>
  <c r="AE40" i="1"/>
  <c r="AM40" i="1"/>
  <c r="AY40" i="1"/>
  <c r="AZ40" i="1"/>
  <c r="BA40" i="1"/>
  <c r="BD40" i="1"/>
  <c r="AX40" i="1"/>
  <c r="AG40" i="1"/>
  <c r="X40" i="1"/>
  <c r="Q40" i="1"/>
  <c r="F40" i="1"/>
  <c r="E42" i="1"/>
  <c r="AW44" i="1"/>
  <c r="AF44" i="1"/>
  <c r="I44" i="1"/>
  <c r="E44" i="1"/>
  <c r="K45" i="1"/>
  <c r="L45" i="1"/>
  <c r="M45" i="1"/>
  <c r="N45" i="1"/>
  <c r="O45" i="1"/>
  <c r="R45" i="1"/>
  <c r="S45" i="1"/>
  <c r="T45" i="1"/>
  <c r="U45" i="1"/>
  <c r="V45" i="1"/>
  <c r="AY45" i="1"/>
  <c r="AZ45" i="1"/>
  <c r="BA45" i="1"/>
  <c r="BJ45" i="1"/>
  <c r="BD45" i="1" s="1"/>
  <c r="AX45" i="1"/>
  <c r="X45" i="1"/>
  <c r="W45" i="1" s="1"/>
  <c r="Q45" i="1"/>
  <c r="G45" i="1"/>
  <c r="H45" i="1"/>
  <c r="F45" i="1"/>
  <c r="AY26" i="1"/>
  <c r="AZ26" i="1"/>
  <c r="BA26" i="1"/>
  <c r="BD26" i="1"/>
  <c r="AH26" i="1"/>
  <c r="AI26" i="1"/>
  <c r="AJ26" i="1"/>
  <c r="AM26" i="1"/>
  <c r="Y26" i="1"/>
  <c r="Z26" i="1"/>
  <c r="AA26" i="1"/>
  <c r="AB26" i="1"/>
  <c r="AC26" i="1"/>
  <c r="AD26" i="1"/>
  <c r="AE26" i="1"/>
  <c r="R26" i="1"/>
  <c r="S26" i="1"/>
  <c r="T26" i="1"/>
  <c r="U26" i="1"/>
  <c r="V26" i="1"/>
  <c r="L26" i="1"/>
  <c r="M26" i="1"/>
  <c r="N26" i="1"/>
  <c r="O26" i="1"/>
  <c r="AX26" i="1"/>
  <c r="AG26" i="1"/>
  <c r="X26" i="1"/>
  <c r="Q26" i="1"/>
  <c r="P26" i="1" s="1"/>
  <c r="J26" i="1"/>
  <c r="G26" i="1"/>
  <c r="H26" i="1"/>
  <c r="F26" i="1"/>
  <c r="AW42" i="1" l="1"/>
  <c r="AX13" i="1"/>
  <c r="BA39" i="1"/>
  <c r="BA12" i="1" s="1"/>
  <c r="AZ39" i="1"/>
  <c r="AY39" i="1"/>
  <c r="AF41" i="1"/>
  <c r="AW26" i="1"/>
  <c r="AW45" i="1"/>
  <c r="AW41" i="1"/>
  <c r="I41" i="1"/>
  <c r="W42" i="1"/>
  <c r="AF26" i="1"/>
  <c r="E45" i="1"/>
  <c r="AF45" i="1"/>
  <c r="E26" i="1"/>
  <c r="I42" i="1"/>
  <c r="P42" i="1"/>
  <c r="P41" i="1"/>
  <c r="P45" i="1"/>
  <c r="AF42" i="1"/>
  <c r="E41" i="1"/>
  <c r="W26" i="1"/>
  <c r="D42" i="1" l="1"/>
  <c r="D41" i="1"/>
  <c r="AD20" i="1"/>
  <c r="AD17" i="1" s="1"/>
  <c r="Z20" i="1"/>
  <c r="AA20" i="1"/>
  <c r="W36" i="1"/>
  <c r="D36" i="1" s="1"/>
  <c r="W20" i="1" l="1"/>
  <c r="D20" i="1" s="1"/>
  <c r="Z19" i="1" l="1"/>
  <c r="AC19" i="1"/>
  <c r="AC17" i="1" s="1"/>
  <c r="W19" i="1" l="1"/>
  <c r="D19" i="1" s="1"/>
  <c r="AC11" i="1"/>
  <c r="W38" i="1"/>
  <c r="D38" i="1" s="1"/>
  <c r="AA18" i="1" l="1"/>
  <c r="AA21" i="1"/>
  <c r="AB18" i="1"/>
  <c r="W44" i="1" l="1"/>
  <c r="AB17" i="1" l="1"/>
  <c r="X12" i="1" l="1"/>
  <c r="X39" i="1" l="1"/>
  <c r="P44" i="1"/>
  <c r="AF31" i="1"/>
  <c r="AW31" i="1"/>
  <c r="AF74" i="1" l="1"/>
  <c r="AF73" i="1"/>
  <c r="AF72" i="1"/>
  <c r="AF71" i="1"/>
  <c r="AF70" i="1"/>
  <c r="AF69" i="1"/>
  <c r="AF68" i="1"/>
  <c r="AF67" i="1"/>
  <c r="AF66" i="1"/>
  <c r="AF63" i="1"/>
  <c r="AF61" i="1"/>
  <c r="AF60" i="1"/>
  <c r="AF59" i="1"/>
  <c r="AF58" i="1"/>
  <c r="AF56" i="1"/>
  <c r="AF55" i="1"/>
  <c r="AF51" i="1"/>
  <c r="AF50" i="1"/>
  <c r="AF49" i="1"/>
  <c r="AW48" i="1"/>
  <c r="AF48" i="1"/>
  <c r="AF47" i="1"/>
  <c r="AF46" i="1"/>
  <c r="AF43" i="1"/>
  <c r="AF35" i="1"/>
  <c r="AF34" i="1"/>
  <c r="AF33" i="1"/>
  <c r="AF32" i="1"/>
  <c r="AF30" i="1"/>
  <c r="AF29" i="1"/>
  <c r="AF28" i="1"/>
  <c r="AF27" i="1"/>
  <c r="AF25" i="1"/>
  <c r="AF24" i="1"/>
  <c r="AF23" i="1"/>
  <c r="AF15" i="1"/>
  <c r="AF14" i="1"/>
  <c r="AW74" i="1"/>
  <c r="AW73" i="1"/>
  <c r="AW72" i="1"/>
  <c r="AW71" i="1"/>
  <c r="AW70" i="1"/>
  <c r="AW69" i="1"/>
  <c r="AW68" i="1"/>
  <c r="AW67" i="1"/>
  <c r="AW66" i="1"/>
  <c r="AW63" i="1"/>
  <c r="AW61" i="1"/>
  <c r="AW60" i="1"/>
  <c r="AW59" i="1"/>
  <c r="AW58" i="1"/>
  <c r="AW56" i="1"/>
  <c r="AW55" i="1"/>
  <c r="AW51" i="1"/>
  <c r="AW50" i="1"/>
  <c r="AW49" i="1"/>
  <c r="AW47" i="1"/>
  <c r="AW46" i="1"/>
  <c r="AW43" i="1"/>
  <c r="AW35" i="1"/>
  <c r="AW34" i="1"/>
  <c r="AW33" i="1"/>
  <c r="AW32" i="1"/>
  <c r="AW30" i="1"/>
  <c r="AW29" i="1"/>
  <c r="AW28" i="1"/>
  <c r="AW27" i="1"/>
  <c r="AW25" i="1"/>
  <c r="AW24" i="1"/>
  <c r="AW23" i="1"/>
  <c r="AW15" i="1"/>
  <c r="AW14" i="1"/>
  <c r="P74" i="1"/>
  <c r="P73" i="1"/>
  <c r="P72" i="1"/>
  <c r="P71" i="1"/>
  <c r="P69" i="1"/>
  <c r="P67" i="1"/>
  <c r="P66" i="1"/>
  <c r="P63" i="1"/>
  <c r="P61" i="1"/>
  <c r="P60" i="1"/>
  <c r="P58" i="1"/>
  <c r="P57" i="1"/>
  <c r="P56" i="1"/>
  <c r="P55" i="1"/>
  <c r="P51" i="1"/>
  <c r="P50" i="1"/>
  <c r="P49" i="1"/>
  <c r="P34" i="1"/>
  <c r="P33" i="1"/>
  <c r="P32" i="1"/>
  <c r="P31" i="1"/>
  <c r="P29" i="1"/>
  <c r="P27" i="1"/>
  <c r="P25" i="1"/>
  <c r="P24" i="1"/>
  <c r="P23" i="1"/>
  <c r="P15" i="1"/>
  <c r="P14" i="1"/>
  <c r="I74" i="1"/>
  <c r="I73" i="1"/>
  <c r="I72" i="1"/>
  <c r="I71" i="1"/>
  <c r="I69" i="1"/>
  <c r="I68" i="1"/>
  <c r="I67" i="1"/>
  <c r="I66" i="1"/>
  <c r="I63" i="1"/>
  <c r="I61" i="1"/>
  <c r="I60" i="1"/>
  <c r="I59" i="1"/>
  <c r="I58" i="1"/>
  <c r="I56" i="1"/>
  <c r="I55" i="1"/>
  <c r="I51" i="1"/>
  <c r="I50" i="1"/>
  <c r="I49" i="1"/>
  <c r="I48" i="1"/>
  <c r="I47" i="1"/>
  <c r="I43" i="1"/>
  <c r="I33" i="1"/>
  <c r="I32" i="1"/>
  <c r="I31" i="1"/>
  <c r="I30" i="1"/>
  <c r="I29" i="1"/>
  <c r="I28" i="1"/>
  <c r="I25" i="1"/>
  <c r="I23" i="1"/>
  <c r="W74" i="1" l="1"/>
  <c r="W73" i="1"/>
  <c r="W72" i="1"/>
  <c r="W71" i="1"/>
  <c r="W70" i="1"/>
  <c r="W69" i="1"/>
  <c r="W68" i="1"/>
  <c r="W67" i="1"/>
  <c r="W66" i="1"/>
  <c r="W63" i="1"/>
  <c r="W61" i="1"/>
  <c r="W60" i="1"/>
  <c r="D60" i="1" s="1"/>
  <c r="W59" i="1"/>
  <c r="W58" i="1"/>
  <c r="W57" i="1"/>
  <c r="W56" i="1"/>
  <c r="W55" i="1"/>
  <c r="W51" i="1"/>
  <c r="W50" i="1"/>
  <c r="W49" i="1"/>
  <c r="W43" i="1"/>
  <c r="W37" i="1"/>
  <c r="D37" i="1" s="1"/>
  <c r="W35" i="1"/>
  <c r="D35" i="1" s="1"/>
  <c r="W34" i="1"/>
  <c r="W33" i="1"/>
  <c r="W32" i="1"/>
  <c r="W31" i="1"/>
  <c r="D31" i="1" s="1"/>
  <c r="W30" i="1"/>
  <c r="W29" i="1"/>
  <c r="W28" i="1"/>
  <c r="W27" i="1"/>
  <c r="W25" i="1"/>
  <c r="W24" i="1"/>
  <c r="W23" i="1"/>
  <c r="W15" i="1"/>
  <c r="W14" i="1"/>
  <c r="E74" i="1"/>
  <c r="E73" i="1"/>
  <c r="E72" i="1"/>
  <c r="E69" i="1"/>
  <c r="E67" i="1"/>
  <c r="E66" i="1"/>
  <c r="E63" i="1"/>
  <c r="E61" i="1"/>
  <c r="E59" i="1"/>
  <c r="E57" i="1"/>
  <c r="E56" i="1"/>
  <c r="E55" i="1"/>
  <c r="E51" i="1"/>
  <c r="E50" i="1"/>
  <c r="E48" i="1"/>
  <c r="E47" i="1"/>
  <c r="D47" i="1" s="1"/>
  <c r="E49" i="1"/>
  <c r="E46" i="1"/>
  <c r="E43" i="1"/>
  <c r="E28" i="1"/>
  <c r="E27" i="1"/>
  <c r="E24" i="1"/>
  <c r="E15" i="1"/>
  <c r="E14" i="1"/>
  <c r="AZ54" i="1"/>
  <c r="AZ22" i="1"/>
  <c r="AZ13" i="1" s="1"/>
  <c r="AZ21" i="1"/>
  <c r="AZ16" i="1" s="1"/>
  <c r="AZ18" i="1"/>
  <c r="AY22" i="1"/>
  <c r="AY21" i="1"/>
  <c r="AY16" i="1" s="1"/>
  <c r="AY18" i="1"/>
  <c r="AY12" i="1" s="1"/>
  <c r="AX54" i="1"/>
  <c r="AX22" i="1"/>
  <c r="AX21" i="1"/>
  <c r="AX16" i="1" s="1"/>
  <c r="AX18" i="1"/>
  <c r="BA22" i="1"/>
  <c r="BA13" i="1" s="1"/>
  <c r="BA21" i="1"/>
  <c r="BA16" i="1" s="1"/>
  <c r="BA18" i="1"/>
  <c r="AI65" i="1"/>
  <c r="AI64" i="1" s="1"/>
  <c r="AI54" i="1"/>
  <c r="AI39" i="1"/>
  <c r="AI22" i="1"/>
  <c r="AI17" i="1" s="1"/>
  <c r="AH65" i="1"/>
  <c r="AH64" i="1" s="1"/>
  <c r="AH54" i="1"/>
  <c r="AH12" i="1" s="1"/>
  <c r="AH39" i="1"/>
  <c r="AH22" i="1"/>
  <c r="AH17" i="1" s="1"/>
  <c r="AH16" i="1"/>
  <c r="AG65" i="1"/>
  <c r="AG54" i="1"/>
  <c r="AG22" i="1"/>
  <c r="AG18" i="1"/>
  <c r="AJ54" i="1"/>
  <c r="AJ39" i="1"/>
  <c r="AJ18" i="1"/>
  <c r="AJ17" i="1" s="1"/>
  <c r="AA65" i="1"/>
  <c r="AA64" i="1" s="1"/>
  <c r="AA54" i="1"/>
  <c r="AA22" i="1"/>
  <c r="Z65" i="1"/>
  <c r="Z64" i="1" s="1"/>
  <c r="Z54" i="1"/>
  <c r="Z22" i="1"/>
  <c r="Z13" i="1" s="1"/>
  <c r="Z21" i="1"/>
  <c r="Z18" i="1"/>
  <c r="Y65" i="1"/>
  <c r="Y64" i="1" s="1"/>
  <c r="Y54" i="1"/>
  <c r="Y39" i="1"/>
  <c r="Y22" i="1"/>
  <c r="Y13" i="1" s="1"/>
  <c r="Y18" i="1"/>
  <c r="Y12" i="1" s="1"/>
  <c r="Y16" i="1"/>
  <c r="X65" i="1"/>
  <c r="X64" i="1" s="1"/>
  <c r="X54" i="1"/>
  <c r="X22" i="1"/>
  <c r="X13" i="1" s="1"/>
  <c r="X18" i="1"/>
  <c r="X16" i="1"/>
  <c r="AB54" i="1"/>
  <c r="AB22" i="1"/>
  <c r="AB13" i="1" s="1"/>
  <c r="S65" i="1"/>
  <c r="S64" i="1" s="1"/>
  <c r="P64" i="1" s="1"/>
  <c r="P48" i="1"/>
  <c r="P46" i="1"/>
  <c r="S43" i="1"/>
  <c r="P30" i="1"/>
  <c r="P28" i="1"/>
  <c r="S22" i="1"/>
  <c r="S13" i="1" s="1"/>
  <c r="S21" i="1"/>
  <c r="R65" i="1"/>
  <c r="R64" i="1" s="1"/>
  <c r="R54" i="1"/>
  <c r="R22" i="1"/>
  <c r="R13" i="1" s="1"/>
  <c r="Q65" i="1"/>
  <c r="Q54" i="1"/>
  <c r="Q22" i="1"/>
  <c r="Q13" i="1" s="1"/>
  <c r="T54" i="1"/>
  <c r="T12" i="1" s="1"/>
  <c r="T39" i="1"/>
  <c r="T17" i="1"/>
  <c r="L65" i="1"/>
  <c r="L64" i="1" s="1"/>
  <c r="L54" i="1"/>
  <c r="L39" i="1"/>
  <c r="L22" i="1"/>
  <c r="L18" i="1"/>
  <c r="L15" i="1"/>
  <c r="I15" i="1" s="1"/>
  <c r="L14" i="1"/>
  <c r="I14" i="1" s="1"/>
  <c r="L13" i="1"/>
  <c r="K65" i="1"/>
  <c r="K64" i="1" s="1"/>
  <c r="K54" i="1"/>
  <c r="K39" i="1"/>
  <c r="K34" i="1"/>
  <c r="I34" i="1" s="1"/>
  <c r="K27" i="1"/>
  <c r="K24" i="1"/>
  <c r="I24" i="1" s="1"/>
  <c r="K22" i="1"/>
  <c r="K13" i="1" s="1"/>
  <c r="J65" i="1"/>
  <c r="J54" i="1"/>
  <c r="J46" i="1"/>
  <c r="J22" i="1"/>
  <c r="J18" i="1"/>
  <c r="J13" i="1"/>
  <c r="M57" i="1"/>
  <c r="M39" i="1"/>
  <c r="G65" i="1"/>
  <c r="G64" i="1" s="1"/>
  <c r="G54" i="1"/>
  <c r="G39" i="1"/>
  <c r="G22" i="1"/>
  <c r="G13" i="1" s="1"/>
  <c r="G18" i="1"/>
  <c r="F65" i="1"/>
  <c r="F64" i="1" s="1"/>
  <c r="F54" i="1"/>
  <c r="F39" i="1"/>
  <c r="F22" i="1"/>
  <c r="F13" i="1" s="1"/>
  <c r="F18" i="1"/>
  <c r="D28" i="1" l="1"/>
  <c r="AX12" i="1"/>
  <c r="AZ12" i="1"/>
  <c r="D49" i="1"/>
  <c r="D51" i="1"/>
  <c r="D56" i="1"/>
  <c r="AG12" i="1"/>
  <c r="D14" i="1"/>
  <c r="D69" i="1"/>
  <c r="D73" i="1"/>
  <c r="D15" i="1"/>
  <c r="D61" i="1"/>
  <c r="D66" i="1"/>
  <c r="D72" i="1"/>
  <c r="D74" i="1"/>
  <c r="D48" i="1"/>
  <c r="D24" i="1"/>
  <c r="D50" i="1"/>
  <c r="D55" i="1"/>
  <c r="D63" i="1"/>
  <c r="D67" i="1"/>
  <c r="AF22" i="1"/>
  <c r="AG17" i="1"/>
  <c r="AI12" i="1"/>
  <c r="AI13" i="1"/>
  <c r="F12" i="1"/>
  <c r="AJ12" i="1"/>
  <c r="AJ11" i="1" s="1"/>
  <c r="R12" i="1"/>
  <c r="P21" i="1"/>
  <c r="S16" i="1"/>
  <c r="P43" i="1"/>
  <c r="D43" i="1" s="1"/>
  <c r="S40" i="1"/>
  <c r="J40" i="1"/>
  <c r="J12" i="1" s="1"/>
  <c r="J45" i="1"/>
  <c r="I45" i="1" s="1"/>
  <c r="D45" i="1" s="1"/>
  <c r="Q12" i="1"/>
  <c r="I27" i="1"/>
  <c r="D27" i="1" s="1"/>
  <c r="K26" i="1"/>
  <c r="I26" i="1" s="1"/>
  <c r="D26" i="1" s="1"/>
  <c r="Z17" i="1"/>
  <c r="Z12" i="1"/>
  <c r="AA13" i="1"/>
  <c r="W13" i="1" s="1"/>
  <c r="AA12" i="1"/>
  <c r="X11" i="1"/>
  <c r="AG39" i="1"/>
  <c r="P22" i="1"/>
  <c r="AG64" i="1"/>
  <c r="AF64" i="1" s="1"/>
  <c r="AF65" i="1"/>
  <c r="AA39" i="1"/>
  <c r="AA16" i="1"/>
  <c r="AX39" i="1"/>
  <c r="AW39" i="1" s="1"/>
  <c r="AW40" i="1"/>
  <c r="AX64" i="1"/>
  <c r="AW64" i="1" s="1"/>
  <c r="AW65" i="1"/>
  <c r="M54" i="1"/>
  <c r="M12" i="1" s="1"/>
  <c r="M11" i="1" s="1"/>
  <c r="I46" i="1"/>
  <c r="D46" i="1" s="1"/>
  <c r="J64" i="1"/>
  <c r="I64" i="1" s="1"/>
  <c r="I65" i="1"/>
  <c r="I13" i="1"/>
  <c r="I22" i="1"/>
  <c r="P18" i="1"/>
  <c r="Q64" i="1"/>
  <c r="P65" i="1"/>
  <c r="S54" i="1"/>
  <c r="S12" i="1" s="1"/>
  <c r="P59" i="1"/>
  <c r="D59" i="1" s="1"/>
  <c r="P68" i="1"/>
  <c r="P70" i="1"/>
  <c r="D70" i="1" s="1"/>
  <c r="AY17" i="1"/>
  <c r="W64" i="1"/>
  <c r="AZ17" i="1"/>
  <c r="AZ11" i="1"/>
  <c r="W65" i="1"/>
  <c r="Z16" i="1"/>
  <c r="BA17" i="1"/>
  <c r="AX17" i="1"/>
  <c r="Z39" i="1"/>
  <c r="AA17" i="1"/>
  <c r="BA11" i="1"/>
  <c r="Y17" i="1"/>
  <c r="X17" i="1"/>
  <c r="AB16" i="1"/>
  <c r="AB39" i="1"/>
  <c r="AG11" i="1"/>
  <c r="Q39" i="1"/>
  <c r="R39" i="1"/>
  <c r="T11" i="1"/>
  <c r="Q17" i="1"/>
  <c r="R17" i="1"/>
  <c r="S17" i="1"/>
  <c r="AB12" i="1"/>
  <c r="Y11" i="1"/>
  <c r="K18" i="1"/>
  <c r="K17" i="1" s="1"/>
  <c r="L17" i="1"/>
  <c r="G17" i="1"/>
  <c r="J17" i="1"/>
  <c r="F17" i="1"/>
  <c r="G12" i="1"/>
  <c r="G11" i="1" s="1"/>
  <c r="L12" i="1"/>
  <c r="L11" i="1" s="1"/>
  <c r="AI11" i="1" l="1"/>
  <c r="AF13" i="1"/>
  <c r="AH11" i="1"/>
  <c r="AY11" i="1"/>
  <c r="I17" i="1"/>
  <c r="W17" i="1"/>
  <c r="AB11" i="1"/>
  <c r="P16" i="1"/>
  <c r="P17" i="1"/>
  <c r="J39" i="1"/>
  <c r="S39" i="1"/>
  <c r="R11" i="1"/>
  <c r="P13" i="1"/>
  <c r="I18" i="1"/>
  <c r="AA11" i="1"/>
  <c r="K12" i="1"/>
  <c r="K11" i="1" s="1"/>
  <c r="S11" i="1"/>
  <c r="Z11" i="1"/>
  <c r="Q11" i="1"/>
  <c r="AX11" i="1"/>
  <c r="F11" i="1"/>
  <c r="J11" i="1"/>
  <c r="AD18" i="1"/>
  <c r="AE18" i="1"/>
  <c r="AE22" i="1"/>
  <c r="AE21" i="1"/>
  <c r="AD22" i="1"/>
  <c r="W22" i="1" s="1"/>
  <c r="AD21" i="1"/>
  <c r="W21" i="1" s="1"/>
  <c r="AM18" i="1"/>
  <c r="BJ22" i="1"/>
  <c r="BD22" i="1" l="1"/>
  <c r="BJ13" i="1"/>
  <c r="BJ11" i="1" s="1"/>
  <c r="BD11" i="1" s="1"/>
  <c r="BJ17" i="1"/>
  <c r="AW11" i="1"/>
  <c r="AW54" i="1"/>
  <c r="BJ16" i="1"/>
  <c r="BD16" i="1" s="1"/>
  <c r="AM17" i="1"/>
  <c r="AF18" i="1"/>
  <c r="AF17" i="1" s="1"/>
  <c r="AW18" i="1"/>
  <c r="AW22" i="1"/>
  <c r="AW21" i="1"/>
  <c r="D21" i="1" s="1"/>
  <c r="W18" i="1"/>
  <c r="AW16" i="1" l="1"/>
  <c r="AW17" i="1"/>
  <c r="AW13" i="1"/>
  <c r="AW12" i="1"/>
  <c r="AM16" i="1" l="1"/>
  <c r="AF16" i="1" s="1"/>
  <c r="AD16" i="1"/>
  <c r="AE16" i="1"/>
  <c r="W16" i="1" l="1"/>
  <c r="D16" i="1" s="1"/>
  <c r="D68" i="1"/>
  <c r="AE39" i="1" l="1"/>
  <c r="W40" i="1" l="1"/>
  <c r="AM39" i="1"/>
  <c r="AF39" i="1" s="1"/>
  <c r="AF40" i="1"/>
  <c r="I40" i="1"/>
  <c r="P40" i="1"/>
  <c r="H39" i="1"/>
  <c r="E39" i="1" s="1"/>
  <c r="E40" i="1"/>
  <c r="N39" i="1"/>
  <c r="AD39" i="1"/>
  <c r="W39" i="1" s="1"/>
  <c r="U39" i="1"/>
  <c r="V39" i="1"/>
  <c r="O39" i="1"/>
  <c r="D40" i="1" l="1"/>
  <c r="P39" i="1"/>
  <c r="I39" i="1"/>
  <c r="D39" i="1" l="1"/>
  <c r="V54" i="1"/>
  <c r="V12" i="1" s="1"/>
  <c r="V11" i="1" l="1"/>
  <c r="U54" i="1"/>
  <c r="AD54" i="1"/>
  <c r="AD12" i="1" s="1"/>
  <c r="AE54" i="1"/>
  <c r="AE12" i="1" s="1"/>
  <c r="AE11" i="1" s="1"/>
  <c r="AM54" i="1"/>
  <c r="AF54" i="1" s="1"/>
  <c r="O54" i="1"/>
  <c r="O12" i="1" s="1"/>
  <c r="O11" i="1" s="1"/>
  <c r="P54" i="1" l="1"/>
  <c r="U12" i="1"/>
  <c r="P12" i="1" s="1"/>
  <c r="AD11" i="1"/>
  <c r="W11" i="1" s="1"/>
  <c r="W12" i="1"/>
  <c r="AM12" i="1"/>
  <c r="AF12" i="1" s="1"/>
  <c r="W54" i="1"/>
  <c r="N57" i="1"/>
  <c r="I57" i="1" s="1"/>
  <c r="D57" i="1" s="1"/>
  <c r="H18" i="1"/>
  <c r="E18" i="1" s="1"/>
  <c r="D18" i="1" s="1"/>
  <c r="H22" i="1"/>
  <c r="H65" i="1"/>
  <c r="E71" i="1"/>
  <c r="D71" i="1" s="1"/>
  <c r="E33" i="1"/>
  <c r="D33" i="1" s="1"/>
  <c r="E34" i="1"/>
  <c r="D34" i="1" s="1"/>
  <c r="E32" i="1"/>
  <c r="D32" i="1" s="1"/>
  <c r="E30" i="1"/>
  <c r="D30" i="1" s="1"/>
  <c r="E29" i="1"/>
  <c r="D29" i="1" s="1"/>
  <c r="E25" i="1"/>
  <c r="D25" i="1" s="1"/>
  <c r="H58" i="1"/>
  <c r="E58" i="1" s="1"/>
  <c r="D58" i="1" s="1"/>
  <c r="E23" i="1"/>
  <c r="D23" i="1" s="1"/>
  <c r="D5" i="2"/>
  <c r="AM11" i="1" l="1"/>
  <c r="AF11" i="1" s="1"/>
  <c r="H64" i="1"/>
  <c r="E64" i="1" s="1"/>
  <c r="D64" i="1" s="1"/>
  <c r="E65" i="1"/>
  <c r="D65" i="1" s="1"/>
  <c r="N54" i="1"/>
  <c r="I54" i="1" s="1"/>
  <c r="H13" i="1"/>
  <c r="E13" i="1" s="1"/>
  <c r="D13" i="1" s="1"/>
  <c r="E22" i="1"/>
  <c r="D22" i="1" s="1"/>
  <c r="U11" i="1"/>
  <c r="P11" i="1" s="1"/>
  <c r="H17" i="1"/>
  <c r="E17" i="1" s="1"/>
  <c r="D17" i="1" s="1"/>
  <c r="H54" i="1"/>
  <c r="H12" i="1" l="1"/>
  <c r="E54" i="1"/>
  <c r="D54" i="1" s="1"/>
  <c r="N12" i="1"/>
  <c r="I12" i="1" s="1"/>
  <c r="N11" i="1" l="1"/>
  <c r="I11" i="1" s="1"/>
  <c r="H11" i="1"/>
  <c r="E11" i="1" s="1"/>
  <c r="E12" i="1"/>
  <c r="D12" i="1" s="1"/>
  <c r="D11" i="1" l="1"/>
</calcChain>
</file>

<file path=xl/comments1.xml><?xml version="1.0" encoding="utf-8"?>
<comments xmlns="http://schemas.openxmlformats.org/spreadsheetml/2006/main">
  <authors>
    <author>Автор</author>
  </authors>
  <commentList>
    <comment ref="L69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17000руб.-УКС,3700руб. ПСД, 1180руб.-ПРТК </t>
        </r>
      </text>
    </comment>
    <comment ref="S69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1288,00-ООО ПРТК (уст. Приборы учета на газ, тепловую энергию, датчики на освещение внутри)</t>
        </r>
      </text>
    </comment>
  </commentList>
</comments>
</file>

<file path=xl/sharedStrings.xml><?xml version="1.0" encoding="utf-8"?>
<sst xmlns="http://schemas.openxmlformats.org/spreadsheetml/2006/main" count="254" uniqueCount="98">
  <si>
    <t>Бюджетополучатель</t>
  </si>
  <si>
    <t xml:space="preserve">Объемы финансирования по годам и источникам,  (тыс. рублей) </t>
  </si>
  <si>
    <t>Всего</t>
  </si>
  <si>
    <t>всего</t>
  </si>
  <si>
    <t xml:space="preserve">Наименование  муниципальной  программы,   подпрограммы  муниципальной программы, основного мероприятия  </t>
  </si>
  <si>
    <t>Ответственный исполнитель, соисполнитель</t>
  </si>
  <si>
    <t>Муниципальная  программа</t>
  </si>
  <si>
    <t>Всего, в т.ч. по   бюджетополучателям:</t>
  </si>
  <si>
    <t>2014  год</t>
  </si>
  <si>
    <t>2015  год</t>
  </si>
  <si>
    <t>2016  год</t>
  </si>
  <si>
    <t>2017  год</t>
  </si>
  <si>
    <t>Администрация МР «Печора»</t>
  </si>
  <si>
    <t>Бюджет МО МР "Печора"</t>
  </si>
  <si>
    <t>Республиканский бюджет РК</t>
  </si>
  <si>
    <t xml:space="preserve">Администрация МР «Печора» </t>
  </si>
  <si>
    <t>Комитет по управлению муниципальной собственностью МР "Печора"</t>
  </si>
  <si>
    <t>Администрация МР "Печора"</t>
  </si>
  <si>
    <t>Федеральный Бюджет РФ</t>
  </si>
  <si>
    <t>Управление образования МР "Печора"</t>
  </si>
  <si>
    <t>Управление культуры и туризма МР "Печора"</t>
  </si>
  <si>
    <t>Основное мероприятие 3.1.1 Обеспечение осуществления дорожной деятельности</t>
  </si>
  <si>
    <t>Основное мероприятие 3.1.2. Оборудование и содержание ледовых переправ и зимних автомобильных дорог общего пользования местного значения</t>
  </si>
  <si>
    <t>Основное мероприятие 3.1.3. Содержание автомобильных дорог общего пользования местного значения</t>
  </si>
  <si>
    <t>Основное мероприятие 3.1.5. Обустройство автомобильных дорог общего пользования местного значения</t>
  </si>
  <si>
    <t>Основное мероприятие 3.1.6. Мероприятия в области пассажирского транспорта</t>
  </si>
  <si>
    <t>Основное мероприятие 3.1.7.  Возмещение выпадающих доходов организаций воздушного транспорта, осуществляющих внутримуниципальные пассажирские перевозки воздушным транспортом в труднодоступные населенные пункты</t>
  </si>
  <si>
    <t xml:space="preserve">Подпрограмма 1 «Улучшение состояния жилищно-коммунального комплекса на территории МО МР «Печора», в т. ч. по основным мероприятиям: </t>
  </si>
  <si>
    <t xml:space="preserve">Подпрограмма 4 «Повышение собираемости средств с потребителей (население) за жилищно-коммунальные услуги МО МР «Печора»
</t>
  </si>
  <si>
    <t>Фонд содействия реформированию ЖКХ</t>
  </si>
  <si>
    <t>Администрация МР «Печора»   Отдел управления жилым фондом, МКУ "Управление капитального строительства"</t>
  </si>
  <si>
    <t xml:space="preserve">Подпрограмма 5 «Энергосбережение и повышение энергетической эффективности на территории муниципального района «Печора»
</t>
  </si>
  <si>
    <t>Основное мероприятие 3.1.4. Реконструкция, капитальный ремонт и ремонт автомобильных дорог общего пользования местного значения</t>
  </si>
  <si>
    <t>Основное мероприятие 5.1.2 Обеспечение мероприятий, направленных на энергосбережение жилищно-коммунальных услуг</t>
  </si>
  <si>
    <t>Бюджет ГП Печора</t>
  </si>
  <si>
    <t>Бюджет ГП Кожва</t>
  </si>
  <si>
    <t>Бюджет ГП Путеец</t>
  </si>
  <si>
    <t>МКУ "Управление капитального строительства"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</si>
  <si>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</si>
  <si>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2018 год</t>
  </si>
  <si>
    <t>Основное  мероприятие 1.1.1 Реализация инвестиционных проектов в сфере жилищного строительства и реконструкции жилищного фонда</t>
  </si>
  <si>
    <t>Основное  мероприятие 1.1.2  Строительство, реконструкция и модернизация объектов коммунальной инфраструктуры</t>
  </si>
  <si>
    <t>Основное  мероприятие 1.1.5  Адаптация объектов жилого фонда и жилой среды к потребностям инвалидов и других маломобильных групп населения.</t>
  </si>
  <si>
    <t xml:space="preserve">Основное  мероприятие 1.1.6 Обеспечение мероприятий по капитальному ремонту  и ремонту объектов коммунальной инфраструктуры. </t>
  </si>
  <si>
    <t>Основное мероприятие 1.1.7 Повышение уровня благоустройства и качества городской среды</t>
  </si>
  <si>
    <t>Основное мероприятие 1.1.8   Отлов и содержание безнадзорных животных</t>
  </si>
  <si>
    <t>Основное  мероприятие 1.1.9  Возмещение убытков, возникающих в результате государственного регулирования цен на топливо твердое, реализуемое гражданам и используемое для нужд отопления.</t>
  </si>
  <si>
    <t xml:space="preserve">Подпрограмма 2 «Комплексное освоение и развитие территорий в целях жилищного 
строительства на территории МО МР «Печора», в т.ч. по  основным  мероприятиям:  </t>
  </si>
  <si>
    <t>Основное  мероприятие 2.1.1 Проведение работ связанных с подведением инженерной инфраструктуры к новым земельным участкам, предназначенным под жилищное строительство</t>
  </si>
  <si>
    <t xml:space="preserve">Основное  мероприятие 2.2.1                          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 </t>
  </si>
  <si>
    <t>Основное  мероприятие 2.2.2                           Обеспечение мероприятий по переселению граждан из аварийного жилищного фонда с учетом необходимости развития малоэтажного жилищного строительства</t>
  </si>
  <si>
    <t>Администрация МР «Печора», "Отдел архитектуры и градостроительства"</t>
  </si>
  <si>
    <t xml:space="preserve"> МКУ "Управление капитального строительства" </t>
  </si>
  <si>
    <t xml:space="preserve"> МКУ "Управление капитального строительства"</t>
  </si>
  <si>
    <t xml:space="preserve"> Отдел жилищно-коммунального хозяйства администрации МР "Печора", МКУ "Управление капитального строительства"</t>
  </si>
  <si>
    <t>Отдел жилищно-коммунального хозяйства администрации МР "Печора"</t>
  </si>
  <si>
    <t xml:space="preserve">   Отдел управления жилым фондом администрации МР "Печора", МКУ "Управление капитального строительства"</t>
  </si>
  <si>
    <t>Сектор дорожного хозяйства и транспорта администрации МР "Печора"</t>
  </si>
  <si>
    <t>Отдел жилищно-коммунальное хозяйство администрации МР "Печора"</t>
  </si>
  <si>
    <t>Основное мероприятие 5.1.1 Реализация инвестиционных проектов, обеспечивающих энергосбережение и повышение энергоэффективности в сфере жилищно-коммунального хозяйства"</t>
  </si>
  <si>
    <t>Основное мероприятие 5.1.3  Внедрение энергосберегающих технологий в муниципальных организациях</t>
  </si>
  <si>
    <t>КУМС МР "Печора"</t>
  </si>
  <si>
    <t xml:space="preserve"> "Отдел жилищно-коммунального хозяйства", </t>
  </si>
  <si>
    <t xml:space="preserve">Отдел жилищно-коммунального хозяйства администрации МР "Печора", </t>
  </si>
  <si>
    <t>Администрация МР «Печора», МКУ "Управление капитального строительства"</t>
  </si>
  <si>
    <t xml:space="preserve"> Отдел управления жилым фондом администрации МР "Печора", МКУ "Управление капитального строительства"</t>
  </si>
  <si>
    <t>2019 год</t>
  </si>
  <si>
    <t xml:space="preserve">Основное мероприятие 1.1.3 Обеспечение реализации инвестиционных проектов </t>
  </si>
  <si>
    <t>Основное мероприятие 1.2.1. Актуализация схем теплоснабжения, водоснабжения и водоотведения г. Печора</t>
  </si>
  <si>
    <t>Основное мероприятие 1.2.0. Разработка проектов планровки и проектов межевания территрии в целях развития газификации</t>
  </si>
  <si>
    <t xml:space="preserve"> Ресурсное обеспечение реализации муниципальной программы «Жилье, жилищно-коммунальное хозяйство и территориальное развитие МО МР "Печора"</t>
  </si>
  <si>
    <t>Администрация МР «Печора», администрации городских поселений</t>
  </si>
  <si>
    <t>Бюджет СП Каджером</t>
  </si>
  <si>
    <t>Администрация СП "Каджером"</t>
  </si>
  <si>
    <t xml:space="preserve">Основное мероприятие 1.2.2. Реализация народных проектов  в сфере благоустройства, прошедших отбор  в рамках проекта "Народный бюджет" </t>
  </si>
  <si>
    <t>Администрация ГП "Кожва"</t>
  </si>
  <si>
    <t>Всего по мероприятию, в т.ч</t>
  </si>
  <si>
    <t>Основное мероприятие 2.3.1
Разработка проектов планировки и проектов межжевания территории</t>
  </si>
  <si>
    <t>2020 год</t>
  </si>
  <si>
    <t>Подпрограмма 6  "Улучшение состояния территорий МО МР «Печора»</t>
  </si>
  <si>
    <t>Осноное мероприятие 6.1.2. Реализация народных проектов в сфере благоустройства, прошедших отбор в рамках проекта «Народный бюджет»</t>
  </si>
  <si>
    <t xml:space="preserve">Осноавное мероприятие 6.1.1. Приоритетный проект «Формирование комфортной городской среды» </t>
  </si>
  <si>
    <t xml:space="preserve">Основное мероприятие 6.1.4.  Организация проведения мероприятий по отлову и содержанию безнадзорных животных </t>
  </si>
  <si>
    <t xml:space="preserve">Основное мероприятие 6.1.3.  Повышение уровня благоустройства и качества городской среды </t>
  </si>
  <si>
    <t xml:space="preserve">  Отдел архитектуры и градостроительства администрации МР "Печора"</t>
  </si>
  <si>
    <t>Подпрограмма 3  "Дорожное хозяйство и транспорт МО МР "Печора"</t>
  </si>
  <si>
    <t>Основное  мероприятие 2.3.2                           Кадастровый учет эемель , земельных участков для индивидуального жилищного строительства</t>
  </si>
  <si>
    <t>Основное мероприятие 2.3.3.  Кадастровый учет эемель, земельных  участков для строительства многоквартирных домов</t>
  </si>
  <si>
    <t>Администрации городских и сельских поселений</t>
  </si>
  <si>
    <t>Основное мероприятие 2.3.4. Комплексные кадастровые работы</t>
  </si>
  <si>
    <t>Администрация МР «Печора», администрации городских и сельских поселений, МКУ "Управление капитального строительства"</t>
  </si>
  <si>
    <t>Основное  мероприятие 1.1.4 Обеспечение мероприятий по капитальному ремонту и ремонту многоквартирных домов</t>
  </si>
  <si>
    <t>Сектор городского хозяйства и благоустройства администрации МР "Печора"</t>
  </si>
  <si>
    <t>Отдел жилищно-коммунального хозяйства администрации МР "Печора",                      Сектор городского хозяйства и благоустройства администрации МР "Печора"</t>
  </si>
  <si>
    <t>2021 год</t>
  </si>
  <si>
    <t>Приложение 2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 муниципальной программе "Жилье, жилищно-коммунальное хозяйство                                                                                                                                                                                                                                                                       и территориальное развитие МО МР "Печора"</t>
  </si>
  <si>
    <t>Основное мероприятие 3.1.8 Реализация народных проектов в сфере дорожной деятельности, прошедших отбор в рамках проекта «Народный бюджет»</t>
  </si>
  <si>
    <t>Бюджет СП Чикшино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</si>
</sst>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5" x14ac:knownFonts="1">
    <font>
      <sz val="11"/>
      <color theme="1"/>
      <name val="Calibri"/>
      <family val="2"/>
      <scheme val="minor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sz val="24"/>
      <name val="Times New Roman"/>
      <family val="1"/>
      <charset val="204"/>
    </font>
    <font>
      <sz val="20"/>
      <name val="Times New Roman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CCCFF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70">
    <xf numFmtId="0" fontId="0" fillId="0" borderId="0" xfId="0"/>
    <xf numFmtId="0" fontId="3" fillId="2" borderId="0" xfId="0" applyFont="1" applyFill="1"/>
    <xf numFmtId="0" fontId="4" fillId="4" borderId="0" xfId="0" applyFont="1" applyFill="1"/>
    <xf numFmtId="0" fontId="3" fillId="4" borderId="0" xfId="0" applyFont="1" applyFill="1"/>
    <xf numFmtId="0" fontId="3" fillId="0" borderId="0" xfId="0" applyFont="1"/>
    <xf numFmtId="0" fontId="4" fillId="2" borderId="0" xfId="0" applyFont="1" applyFill="1"/>
    <xf numFmtId="0" fontId="3" fillId="0" borderId="0" xfId="0" applyFont="1" applyFill="1"/>
    <xf numFmtId="0" fontId="3" fillId="2" borderId="1" xfId="0" applyFont="1" applyFill="1" applyBorder="1" applyAlignment="1">
      <alignment horizontal="center" vertical="center" wrapText="1"/>
    </xf>
    <xf numFmtId="0" fontId="4" fillId="3" borderId="0" xfId="0" applyFont="1" applyFill="1"/>
    <xf numFmtId="0" fontId="4" fillId="5" borderId="0" xfId="0" applyFont="1" applyFill="1"/>
    <xf numFmtId="0" fontId="4" fillId="0" borderId="0" xfId="0" applyFont="1"/>
    <xf numFmtId="0" fontId="4" fillId="6" borderId="0" xfId="0" applyFont="1" applyFill="1"/>
    <xf numFmtId="0" fontId="3" fillId="3" borderId="0" xfId="0" applyFont="1" applyFill="1"/>
    <xf numFmtId="164" fontId="3" fillId="2" borderId="0" xfId="0" applyNumberFormat="1" applyFont="1" applyFill="1" applyBorder="1" applyAlignment="1">
      <alignment horizontal="center" vertical="center" wrapText="1"/>
    </xf>
    <xf numFmtId="0" fontId="3" fillId="2" borderId="0" xfId="0" applyFont="1" applyFill="1" applyBorder="1"/>
    <xf numFmtId="0" fontId="4" fillId="2" borderId="0" xfId="0" applyFont="1" applyFill="1" applyBorder="1"/>
    <xf numFmtId="0" fontId="3" fillId="0" borderId="0" xfId="0" applyFont="1" applyFill="1" applyBorder="1"/>
    <xf numFmtId="0" fontId="4" fillId="0" borderId="0" xfId="0" applyFont="1" applyFill="1" applyBorder="1" applyAlignment="1">
      <alignment horizontal="right" vertical="top" wrapText="1"/>
    </xf>
    <xf numFmtId="0" fontId="3" fillId="0" borderId="0" xfId="0" applyFont="1" applyFill="1" applyBorder="1" applyAlignment="1">
      <alignment horizontal="right" vertical="top" wrapText="1"/>
    </xf>
    <xf numFmtId="0" fontId="3" fillId="2" borderId="0" xfId="0" applyFont="1" applyFill="1" applyBorder="1" applyAlignment="1">
      <alignment horizontal="right" vertical="top" wrapText="1"/>
    </xf>
    <xf numFmtId="0" fontId="4" fillId="2" borderId="0" xfId="0" applyFont="1" applyFill="1" applyBorder="1" applyAlignment="1">
      <alignment horizontal="right" vertical="top" wrapText="1"/>
    </xf>
    <xf numFmtId="0" fontId="4" fillId="0" borderId="0" xfId="0" applyFont="1" applyFill="1" applyBorder="1"/>
    <xf numFmtId="0" fontId="6" fillId="2" borderId="1" xfId="0" applyFont="1" applyFill="1" applyBorder="1" applyAlignment="1">
      <alignment horizontal="center" vertical="center" textRotation="90" wrapText="1"/>
    </xf>
    <xf numFmtId="0" fontId="6" fillId="0" borderId="1" xfId="0" applyFont="1" applyFill="1" applyBorder="1" applyAlignment="1">
      <alignment horizontal="center" vertical="center" textRotation="90" wrapText="1"/>
    </xf>
    <xf numFmtId="0" fontId="6" fillId="2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164" fontId="8" fillId="2" borderId="3" xfId="0" applyNumberFormat="1" applyFont="1" applyFill="1" applyBorder="1" applyAlignment="1">
      <alignment horizontal="center" vertical="center" wrapText="1"/>
    </xf>
    <xf numFmtId="164" fontId="8" fillId="0" borderId="3" xfId="0" applyNumberFormat="1" applyFont="1" applyFill="1" applyBorder="1" applyAlignment="1">
      <alignment horizontal="center" vertical="center" wrapText="1"/>
    </xf>
    <xf numFmtId="164" fontId="9" fillId="2" borderId="3" xfId="0" applyNumberFormat="1" applyFont="1" applyFill="1" applyBorder="1" applyAlignment="1">
      <alignment horizontal="center" vertical="center" wrapText="1"/>
    </xf>
    <xf numFmtId="164" fontId="9" fillId="0" borderId="3" xfId="0" applyNumberFormat="1" applyFont="1" applyFill="1" applyBorder="1" applyAlignment="1">
      <alignment horizontal="center" vertical="center" wrapText="1"/>
    </xf>
    <xf numFmtId="164" fontId="8" fillId="2" borderId="1" xfId="0" applyNumberFormat="1" applyFont="1" applyFill="1" applyBorder="1" applyAlignment="1">
      <alignment horizontal="center" vertical="center" wrapText="1"/>
    </xf>
    <xf numFmtId="164" fontId="9" fillId="2" borderId="1" xfId="0" applyNumberFormat="1" applyFont="1" applyFill="1" applyBorder="1" applyAlignment="1">
      <alignment horizontal="center" vertical="center" wrapText="1"/>
    </xf>
    <xf numFmtId="164" fontId="9" fillId="0" borderId="1" xfId="0" applyNumberFormat="1" applyFont="1" applyFill="1" applyBorder="1" applyAlignment="1">
      <alignment horizontal="center" vertical="center" wrapText="1"/>
    </xf>
    <xf numFmtId="164" fontId="9" fillId="2" borderId="1" xfId="0" applyNumberFormat="1" applyFont="1" applyFill="1" applyBorder="1" applyAlignment="1">
      <alignment horizontal="center" vertical="center"/>
    </xf>
    <xf numFmtId="164" fontId="9" fillId="0" borderId="2" xfId="0" applyNumberFormat="1" applyFont="1" applyFill="1" applyBorder="1" applyAlignment="1">
      <alignment horizontal="center" vertical="center" wrapText="1"/>
    </xf>
    <xf numFmtId="164" fontId="9" fillId="2" borderId="1" xfId="0" applyNumberFormat="1" applyFont="1" applyFill="1" applyBorder="1" applyAlignment="1">
      <alignment vertical="center"/>
    </xf>
    <xf numFmtId="164" fontId="8" fillId="2" borderId="1" xfId="0" applyNumberFormat="1" applyFont="1" applyFill="1" applyBorder="1" applyAlignment="1">
      <alignment horizontal="center" vertical="center"/>
    </xf>
    <xf numFmtId="164" fontId="8" fillId="0" borderId="1" xfId="0" applyNumberFormat="1" applyFont="1" applyFill="1" applyBorder="1" applyAlignment="1">
      <alignment horizontal="center" vertical="center"/>
    </xf>
    <xf numFmtId="164" fontId="9" fillId="0" borderId="1" xfId="0" applyNumberFormat="1" applyFont="1" applyFill="1" applyBorder="1" applyAlignment="1">
      <alignment horizontal="center" vertical="center"/>
    </xf>
    <xf numFmtId="0" fontId="4" fillId="0" borderId="0" xfId="0" applyFont="1" applyFill="1"/>
    <xf numFmtId="0" fontId="7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vertical="top" wrapText="1"/>
    </xf>
    <xf numFmtId="0" fontId="6" fillId="2" borderId="10" xfId="0" applyFont="1" applyFill="1" applyBorder="1" applyAlignment="1">
      <alignment vertical="top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vertical="top" wrapText="1"/>
    </xf>
    <xf numFmtId="0" fontId="6" fillId="0" borderId="1" xfId="0" applyFont="1" applyFill="1" applyBorder="1" applyAlignment="1">
      <alignment vertical="top" wrapText="1"/>
    </xf>
    <xf numFmtId="0" fontId="6" fillId="0" borderId="5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vertical="top" wrapText="1"/>
    </xf>
    <xf numFmtId="0" fontId="7" fillId="2" borderId="7" xfId="0" applyFont="1" applyFill="1" applyBorder="1" applyAlignment="1">
      <alignment vertical="top" wrapText="1"/>
    </xf>
    <xf numFmtId="0" fontId="6" fillId="2" borderId="2" xfId="0" applyFont="1" applyFill="1" applyBorder="1" applyAlignment="1">
      <alignment vertical="top" wrapText="1"/>
    </xf>
    <xf numFmtId="0" fontId="7" fillId="2" borderId="2" xfId="0" applyFont="1" applyFill="1" applyBorder="1" applyAlignment="1">
      <alignment vertical="center" wrapText="1"/>
    </xf>
    <xf numFmtId="0" fontId="6" fillId="2" borderId="2" xfId="0" applyFont="1" applyFill="1" applyBorder="1" applyAlignment="1">
      <alignment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7" fillId="2" borderId="3" xfId="0" applyFont="1" applyFill="1" applyBorder="1" applyAlignment="1">
      <alignment vertical="top" wrapText="1"/>
    </xf>
    <xf numFmtId="0" fontId="6" fillId="2" borderId="1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4" fillId="3" borderId="14" xfId="0" applyFont="1" applyFill="1" applyBorder="1"/>
    <xf numFmtId="0" fontId="4" fillId="3" borderId="0" xfId="0" applyFont="1" applyFill="1" applyBorder="1"/>
    <xf numFmtId="0" fontId="4" fillId="8" borderId="0" xfId="0" applyFont="1" applyFill="1"/>
    <xf numFmtId="0" fontId="3" fillId="8" borderId="0" xfId="0" applyFont="1" applyFill="1"/>
    <xf numFmtId="0" fontId="7" fillId="2" borderId="6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9" borderId="1" xfId="0" applyFont="1" applyFill="1" applyBorder="1" applyAlignment="1">
      <alignment horizontal="center" vertical="center" wrapText="1"/>
    </xf>
    <xf numFmtId="164" fontId="8" fillId="9" borderId="3" xfId="0" applyNumberFormat="1" applyFont="1" applyFill="1" applyBorder="1" applyAlignment="1">
      <alignment horizontal="center" vertical="center" wrapText="1"/>
    </xf>
    <xf numFmtId="164" fontId="8" fillId="9" borderId="1" xfId="0" applyNumberFormat="1" applyFont="1" applyFill="1" applyBorder="1" applyAlignment="1">
      <alignment horizontal="center" vertical="center" wrapText="1"/>
    </xf>
    <xf numFmtId="164" fontId="8" fillId="9" borderId="1" xfId="0" applyNumberFormat="1" applyFont="1" applyFill="1" applyBorder="1" applyAlignment="1">
      <alignment horizontal="center" vertical="center"/>
    </xf>
    <xf numFmtId="164" fontId="8" fillId="9" borderId="2" xfId="0" applyNumberFormat="1" applyFont="1" applyFill="1" applyBorder="1" applyAlignment="1">
      <alignment horizontal="center" vertical="center" wrapText="1"/>
    </xf>
    <xf numFmtId="164" fontId="8" fillId="9" borderId="1" xfId="0" applyNumberFormat="1" applyFont="1" applyFill="1" applyBorder="1" applyAlignment="1">
      <alignment vertical="center"/>
    </xf>
    <xf numFmtId="0" fontId="6" fillId="0" borderId="2" xfId="0" applyFont="1" applyFill="1" applyBorder="1" applyAlignment="1">
      <alignment horizontal="center" vertical="center" wrapText="1"/>
    </xf>
    <xf numFmtId="164" fontId="9" fillId="0" borderId="2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/>
    </xf>
    <xf numFmtId="0" fontId="4" fillId="2" borderId="0" xfId="0" applyFont="1" applyFill="1" applyBorder="1" applyAlignment="1">
      <alignment horizontal="center"/>
    </xf>
    <xf numFmtId="164" fontId="8" fillId="9" borderId="0" xfId="0" applyNumberFormat="1" applyFont="1" applyFill="1" applyAlignment="1">
      <alignment horizontal="center" vertical="center"/>
    </xf>
    <xf numFmtId="0" fontId="4" fillId="4" borderId="0" xfId="0" applyFont="1" applyFill="1" applyAlignment="1">
      <alignment horizontal="center"/>
    </xf>
    <xf numFmtId="0" fontId="6" fillId="0" borderId="1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top" wrapText="1"/>
    </xf>
    <xf numFmtId="0" fontId="7" fillId="2" borderId="2" xfId="0" applyFont="1" applyFill="1" applyBorder="1" applyAlignment="1">
      <alignment horizontal="left" vertical="top" wrapText="1"/>
    </xf>
    <xf numFmtId="0" fontId="3" fillId="0" borderId="14" xfId="0" applyFont="1" applyFill="1" applyBorder="1"/>
    <xf numFmtId="0" fontId="6" fillId="2" borderId="1" xfId="0" applyFont="1" applyFill="1" applyBorder="1" applyAlignment="1">
      <alignment horizontal="left" vertical="top" wrapText="1"/>
    </xf>
    <xf numFmtId="0" fontId="6" fillId="2" borderId="2" xfId="0" applyFont="1" applyFill="1" applyBorder="1" applyAlignment="1">
      <alignment vertical="top" wrapText="1"/>
    </xf>
    <xf numFmtId="0" fontId="6" fillId="2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top" wrapText="1"/>
    </xf>
    <xf numFmtId="0" fontId="6" fillId="2" borderId="2" xfId="0" applyFont="1" applyFill="1" applyBorder="1" applyAlignment="1">
      <alignment vertical="top" wrapText="1"/>
    </xf>
    <xf numFmtId="0" fontId="6" fillId="2" borderId="1" xfId="0" applyFont="1" applyFill="1" applyBorder="1" applyAlignment="1">
      <alignment horizontal="center" vertical="center" wrapText="1"/>
    </xf>
    <xf numFmtId="0" fontId="4" fillId="0" borderId="8" xfId="0" applyFont="1" applyFill="1" applyBorder="1"/>
    <xf numFmtId="0" fontId="3" fillId="0" borderId="8" xfId="0" applyFont="1" applyFill="1" applyBorder="1"/>
    <xf numFmtId="0" fontId="3" fillId="2" borderId="1" xfId="0" applyFont="1" applyFill="1" applyBorder="1" applyAlignment="1">
      <alignment horizontal="center" vertical="center" wrapText="1"/>
    </xf>
    <xf numFmtId="164" fontId="11" fillId="9" borderId="3" xfId="0" applyNumberFormat="1" applyFont="1" applyFill="1" applyBorder="1" applyAlignment="1">
      <alignment horizontal="center" vertical="center" wrapText="1"/>
    </xf>
    <xf numFmtId="164" fontId="11" fillId="0" borderId="3" xfId="0" applyNumberFormat="1" applyFont="1" applyFill="1" applyBorder="1" applyAlignment="1">
      <alignment horizontal="center" vertical="center" wrapText="1"/>
    </xf>
    <xf numFmtId="164" fontId="11" fillId="2" borderId="3" xfId="0" applyNumberFormat="1" applyFont="1" applyFill="1" applyBorder="1" applyAlignment="1">
      <alignment horizontal="center" vertical="center" wrapText="1"/>
    </xf>
    <xf numFmtId="164" fontId="12" fillId="0" borderId="3" xfId="0" applyNumberFormat="1" applyFont="1" applyFill="1" applyBorder="1" applyAlignment="1">
      <alignment horizontal="center" vertical="center" wrapText="1"/>
    </xf>
    <xf numFmtId="164" fontId="12" fillId="0" borderId="7" xfId="0" applyNumberFormat="1" applyFont="1" applyFill="1" applyBorder="1" applyAlignment="1">
      <alignment horizontal="center" vertical="center" wrapText="1"/>
    </xf>
    <xf numFmtId="164" fontId="12" fillId="0" borderId="2" xfId="0" applyNumberFormat="1" applyFont="1" applyFill="1" applyBorder="1" applyAlignment="1">
      <alignment horizontal="center" vertical="center" wrapText="1"/>
    </xf>
    <xf numFmtId="164" fontId="12" fillId="2" borderId="3" xfId="0" applyNumberFormat="1" applyFont="1" applyFill="1" applyBorder="1" applyAlignment="1">
      <alignment horizontal="center" vertical="center" wrapText="1"/>
    </xf>
    <xf numFmtId="164" fontId="11" fillId="9" borderId="1" xfId="0" applyNumberFormat="1" applyFont="1" applyFill="1" applyBorder="1" applyAlignment="1">
      <alignment horizontal="center" vertical="center" wrapText="1"/>
    </xf>
    <xf numFmtId="164" fontId="12" fillId="0" borderId="1" xfId="0" applyNumberFormat="1" applyFont="1" applyFill="1" applyBorder="1" applyAlignment="1">
      <alignment horizontal="center" vertical="center" wrapText="1"/>
    </xf>
    <xf numFmtId="164" fontId="12" fillId="0" borderId="1" xfId="0" applyNumberFormat="1" applyFont="1" applyFill="1" applyBorder="1" applyAlignment="1">
      <alignment vertical="center" wrapText="1"/>
    </xf>
    <xf numFmtId="164" fontId="12" fillId="2" borderId="1" xfId="0" applyNumberFormat="1" applyFont="1" applyFill="1" applyBorder="1" applyAlignment="1">
      <alignment horizontal="center" vertical="center" wrapText="1"/>
    </xf>
    <xf numFmtId="164" fontId="11" fillId="9" borderId="1" xfId="0" applyNumberFormat="1" applyFont="1" applyFill="1" applyBorder="1" applyAlignment="1">
      <alignment horizontal="center" vertical="center"/>
    </xf>
    <xf numFmtId="164" fontId="12" fillId="0" borderId="1" xfId="0" applyNumberFormat="1" applyFont="1" applyFill="1" applyBorder="1" applyAlignment="1">
      <alignment horizontal="center" vertical="center"/>
    </xf>
    <xf numFmtId="164" fontId="12" fillId="0" borderId="3" xfId="0" applyNumberFormat="1" applyFont="1" applyFill="1" applyBorder="1" applyAlignment="1">
      <alignment vertical="center" wrapText="1"/>
    </xf>
    <xf numFmtId="164" fontId="12" fillId="2" borderId="1" xfId="0" applyNumberFormat="1" applyFont="1" applyFill="1" applyBorder="1" applyAlignment="1">
      <alignment horizontal="center" vertical="center"/>
    </xf>
    <xf numFmtId="164" fontId="11" fillId="9" borderId="2" xfId="0" applyNumberFormat="1" applyFont="1" applyFill="1" applyBorder="1" applyAlignment="1">
      <alignment horizontal="center" vertical="center"/>
    </xf>
    <xf numFmtId="164" fontId="11" fillId="9" borderId="2" xfId="0" applyNumberFormat="1" applyFont="1" applyFill="1" applyBorder="1" applyAlignment="1">
      <alignment horizontal="center" vertical="center" wrapText="1"/>
    </xf>
    <xf numFmtId="164" fontId="12" fillId="2" borderId="2" xfId="0" applyNumberFormat="1" applyFont="1" applyFill="1" applyBorder="1" applyAlignment="1">
      <alignment horizontal="center" vertical="center" wrapText="1"/>
    </xf>
    <xf numFmtId="164" fontId="11" fillId="2" borderId="1" xfId="0" applyNumberFormat="1" applyFont="1" applyFill="1" applyBorder="1" applyAlignment="1">
      <alignment horizontal="center" vertical="center" wrapText="1"/>
    </xf>
    <xf numFmtId="164" fontId="11" fillId="0" borderId="1" xfId="0" applyNumberFormat="1" applyFont="1" applyFill="1" applyBorder="1" applyAlignment="1">
      <alignment horizontal="center" vertical="center" wrapText="1"/>
    </xf>
    <xf numFmtId="164" fontId="12" fillId="2" borderId="5" xfId="0" applyNumberFormat="1" applyFont="1" applyFill="1" applyBorder="1" applyAlignment="1">
      <alignment horizontal="center" vertical="center" wrapText="1"/>
    </xf>
    <xf numFmtId="164" fontId="12" fillId="9" borderId="1" xfId="0" applyNumberFormat="1" applyFont="1" applyFill="1" applyBorder="1" applyAlignment="1">
      <alignment horizontal="center" vertical="center" wrapText="1"/>
    </xf>
    <xf numFmtId="164" fontId="11" fillId="9" borderId="1" xfId="0" applyNumberFormat="1" applyFont="1" applyFill="1" applyBorder="1" applyAlignment="1">
      <alignment vertical="center"/>
    </xf>
    <xf numFmtId="164" fontId="12" fillId="2" borderId="1" xfId="0" applyNumberFormat="1" applyFont="1" applyFill="1" applyBorder="1" applyAlignment="1">
      <alignment vertical="center"/>
    </xf>
    <xf numFmtId="164" fontId="12" fillId="0" borderId="1" xfId="0" applyNumberFormat="1" applyFont="1" applyFill="1" applyBorder="1" applyAlignment="1">
      <alignment vertical="center"/>
    </xf>
    <xf numFmtId="164" fontId="11" fillId="9" borderId="0" xfId="0" applyNumberFormat="1" applyFont="1" applyFill="1" applyBorder="1" applyAlignment="1">
      <alignment vertical="center"/>
    </xf>
    <xf numFmtId="164" fontId="11" fillId="9" borderId="3" xfId="0" applyNumberFormat="1" applyFont="1" applyFill="1" applyBorder="1" applyAlignment="1">
      <alignment vertical="center"/>
    </xf>
    <xf numFmtId="164" fontId="11" fillId="9" borderId="0" xfId="0" applyNumberFormat="1" applyFont="1" applyFill="1" applyAlignment="1">
      <alignment horizontal="center" vertical="center"/>
    </xf>
    <xf numFmtId="164" fontId="12" fillId="7" borderId="1" xfId="0" applyNumberFormat="1" applyFont="1" applyFill="1" applyBorder="1" applyAlignment="1">
      <alignment horizontal="center" vertical="center" wrapText="1"/>
    </xf>
    <xf numFmtId="164" fontId="11" fillId="2" borderId="1" xfId="0" applyNumberFormat="1" applyFont="1" applyFill="1" applyBorder="1" applyAlignment="1">
      <alignment horizontal="center" vertical="center"/>
    </xf>
    <xf numFmtId="164" fontId="11" fillId="0" borderId="1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164" fontId="4" fillId="0" borderId="0" xfId="0" applyNumberFormat="1" applyFont="1" applyFill="1"/>
    <xf numFmtId="164" fontId="3" fillId="0" borderId="0" xfId="0" applyNumberFormat="1" applyFont="1" applyFill="1"/>
    <xf numFmtId="164" fontId="4" fillId="0" borderId="0" xfId="0" applyNumberFormat="1" applyFont="1" applyFill="1" applyAlignment="1">
      <alignment horizontal="center"/>
    </xf>
    <xf numFmtId="0" fontId="6" fillId="2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left" vertical="center" wrapText="1"/>
    </xf>
    <xf numFmtId="0" fontId="6" fillId="2" borderId="2" xfId="0" applyFont="1" applyFill="1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5" fillId="0" borderId="0" xfId="0" applyFont="1" applyFill="1" applyAlignment="1">
      <alignment horizontal="right" vertical="center" wrapText="1"/>
    </xf>
    <xf numFmtId="0" fontId="0" fillId="0" borderId="0" xfId="0" applyAlignment="1">
      <alignment wrapText="1"/>
    </xf>
    <xf numFmtId="0" fontId="6" fillId="2" borderId="2" xfId="0" applyFont="1" applyFill="1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6" fillId="0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vertical="top" wrapText="1"/>
    </xf>
    <xf numFmtId="0" fontId="7" fillId="2" borderId="7" xfId="0" applyFont="1" applyFill="1" applyBorder="1" applyAlignment="1">
      <alignment vertical="top" wrapText="1"/>
    </xf>
    <xf numFmtId="0" fontId="0" fillId="0" borderId="3" xfId="0" applyFont="1" applyBorder="1" applyAlignment="1">
      <alignment vertical="top" wrapText="1"/>
    </xf>
    <xf numFmtId="0" fontId="7" fillId="0" borderId="2" xfId="0" applyFont="1" applyFill="1" applyBorder="1" applyAlignment="1">
      <alignment horizontal="center" vertical="top" wrapText="1"/>
    </xf>
    <xf numFmtId="0" fontId="7" fillId="0" borderId="7" xfId="0" applyFont="1" applyFill="1" applyBorder="1" applyAlignment="1">
      <alignment horizontal="center" vertical="top" wrapText="1"/>
    </xf>
    <xf numFmtId="0" fontId="7" fillId="0" borderId="3" xfId="0" applyFont="1" applyFill="1" applyBorder="1" applyAlignment="1">
      <alignment horizontal="center" vertical="top" wrapText="1"/>
    </xf>
    <xf numFmtId="0" fontId="0" fillId="0" borderId="1" xfId="0" applyFont="1" applyBorder="1" applyAlignment="1">
      <alignment horizontal="center" vertical="center" wrapText="1"/>
    </xf>
    <xf numFmtId="0" fontId="14" fillId="2" borderId="0" xfId="0" applyFont="1" applyFill="1" applyBorder="1" applyAlignment="1">
      <alignment horizontal="right" vertical="center" wrapText="1"/>
    </xf>
    <xf numFmtId="0" fontId="6" fillId="2" borderId="12" xfId="0" applyFont="1" applyFill="1" applyBorder="1" applyAlignment="1">
      <alignment vertical="top" wrapText="1"/>
    </xf>
    <xf numFmtId="0" fontId="0" fillId="0" borderId="13" xfId="0" applyBorder="1" applyAlignment="1">
      <alignment vertical="top" wrapText="1"/>
    </xf>
    <xf numFmtId="0" fontId="10" fillId="0" borderId="5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top" wrapText="1"/>
    </xf>
    <xf numFmtId="0" fontId="6" fillId="2" borderId="3" xfId="0" applyFont="1" applyFill="1" applyBorder="1" applyAlignment="1">
      <alignment horizontal="left" vertical="top" wrapText="1"/>
    </xf>
    <xf numFmtId="0" fontId="7" fillId="2" borderId="1" xfId="0" applyFont="1" applyFill="1" applyBorder="1" applyAlignment="1">
      <alignment vertical="top" wrapText="1"/>
    </xf>
    <xf numFmtId="0" fontId="3" fillId="0" borderId="0" xfId="0" applyFont="1" applyFill="1" applyBorder="1" applyAlignment="1">
      <alignment horizontal="right" vertical="center" wrapText="1"/>
    </xf>
    <xf numFmtId="0" fontId="7" fillId="2" borderId="2" xfId="0" applyFont="1" applyFill="1" applyBorder="1" applyAlignment="1">
      <alignment horizontal="left" vertical="top" wrapText="1"/>
    </xf>
    <xf numFmtId="0" fontId="7" fillId="2" borderId="7" xfId="0" applyFont="1" applyFill="1" applyBorder="1" applyAlignment="1">
      <alignment horizontal="left" vertical="top" wrapText="1"/>
    </xf>
    <xf numFmtId="0" fontId="7" fillId="2" borderId="3" xfId="0" applyFont="1" applyFill="1" applyBorder="1" applyAlignment="1">
      <alignment horizontal="left" vertical="top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164" fontId="13" fillId="2" borderId="0" xfId="0" applyNumberFormat="1" applyFont="1" applyFill="1" applyBorder="1" applyAlignment="1">
      <alignment horizontal="center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6" fillId="2" borderId="1" xfId="0" applyFont="1" applyFill="1" applyBorder="1" applyAlignment="1">
      <alignment vertical="center" wrapText="1"/>
    </xf>
    <xf numFmtId="0" fontId="6" fillId="2" borderId="12" xfId="0" applyFont="1" applyFill="1" applyBorder="1" applyAlignment="1">
      <alignment horizontal="left" vertical="top" wrapText="1"/>
    </xf>
    <xf numFmtId="0" fontId="6" fillId="2" borderId="15" xfId="0" applyFont="1" applyFill="1" applyBorder="1" applyAlignment="1">
      <alignment horizontal="left" vertical="top" wrapText="1"/>
    </xf>
    <xf numFmtId="0" fontId="6" fillId="2" borderId="13" xfId="0" applyFont="1" applyFill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CCCCFF"/>
      <color rgb="FFFFCCFF"/>
      <color rgb="FFCC99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BK90"/>
  <sheetViews>
    <sheetView tabSelected="1" view="pageBreakPreview" zoomScale="61" zoomScaleNormal="67" zoomScaleSheetLayoutView="61" workbookViewId="0">
      <pane xSplit="2" ySplit="9" topLeftCell="D55" activePane="bottomRight" state="frozen"/>
      <selection pane="topRight" activeCell="C1" sqref="C1"/>
      <selection pane="bottomLeft" activeCell="A15" sqref="A15"/>
      <selection pane="bottomRight" activeCell="A56" sqref="A56:XFD56"/>
    </sheetView>
  </sheetViews>
  <sheetFormatPr defaultRowHeight="12.75" x14ac:dyDescent="0.2"/>
  <cols>
    <col min="1" max="1" width="29.85546875" style="1" customWidth="1"/>
    <col min="2" max="2" width="20.140625" style="1" customWidth="1"/>
    <col min="3" max="3" width="18.28515625" style="1" customWidth="1"/>
    <col min="4" max="4" width="16.5703125" style="1" customWidth="1"/>
    <col min="5" max="5" width="13.7109375" style="78" customWidth="1"/>
    <col min="6" max="8" width="10.85546875" style="1" hidden="1" customWidth="1"/>
    <col min="9" max="9" width="11.7109375" style="2" customWidth="1"/>
    <col min="10" max="12" width="10.5703125" style="12" hidden="1" customWidth="1"/>
    <col min="13" max="13" width="6.5703125" style="12" hidden="1" customWidth="1"/>
    <col min="14" max="14" width="5.5703125" style="12" hidden="1" customWidth="1"/>
    <col min="15" max="15" width="4.42578125" style="12" hidden="1" customWidth="1"/>
    <col min="16" max="16" width="13" style="2" bestFit="1" customWidth="1"/>
    <col min="17" max="17" width="11.42578125" style="1" hidden="1" customWidth="1"/>
    <col min="18" max="18" width="11.85546875" style="1" hidden="1" customWidth="1"/>
    <col min="19" max="19" width="11.85546875" style="6" hidden="1" customWidth="1"/>
    <col min="20" max="20" width="10.7109375" style="1" hidden="1" customWidth="1"/>
    <col min="21" max="21" width="4.42578125" style="1" hidden="1" customWidth="1"/>
    <col min="22" max="22" width="6.140625" style="1" hidden="1" customWidth="1"/>
    <col min="23" max="23" width="13.28515625" style="39" customWidth="1"/>
    <col min="24" max="24" width="12.5703125" style="6" hidden="1" customWidth="1"/>
    <col min="25" max="25" width="6.28515625" style="6" hidden="1" customWidth="1"/>
    <col min="26" max="26" width="12.85546875" style="6" hidden="1" customWidth="1"/>
    <col min="27" max="27" width="13.140625" style="6" hidden="1" customWidth="1"/>
    <col min="28" max="28" width="10.140625" style="6" hidden="1" customWidth="1"/>
    <col min="29" max="29" width="9" style="6" hidden="1" customWidth="1"/>
    <col min="30" max="30" width="8.28515625" style="6" hidden="1" customWidth="1"/>
    <col min="31" max="31" width="6.85546875" style="6" hidden="1" customWidth="1"/>
    <col min="32" max="32" width="16" style="2" customWidth="1"/>
    <col min="33" max="33" width="12.42578125" style="1" customWidth="1"/>
    <col min="34" max="34" width="12.5703125" style="1" customWidth="1"/>
    <col min="35" max="35" width="13.140625" style="6" customWidth="1"/>
    <col min="36" max="36" width="11.42578125" style="1" customWidth="1"/>
    <col min="37" max="38" width="9" style="1" customWidth="1"/>
    <col min="39" max="39" width="6.42578125" style="1" customWidth="1"/>
    <col min="40" max="40" width="12.85546875" style="1" customWidth="1"/>
    <col min="41" max="41" width="6.85546875" style="1" customWidth="1"/>
    <col min="42" max="42" width="13.28515625" style="1" customWidth="1"/>
    <col min="43" max="43" width="12.28515625" style="1" customWidth="1"/>
    <col min="44" max="44" width="9.5703125" style="1" customWidth="1"/>
    <col min="45" max="47" width="9.85546875" style="1" customWidth="1"/>
    <col min="48" max="48" width="8.28515625" style="1" customWidth="1"/>
    <col min="49" max="49" width="11.5703125" style="3" customWidth="1"/>
    <col min="50" max="50" width="6" style="1" bestFit="1" customWidth="1"/>
    <col min="51" max="51" width="10.5703125" style="1" customWidth="1"/>
    <col min="52" max="53" width="11" style="1" customWidth="1"/>
    <col min="54" max="54" width="9.7109375" style="1" customWidth="1"/>
    <col min="55" max="55" width="8.7109375" style="1" customWidth="1"/>
    <col min="56" max="56" width="11.5703125" style="3" customWidth="1"/>
    <col min="57" max="58" width="9.7109375" style="1" customWidth="1"/>
    <col min="59" max="59" width="12.42578125" style="1" customWidth="1"/>
    <col min="60" max="60" width="9.7109375" style="1" customWidth="1"/>
    <col min="61" max="61" width="7.140625" style="1" customWidth="1"/>
    <col min="62" max="62" width="9.28515625" style="1" customWidth="1"/>
    <col min="63" max="16384" width="9.140625" style="4"/>
  </cols>
  <sheetData>
    <row r="1" spans="1:63" s="6" customFormat="1" ht="21.75" customHeight="1" x14ac:dyDescent="0.2">
      <c r="E1" s="75"/>
      <c r="I1" s="39"/>
      <c r="P1" s="39"/>
      <c r="W1" s="39"/>
      <c r="AF1" s="39"/>
      <c r="AJ1" s="135"/>
      <c r="AK1" s="135"/>
      <c r="AL1" s="135"/>
      <c r="AM1" s="136"/>
      <c r="AN1" s="136"/>
      <c r="AO1" s="136"/>
      <c r="AP1" s="136"/>
      <c r="AQ1" s="136"/>
      <c r="AR1" s="136"/>
      <c r="AS1" s="136"/>
      <c r="AT1" s="136"/>
      <c r="AU1" s="136"/>
      <c r="AV1" s="136"/>
      <c r="AW1" s="136"/>
      <c r="AX1" s="136"/>
      <c r="AY1" s="136"/>
      <c r="AZ1" s="136"/>
      <c r="BA1" s="136"/>
      <c r="BB1" s="136"/>
      <c r="BC1" s="136"/>
      <c r="BD1" s="136"/>
      <c r="BE1" s="136"/>
      <c r="BF1" s="136"/>
      <c r="BG1" s="136"/>
      <c r="BH1" s="136"/>
      <c r="BI1" s="136"/>
      <c r="BJ1" s="136"/>
    </row>
    <row r="2" spans="1:63" s="6" customFormat="1" ht="16.5" customHeight="1" x14ac:dyDescent="0.2">
      <c r="E2" s="129"/>
      <c r="I2" s="39"/>
      <c r="P2" s="127"/>
      <c r="W2" s="127"/>
      <c r="AF2" s="127"/>
      <c r="AG2" s="128"/>
      <c r="AH2" s="128"/>
      <c r="AJ2" s="136"/>
      <c r="AK2" s="136"/>
      <c r="AL2" s="136"/>
      <c r="AM2" s="136"/>
      <c r="AN2" s="136"/>
      <c r="AO2" s="136"/>
      <c r="AP2" s="136"/>
      <c r="AQ2" s="136"/>
      <c r="AR2" s="136"/>
      <c r="AS2" s="136"/>
      <c r="AT2" s="136"/>
      <c r="AU2" s="136"/>
      <c r="AV2" s="136"/>
      <c r="AW2" s="136"/>
      <c r="AX2" s="136"/>
      <c r="AY2" s="136"/>
      <c r="AZ2" s="136"/>
      <c r="BA2" s="136"/>
      <c r="BB2" s="136"/>
      <c r="BC2" s="136"/>
      <c r="BD2" s="136"/>
      <c r="BE2" s="136"/>
      <c r="BF2" s="136"/>
      <c r="BG2" s="136"/>
      <c r="BH2" s="136"/>
      <c r="BI2" s="136"/>
      <c r="BJ2" s="136"/>
    </row>
    <row r="3" spans="1:63" s="6" customFormat="1" ht="21.75" customHeight="1" x14ac:dyDescent="0.2">
      <c r="E3" s="75"/>
      <c r="I3" s="39"/>
      <c r="P3" s="127"/>
      <c r="R3" s="128"/>
      <c r="S3" s="128"/>
      <c r="T3" s="128"/>
      <c r="W3" s="127"/>
      <c r="AF3" s="39"/>
      <c r="AI3" s="128"/>
    </row>
    <row r="4" spans="1:63" ht="85.5" customHeight="1" x14ac:dyDescent="0.2">
      <c r="A4" s="14"/>
      <c r="B4" s="14"/>
      <c r="C4" s="14"/>
      <c r="D4" s="14"/>
      <c r="E4" s="76"/>
      <c r="F4" s="14"/>
      <c r="G4" s="14"/>
      <c r="H4" s="14"/>
      <c r="I4" s="15"/>
      <c r="J4" s="16"/>
      <c r="K4" s="16"/>
      <c r="L4" s="14"/>
      <c r="M4" s="14"/>
      <c r="N4" s="14"/>
      <c r="O4" s="14"/>
      <c r="P4" s="17"/>
      <c r="Q4" s="19"/>
      <c r="R4" s="18"/>
      <c r="S4" s="18"/>
      <c r="T4" s="18"/>
      <c r="U4" s="18"/>
      <c r="V4" s="18"/>
      <c r="W4" s="17"/>
      <c r="X4" s="18"/>
      <c r="Y4" s="18"/>
      <c r="Z4" s="18"/>
      <c r="AA4" s="18"/>
      <c r="AB4" s="18"/>
      <c r="AC4" s="18"/>
      <c r="AD4" s="157" t="s">
        <v>38</v>
      </c>
      <c r="AE4" s="157"/>
      <c r="AF4" s="20"/>
      <c r="AG4" s="19"/>
      <c r="AH4" s="19"/>
      <c r="AI4" s="18"/>
      <c r="AJ4" s="19"/>
      <c r="AK4" s="19"/>
      <c r="AL4" s="19"/>
      <c r="AM4" s="148" t="s">
        <v>95</v>
      </c>
      <c r="AN4" s="148"/>
      <c r="AO4" s="148"/>
      <c r="AP4" s="148"/>
      <c r="AQ4" s="148"/>
      <c r="AR4" s="148"/>
      <c r="AS4" s="148"/>
      <c r="AT4" s="148"/>
      <c r="AU4" s="148"/>
      <c r="AV4" s="148"/>
      <c r="AW4" s="148"/>
      <c r="AX4" s="148"/>
      <c r="AY4" s="148"/>
      <c r="AZ4" s="148"/>
      <c r="BA4" s="148"/>
      <c r="BB4" s="148"/>
      <c r="BC4" s="148"/>
      <c r="BD4" s="148"/>
      <c r="BE4" s="148"/>
      <c r="BF4" s="148"/>
      <c r="BG4" s="148"/>
      <c r="BH4" s="148"/>
      <c r="BI4" s="148"/>
      <c r="BJ4" s="148"/>
    </row>
    <row r="5" spans="1:63" ht="82.5" customHeight="1" x14ac:dyDescent="0.45">
      <c r="A5" s="163" t="s">
        <v>70</v>
      </c>
      <c r="B5" s="163"/>
      <c r="C5" s="163"/>
      <c r="D5" s="163"/>
      <c r="E5" s="163"/>
      <c r="F5" s="163"/>
      <c r="G5" s="163"/>
      <c r="H5" s="163"/>
      <c r="I5" s="163"/>
      <c r="J5" s="163"/>
      <c r="K5" s="163"/>
      <c r="L5" s="163"/>
      <c r="M5" s="163"/>
      <c r="N5" s="163"/>
      <c r="O5" s="163"/>
      <c r="P5" s="163"/>
      <c r="Q5" s="163"/>
      <c r="R5" s="163"/>
      <c r="S5" s="163"/>
      <c r="T5" s="163"/>
      <c r="U5" s="163"/>
      <c r="V5" s="163"/>
      <c r="W5" s="163"/>
      <c r="X5" s="163"/>
      <c r="Y5" s="163"/>
      <c r="Z5" s="163"/>
      <c r="AA5" s="163"/>
      <c r="AB5" s="163"/>
      <c r="AC5" s="163"/>
      <c r="AD5" s="163"/>
      <c r="AE5" s="163"/>
      <c r="AF5" s="163"/>
      <c r="AG5" s="163"/>
      <c r="AH5" s="163"/>
      <c r="AI5" s="163"/>
      <c r="AJ5" s="163"/>
      <c r="AK5" s="163"/>
      <c r="AL5" s="163"/>
      <c r="AM5" s="163"/>
      <c r="AN5" s="163"/>
      <c r="AO5" s="163"/>
      <c r="AP5" s="163"/>
      <c r="AQ5" s="163"/>
      <c r="AR5" s="163"/>
      <c r="AS5" s="163"/>
      <c r="AT5" s="163"/>
      <c r="AU5" s="163"/>
      <c r="AV5" s="163"/>
      <c r="AW5" s="163"/>
      <c r="AX5" s="163"/>
      <c r="AY5" s="163"/>
      <c r="AZ5" s="163"/>
      <c r="BA5" s="163"/>
      <c r="BB5" s="163"/>
      <c r="BC5" s="163"/>
      <c r="BD5" s="163"/>
      <c r="BE5" s="163"/>
      <c r="BF5" s="163"/>
      <c r="BG5" s="163"/>
      <c r="BH5" s="163"/>
      <c r="BI5" s="163"/>
      <c r="BJ5" s="163"/>
    </row>
    <row r="6" spans="1:63" ht="24.75" customHeight="1" x14ac:dyDescent="0.2">
      <c r="A6" s="14"/>
      <c r="B6" s="14"/>
      <c r="C6" s="14"/>
      <c r="D6" s="14"/>
      <c r="E6" s="76"/>
      <c r="F6" s="14"/>
      <c r="G6" s="14"/>
      <c r="H6" s="14"/>
      <c r="I6" s="15"/>
      <c r="J6" s="16"/>
      <c r="K6" s="14"/>
      <c r="L6" s="14"/>
      <c r="M6" s="14"/>
      <c r="N6" s="14"/>
      <c r="O6" s="14"/>
      <c r="P6" s="21"/>
      <c r="Q6" s="14"/>
      <c r="R6" s="16"/>
      <c r="S6" s="16"/>
      <c r="T6" s="16"/>
      <c r="U6" s="16"/>
      <c r="V6" s="16"/>
      <c r="W6" s="21"/>
      <c r="X6" s="16"/>
      <c r="Y6" s="16"/>
      <c r="Z6" s="16"/>
      <c r="AA6" s="16"/>
      <c r="AB6" s="16"/>
      <c r="AC6" s="16"/>
      <c r="AD6" s="16"/>
      <c r="AE6" s="16"/>
      <c r="AF6" s="15"/>
      <c r="AG6" s="16"/>
      <c r="AH6" s="14"/>
      <c r="AI6" s="16"/>
      <c r="AJ6" s="14"/>
      <c r="AK6" s="14"/>
      <c r="AL6" s="14"/>
      <c r="AM6" s="14"/>
      <c r="AN6" s="14"/>
      <c r="AO6" s="14"/>
      <c r="AP6" s="14"/>
      <c r="AQ6" s="14"/>
      <c r="AR6" s="14"/>
      <c r="AS6" s="14"/>
      <c r="AT6" s="14"/>
      <c r="AU6" s="14"/>
      <c r="AV6" s="14"/>
      <c r="AW6" s="16"/>
      <c r="AX6" s="14"/>
      <c r="AY6" s="14"/>
      <c r="AZ6" s="14"/>
      <c r="BA6" s="16"/>
      <c r="BB6" s="16"/>
      <c r="BC6" s="14"/>
      <c r="BD6" s="16"/>
      <c r="BE6" s="16"/>
      <c r="BF6" s="16"/>
      <c r="BG6" s="16"/>
      <c r="BH6" s="16"/>
      <c r="BI6" s="14"/>
      <c r="BJ6" s="14"/>
    </row>
    <row r="7" spans="1:63" ht="30" customHeight="1" x14ac:dyDescent="0.2">
      <c r="A7" s="140" t="s">
        <v>4</v>
      </c>
      <c r="B7" s="140" t="s">
        <v>5</v>
      </c>
      <c r="C7" s="140" t="s">
        <v>0</v>
      </c>
      <c r="D7" s="140" t="s">
        <v>1</v>
      </c>
      <c r="E7" s="140"/>
      <c r="F7" s="140"/>
      <c r="G7" s="140"/>
      <c r="H7" s="140"/>
      <c r="I7" s="140"/>
      <c r="J7" s="140"/>
      <c r="K7" s="140"/>
      <c r="L7" s="140"/>
      <c r="M7" s="140"/>
      <c r="N7" s="140"/>
      <c r="O7" s="140"/>
      <c r="P7" s="140"/>
      <c r="Q7" s="140"/>
      <c r="R7" s="140"/>
      <c r="S7" s="140"/>
      <c r="T7" s="140"/>
      <c r="U7" s="140"/>
      <c r="V7" s="140"/>
      <c r="W7" s="140"/>
      <c r="X7" s="140"/>
      <c r="Y7" s="140"/>
      <c r="Z7" s="140"/>
      <c r="AA7" s="140"/>
      <c r="AB7" s="140"/>
      <c r="AC7" s="140"/>
      <c r="AD7" s="140"/>
      <c r="AE7" s="140"/>
      <c r="AF7" s="140"/>
      <c r="AG7" s="140"/>
      <c r="AH7" s="140"/>
      <c r="AI7" s="140"/>
      <c r="AJ7" s="140"/>
      <c r="AK7" s="140"/>
      <c r="AL7" s="140"/>
      <c r="AM7" s="140"/>
      <c r="AN7" s="140"/>
      <c r="AO7" s="140"/>
      <c r="AP7" s="140"/>
      <c r="AQ7" s="140"/>
      <c r="AR7" s="140"/>
      <c r="AS7" s="140"/>
      <c r="AT7" s="140"/>
      <c r="AU7" s="140"/>
      <c r="AV7" s="140"/>
      <c r="AW7" s="140"/>
      <c r="AX7" s="140"/>
      <c r="AY7" s="140"/>
      <c r="AZ7" s="140"/>
      <c r="BA7" s="140"/>
      <c r="BB7" s="140"/>
      <c r="BC7" s="140"/>
      <c r="BD7" s="140"/>
      <c r="BE7" s="140"/>
      <c r="BF7" s="140"/>
      <c r="BG7" s="140"/>
      <c r="BH7" s="140"/>
      <c r="BI7" s="140"/>
      <c r="BJ7" s="140"/>
    </row>
    <row r="8" spans="1:63" ht="25.15" customHeight="1" x14ac:dyDescent="0.2">
      <c r="A8" s="166"/>
      <c r="B8" s="166"/>
      <c r="C8" s="140"/>
      <c r="D8" s="140" t="s">
        <v>2</v>
      </c>
      <c r="E8" s="161" t="s">
        <v>8</v>
      </c>
      <c r="F8" s="162"/>
      <c r="G8" s="162"/>
      <c r="H8" s="162"/>
      <c r="I8" s="140" t="s">
        <v>9</v>
      </c>
      <c r="J8" s="140"/>
      <c r="K8" s="140"/>
      <c r="L8" s="140"/>
      <c r="M8" s="140"/>
      <c r="N8" s="140"/>
      <c r="O8" s="140"/>
      <c r="P8" s="140" t="s">
        <v>10</v>
      </c>
      <c r="Q8" s="140"/>
      <c r="R8" s="140"/>
      <c r="S8" s="140"/>
      <c r="T8" s="140"/>
      <c r="U8" s="140"/>
      <c r="V8" s="140"/>
      <c r="W8" s="139" t="s">
        <v>11</v>
      </c>
      <c r="X8" s="139"/>
      <c r="Y8" s="139"/>
      <c r="Z8" s="139"/>
      <c r="AA8" s="139"/>
      <c r="AB8" s="139"/>
      <c r="AC8" s="139"/>
      <c r="AD8" s="139"/>
      <c r="AE8" s="139"/>
      <c r="AF8" s="140" t="s">
        <v>39</v>
      </c>
      <c r="AG8" s="147"/>
      <c r="AH8" s="147"/>
      <c r="AI8" s="147"/>
      <c r="AJ8" s="147"/>
      <c r="AK8" s="147"/>
      <c r="AL8" s="147"/>
      <c r="AM8" s="147"/>
      <c r="AN8" s="151" t="s">
        <v>66</v>
      </c>
      <c r="AO8" s="152"/>
      <c r="AP8" s="152"/>
      <c r="AQ8" s="152"/>
      <c r="AR8" s="152"/>
      <c r="AS8" s="152"/>
      <c r="AT8" s="152"/>
      <c r="AU8" s="152"/>
      <c r="AV8" s="153"/>
      <c r="AW8" s="161" t="s">
        <v>78</v>
      </c>
      <c r="AX8" s="164"/>
      <c r="AY8" s="164"/>
      <c r="AZ8" s="164"/>
      <c r="BA8" s="164"/>
      <c r="BB8" s="164"/>
      <c r="BC8" s="165"/>
      <c r="BD8" s="151" t="s">
        <v>94</v>
      </c>
      <c r="BE8" s="152"/>
      <c r="BF8" s="152"/>
      <c r="BG8" s="152"/>
      <c r="BH8" s="152"/>
      <c r="BI8" s="152"/>
      <c r="BJ8" s="153"/>
    </row>
    <row r="9" spans="1:63" ht="132.75" customHeight="1" x14ac:dyDescent="0.2">
      <c r="A9" s="166"/>
      <c r="B9" s="166"/>
      <c r="C9" s="140"/>
      <c r="D9" s="140"/>
      <c r="E9" s="67" t="s">
        <v>3</v>
      </c>
      <c r="F9" s="22" t="s">
        <v>29</v>
      </c>
      <c r="G9" s="22" t="s">
        <v>14</v>
      </c>
      <c r="H9" s="22" t="s">
        <v>13</v>
      </c>
      <c r="I9" s="67" t="s">
        <v>3</v>
      </c>
      <c r="J9" s="22" t="s">
        <v>29</v>
      </c>
      <c r="K9" s="22" t="s">
        <v>14</v>
      </c>
      <c r="L9" s="22" t="s">
        <v>13</v>
      </c>
      <c r="M9" s="22" t="s">
        <v>34</v>
      </c>
      <c r="N9" s="22" t="s">
        <v>35</v>
      </c>
      <c r="O9" s="22" t="s">
        <v>36</v>
      </c>
      <c r="P9" s="67" t="s">
        <v>3</v>
      </c>
      <c r="Q9" s="22" t="s">
        <v>29</v>
      </c>
      <c r="R9" s="22" t="s">
        <v>14</v>
      </c>
      <c r="S9" s="23" t="s">
        <v>13</v>
      </c>
      <c r="T9" s="22" t="s">
        <v>34</v>
      </c>
      <c r="U9" s="22" t="s">
        <v>35</v>
      </c>
      <c r="V9" s="22" t="s">
        <v>36</v>
      </c>
      <c r="W9" s="67" t="s">
        <v>3</v>
      </c>
      <c r="X9" s="23" t="s">
        <v>29</v>
      </c>
      <c r="Y9" s="23" t="s">
        <v>18</v>
      </c>
      <c r="Z9" s="23" t="s">
        <v>14</v>
      </c>
      <c r="AA9" s="23" t="s">
        <v>13</v>
      </c>
      <c r="AB9" s="23" t="s">
        <v>34</v>
      </c>
      <c r="AC9" s="23" t="s">
        <v>72</v>
      </c>
      <c r="AD9" s="23" t="s">
        <v>35</v>
      </c>
      <c r="AE9" s="23" t="s">
        <v>36</v>
      </c>
      <c r="AF9" s="67" t="s">
        <v>3</v>
      </c>
      <c r="AG9" s="22" t="s">
        <v>29</v>
      </c>
      <c r="AH9" s="22" t="s">
        <v>14</v>
      </c>
      <c r="AI9" s="23" t="s">
        <v>13</v>
      </c>
      <c r="AJ9" s="22" t="s">
        <v>34</v>
      </c>
      <c r="AK9" s="23" t="s">
        <v>35</v>
      </c>
      <c r="AL9" s="23" t="s">
        <v>72</v>
      </c>
      <c r="AM9" s="22" t="s">
        <v>36</v>
      </c>
      <c r="AN9" s="67" t="s">
        <v>3</v>
      </c>
      <c r="AO9" s="22" t="s">
        <v>29</v>
      </c>
      <c r="AP9" s="22" t="s">
        <v>14</v>
      </c>
      <c r="AQ9" s="22" t="s">
        <v>13</v>
      </c>
      <c r="AR9" s="22" t="s">
        <v>34</v>
      </c>
      <c r="AS9" s="23" t="s">
        <v>35</v>
      </c>
      <c r="AT9" s="23" t="s">
        <v>72</v>
      </c>
      <c r="AU9" s="23" t="s">
        <v>97</v>
      </c>
      <c r="AV9" s="22" t="s">
        <v>36</v>
      </c>
      <c r="AW9" s="67" t="s">
        <v>3</v>
      </c>
      <c r="AX9" s="22" t="s">
        <v>29</v>
      </c>
      <c r="AY9" s="22" t="s">
        <v>14</v>
      </c>
      <c r="AZ9" s="22" t="s">
        <v>13</v>
      </c>
      <c r="BA9" s="22" t="s">
        <v>34</v>
      </c>
      <c r="BB9" s="23" t="s">
        <v>35</v>
      </c>
      <c r="BC9" s="22" t="s">
        <v>36</v>
      </c>
      <c r="BD9" s="67" t="s">
        <v>3</v>
      </c>
      <c r="BE9" s="22" t="s">
        <v>29</v>
      </c>
      <c r="BF9" s="22" t="s">
        <v>14</v>
      </c>
      <c r="BG9" s="22" t="s">
        <v>13</v>
      </c>
      <c r="BH9" s="22" t="s">
        <v>34</v>
      </c>
      <c r="BI9" s="23" t="s">
        <v>35</v>
      </c>
      <c r="BJ9" s="22" t="s">
        <v>36</v>
      </c>
      <c r="BK9" s="22"/>
    </row>
    <row r="10" spans="1:63" ht="18.75" customHeight="1" x14ac:dyDescent="0.2">
      <c r="A10" s="7">
        <v>1</v>
      </c>
      <c r="B10" s="7">
        <v>2</v>
      </c>
      <c r="C10" s="7">
        <v>3</v>
      </c>
      <c r="D10" s="93">
        <v>4</v>
      </c>
      <c r="E10" s="93">
        <v>5</v>
      </c>
      <c r="F10" s="93">
        <v>6</v>
      </c>
      <c r="G10" s="93">
        <v>7</v>
      </c>
      <c r="H10" s="93">
        <v>8</v>
      </c>
      <c r="I10" s="93">
        <v>6</v>
      </c>
      <c r="J10" s="93">
        <v>10</v>
      </c>
      <c r="K10" s="93">
        <v>11</v>
      </c>
      <c r="L10" s="93">
        <v>12</v>
      </c>
      <c r="M10" s="93">
        <v>13</v>
      </c>
      <c r="N10" s="93">
        <v>14</v>
      </c>
      <c r="O10" s="93">
        <v>15</v>
      </c>
      <c r="P10" s="93">
        <v>7</v>
      </c>
      <c r="Q10" s="93">
        <v>17</v>
      </c>
      <c r="R10" s="93">
        <v>18</v>
      </c>
      <c r="S10" s="93">
        <v>19</v>
      </c>
      <c r="T10" s="93">
        <v>20</v>
      </c>
      <c r="U10" s="93">
        <v>21</v>
      </c>
      <c r="V10" s="93">
        <v>22</v>
      </c>
      <c r="W10" s="93">
        <v>8</v>
      </c>
      <c r="X10" s="93">
        <v>24</v>
      </c>
      <c r="Y10" s="93">
        <v>25</v>
      </c>
      <c r="Z10" s="93">
        <v>26</v>
      </c>
      <c r="AA10" s="93">
        <v>27</v>
      </c>
      <c r="AB10" s="93">
        <v>28</v>
      </c>
      <c r="AC10" s="93">
        <v>29</v>
      </c>
      <c r="AD10" s="93">
        <v>30</v>
      </c>
      <c r="AE10" s="93">
        <v>31</v>
      </c>
      <c r="AF10" s="93">
        <v>9</v>
      </c>
      <c r="AG10" s="93">
        <v>10</v>
      </c>
      <c r="AH10" s="93">
        <v>11</v>
      </c>
      <c r="AI10" s="93">
        <v>12</v>
      </c>
      <c r="AJ10" s="93">
        <v>13</v>
      </c>
      <c r="AK10" s="93">
        <v>14</v>
      </c>
      <c r="AL10" s="93">
        <v>15</v>
      </c>
      <c r="AM10" s="93">
        <v>16</v>
      </c>
      <c r="AN10" s="93">
        <v>17</v>
      </c>
      <c r="AO10" s="93">
        <v>18</v>
      </c>
      <c r="AP10" s="93">
        <v>19</v>
      </c>
      <c r="AQ10" s="93">
        <v>20</v>
      </c>
      <c r="AR10" s="93">
        <v>21</v>
      </c>
      <c r="AS10" s="93">
        <v>22</v>
      </c>
      <c r="AT10" s="93"/>
      <c r="AU10" s="93"/>
      <c r="AV10" s="93">
        <v>23</v>
      </c>
      <c r="AW10" s="93">
        <v>24</v>
      </c>
      <c r="AX10" s="93">
        <v>25</v>
      </c>
      <c r="AY10" s="93">
        <v>26</v>
      </c>
      <c r="AZ10" s="93">
        <v>27</v>
      </c>
      <c r="BA10" s="93">
        <v>28</v>
      </c>
      <c r="BB10" s="93">
        <v>29</v>
      </c>
      <c r="BC10" s="93">
        <v>30</v>
      </c>
      <c r="BD10" s="93">
        <v>31</v>
      </c>
      <c r="BE10" s="93">
        <v>32</v>
      </c>
      <c r="BF10" s="93">
        <v>33</v>
      </c>
      <c r="BG10" s="93">
        <v>34</v>
      </c>
      <c r="BH10" s="93">
        <v>35</v>
      </c>
      <c r="BI10" s="93">
        <v>36</v>
      </c>
      <c r="BJ10" s="93">
        <v>37</v>
      </c>
    </row>
    <row r="11" spans="1:63" s="63" customFormat="1" ht="50.25" customHeight="1" x14ac:dyDescent="0.2">
      <c r="A11" s="144" t="s">
        <v>6</v>
      </c>
      <c r="B11" s="66"/>
      <c r="C11" s="66" t="s">
        <v>7</v>
      </c>
      <c r="D11" s="27">
        <f t="shared" ref="D11:D39" si="0">E11+I11+P11+W11+AF11+AN11+AW11+BD11</f>
        <v>4504343.0890000006</v>
      </c>
      <c r="E11" s="68">
        <f>SUM(F11:H11)</f>
        <v>1130906.08</v>
      </c>
      <c r="F11" s="27">
        <f>F12+F13+F14+F15</f>
        <v>328683.89999999997</v>
      </c>
      <c r="G11" s="27">
        <f>G12+G13+G14+G15</f>
        <v>471282.39999999997</v>
      </c>
      <c r="H11" s="27">
        <f>H12+H13+H14+H15</f>
        <v>330939.78000000003</v>
      </c>
      <c r="I11" s="68">
        <f>J11+K11+L11+M11+N11+O11</f>
        <v>739717.30900000001</v>
      </c>
      <c r="J11" s="27">
        <f t="shared" ref="J11:O11" si="1">J12+J13+J14+J15</f>
        <v>281557.09999999998</v>
      </c>
      <c r="K11" s="27">
        <f t="shared" si="1"/>
        <v>255676.27999999997</v>
      </c>
      <c r="L11" s="27">
        <f t="shared" si="1"/>
        <v>202139.3</v>
      </c>
      <c r="M11" s="27">
        <f t="shared" si="1"/>
        <v>261.42900000000003</v>
      </c>
      <c r="N11" s="27">
        <f t="shared" si="1"/>
        <v>76.899999999999991</v>
      </c>
      <c r="O11" s="27">
        <f t="shared" si="1"/>
        <v>6.3</v>
      </c>
      <c r="P11" s="94">
        <f t="shared" ref="P11:P34" si="2">Q11+R11+S11+T11+U11+V11</f>
        <v>986541.70000000007</v>
      </c>
      <c r="Q11" s="95">
        <f>Q12+Q13+Q16</f>
        <v>414792.6</v>
      </c>
      <c r="R11" s="95">
        <f>R12+R13+R16</f>
        <v>284173.40000000002</v>
      </c>
      <c r="S11" s="95">
        <f>S12+S13+S14+S15+S16</f>
        <v>284966.09999999998</v>
      </c>
      <c r="T11" s="95">
        <f>T12+T13+T14+T15</f>
        <v>2562</v>
      </c>
      <c r="U11" s="95">
        <f>U12+U13+U14+U15</f>
        <v>3.8</v>
      </c>
      <c r="V11" s="95">
        <f>V12+V13+V14+V15</f>
        <v>43.8</v>
      </c>
      <c r="W11" s="94">
        <f>X11+Y11+Z11+AA11+AB11+AD11+AE11+AC11</f>
        <v>578245.80000000005</v>
      </c>
      <c r="X11" s="95">
        <f>X12+X13+X16</f>
        <v>228325.40000000002</v>
      </c>
      <c r="Y11" s="95">
        <f>Y12+Y13+Y14+Y15</f>
        <v>0</v>
      </c>
      <c r="Z11" s="95">
        <f>SUM(Z12:Z16)</f>
        <v>165701.9</v>
      </c>
      <c r="AA11" s="95">
        <f>SUM(AA12:AA16)</f>
        <v>180210.7</v>
      </c>
      <c r="AB11" s="95">
        <f>AB12+AB16</f>
        <v>3706.1</v>
      </c>
      <c r="AC11" s="95">
        <f>AC38</f>
        <v>30</v>
      </c>
      <c r="AD11" s="95">
        <f>AD12</f>
        <v>212.39999999999998</v>
      </c>
      <c r="AE11" s="95">
        <f>AE12+AE13+AE14+AE15</f>
        <v>59.3</v>
      </c>
      <c r="AF11" s="94">
        <f>AG11+AH11+AI11+AJ11+AK11+AL11+AM11</f>
        <v>893020.70000000019</v>
      </c>
      <c r="AG11" s="96">
        <f>AG12+AG13+AG16</f>
        <v>317676.60000000003</v>
      </c>
      <c r="AH11" s="96">
        <f>AH12+AH13+AH16</f>
        <v>407239.3</v>
      </c>
      <c r="AI11" s="95">
        <f>AI12+AI13+AI14+AI15+AI16</f>
        <v>159384.20000000001</v>
      </c>
      <c r="AJ11" s="96">
        <f>AJ12+AJ13+AJ14+AJ15</f>
        <v>8485.2999999999993</v>
      </c>
      <c r="AK11" s="96">
        <f>AK12</f>
        <v>160.30000000000001</v>
      </c>
      <c r="AL11" s="96">
        <f>AL12</f>
        <v>0</v>
      </c>
      <c r="AM11" s="96">
        <f>AM12+AM13+AM14+AM15</f>
        <v>75</v>
      </c>
      <c r="AN11" s="94">
        <f>AO11+AP11+AQ11+AR11+AS11+AT11+AU11+AV11</f>
        <v>79114.899999999994</v>
      </c>
      <c r="AO11" s="96">
        <f>AO12+AO13+AO16</f>
        <v>0</v>
      </c>
      <c r="AP11" s="96">
        <f>AP12+AP13+AP16</f>
        <v>19421</v>
      </c>
      <c r="AQ11" s="95">
        <f>AQ12+AQ13+AQ14+AQ15+AQ16</f>
        <v>51545.399999999994</v>
      </c>
      <c r="AR11" s="96">
        <f>AR12+AR13+AR14+AR15</f>
        <v>7292.5</v>
      </c>
      <c r="AS11" s="96">
        <f>AS12</f>
        <v>504.4</v>
      </c>
      <c r="AT11" s="96">
        <f>AT12</f>
        <v>0</v>
      </c>
      <c r="AU11" s="96">
        <f>AU12</f>
        <v>0</v>
      </c>
      <c r="AV11" s="96">
        <f>AV12+AV13+AV14+AV15</f>
        <v>351.6</v>
      </c>
      <c r="AW11" s="94">
        <f>AX11+AY11+AZ11+BA11+BB11+BC11</f>
        <v>46917.600000000006</v>
      </c>
      <c r="AX11" s="95">
        <f>AX12+AX13+AX14+AX15</f>
        <v>0</v>
      </c>
      <c r="AY11" s="95">
        <f>AY12+AY13+AY14+AY15</f>
        <v>6843.5</v>
      </c>
      <c r="AZ11" s="95">
        <f>AZ12+AZ13+AZ14+AZ15+AZ16</f>
        <v>34922.100000000006</v>
      </c>
      <c r="BA11" s="95">
        <f>BA12+BA13+BA14+BA15</f>
        <v>4999</v>
      </c>
      <c r="BB11" s="95">
        <f>BB12</f>
        <v>0</v>
      </c>
      <c r="BC11" s="95">
        <f>BC12+BC13+BC14+BC15</f>
        <v>153</v>
      </c>
      <c r="BD11" s="94">
        <f>BE11+BF11+BG11+BH11+BI11+BJ11</f>
        <v>49879</v>
      </c>
      <c r="BE11" s="95">
        <f>BE12+BE13+BE14+BE15</f>
        <v>0</v>
      </c>
      <c r="BF11" s="95">
        <f>BF12+BF13+BF14+BF15</f>
        <v>6843.5</v>
      </c>
      <c r="BG11" s="95">
        <f>BG12+BG13+BG14+BG15+BG16</f>
        <v>37675.199999999997</v>
      </c>
      <c r="BH11" s="95">
        <f>BH12+BH13+BH14+BH15</f>
        <v>5207.3</v>
      </c>
      <c r="BI11" s="95">
        <f>BI12</f>
        <v>0</v>
      </c>
      <c r="BJ11" s="95">
        <f>BJ12+BJ13+BJ14+BJ15</f>
        <v>153</v>
      </c>
    </row>
    <row r="12" spans="1:63" s="64" customFormat="1" ht="135" customHeight="1" x14ac:dyDescent="0.2">
      <c r="A12" s="145"/>
      <c r="B12" s="25" t="s">
        <v>90</v>
      </c>
      <c r="C12" s="25" t="s">
        <v>71</v>
      </c>
      <c r="D12" s="27">
        <f t="shared" si="0"/>
        <v>2684396.8890000004</v>
      </c>
      <c r="E12" s="68">
        <f>SUM(F12:H12)</f>
        <v>1129906.08</v>
      </c>
      <c r="F12" s="29">
        <f>F18+F40+F54+F63+F65</f>
        <v>328683.89999999997</v>
      </c>
      <c r="G12" s="29">
        <f>G18+G40+G54+G63+G65</f>
        <v>471282.39999999997</v>
      </c>
      <c r="H12" s="29">
        <f>H18+H40+H54+H63+H65</f>
        <v>329939.78000000003</v>
      </c>
      <c r="I12" s="68">
        <f>J12+K12+L12+M12+N12+O12</f>
        <v>738308.00899999996</v>
      </c>
      <c r="J12" s="29">
        <f t="shared" ref="J12:O12" si="3">J18+J40+J54+J63+J65</f>
        <v>281557.09999999998</v>
      </c>
      <c r="K12" s="29">
        <f t="shared" si="3"/>
        <v>255676.27999999997</v>
      </c>
      <c r="L12" s="29">
        <f t="shared" si="3"/>
        <v>200730</v>
      </c>
      <c r="M12" s="29">
        <f t="shared" si="3"/>
        <v>261.42900000000003</v>
      </c>
      <c r="N12" s="29">
        <f t="shared" si="3"/>
        <v>76.899999999999991</v>
      </c>
      <c r="O12" s="29">
        <f t="shared" si="3"/>
        <v>6.3</v>
      </c>
      <c r="P12" s="94">
        <f t="shared" si="2"/>
        <v>162442.19999999998</v>
      </c>
      <c r="Q12" s="97">
        <f t="shared" ref="Q12:V12" si="4">Q18+Q40+Q54+Q65</f>
        <v>39608.700000000004</v>
      </c>
      <c r="R12" s="97">
        <f t="shared" si="4"/>
        <v>80671.299999999988</v>
      </c>
      <c r="S12" s="97">
        <f t="shared" si="4"/>
        <v>39552.6</v>
      </c>
      <c r="T12" s="97">
        <f t="shared" si="4"/>
        <v>2562</v>
      </c>
      <c r="U12" s="97">
        <f t="shared" si="4"/>
        <v>3.8</v>
      </c>
      <c r="V12" s="97">
        <f t="shared" si="4"/>
        <v>43.8</v>
      </c>
      <c r="W12" s="94">
        <f>X12+Y12+Z12+AA12+AB12+AD12+AE12+AC12</f>
        <v>135507.20000000001</v>
      </c>
      <c r="X12" s="97">
        <f>X40</f>
        <v>49394.3</v>
      </c>
      <c r="Y12" s="97">
        <f>Y18+Y40</f>
        <v>0</v>
      </c>
      <c r="Z12" s="97">
        <f>Z18+Z40+Z54+Z38+Z20</f>
        <v>57532.4</v>
      </c>
      <c r="AA12" s="97">
        <f>AA18+AA40+AA54+AA65+AA20</f>
        <v>24572.7</v>
      </c>
      <c r="AB12" s="97">
        <f>AB18+AB40+AB54+AB65</f>
        <v>3706.1</v>
      </c>
      <c r="AC12" s="98">
        <v>30</v>
      </c>
      <c r="AD12" s="99">
        <f>AD18+AD40+AD54+AD63+AD65+AD20</f>
        <v>212.39999999999998</v>
      </c>
      <c r="AE12" s="97">
        <f>AE18+AE40+AE54+AE63+AE65</f>
        <v>59.3</v>
      </c>
      <c r="AF12" s="94">
        <f>AG12+AH12+AI12+AJ12+AK12+AL12+AM12</f>
        <v>380604.69999999995</v>
      </c>
      <c r="AG12" s="100">
        <f>AG18+AG40+AG54+AG63+AG65</f>
        <v>134813.79999999999</v>
      </c>
      <c r="AH12" s="100">
        <f>AH18+AH54+AH75+AH40+AH20</f>
        <v>192799</v>
      </c>
      <c r="AI12" s="97">
        <f>AI18+AI54+AI64+AI40</f>
        <v>44271.3</v>
      </c>
      <c r="AJ12" s="100">
        <f>AJ39+AJ54+AJ75</f>
        <v>8485.2999999999993</v>
      </c>
      <c r="AK12" s="100">
        <f>AK54+AK75+AK17</f>
        <v>160.30000000000001</v>
      </c>
      <c r="AL12" s="100">
        <f>AL75</f>
        <v>0</v>
      </c>
      <c r="AM12" s="100">
        <f>AM18+AM40+AM54+AM63+AM65</f>
        <v>75</v>
      </c>
      <c r="AN12" s="94">
        <f>AO12+AP12+AQ12+AR12+AS12+AV12</f>
        <v>62115.599999999991</v>
      </c>
      <c r="AO12" s="100">
        <f>AO18+AO40+AO54+AO63+AO65</f>
        <v>0</v>
      </c>
      <c r="AP12" s="100">
        <f>AP18+AP54+AP75+AP40+AP20</f>
        <v>19421</v>
      </c>
      <c r="AQ12" s="97">
        <f>AQ18+AQ54+AQ64+AQ40</f>
        <v>34546.099999999991</v>
      </c>
      <c r="AR12" s="100">
        <f>AR39+AR54+AR75</f>
        <v>7292.5</v>
      </c>
      <c r="AS12" s="100">
        <f>AS54+AS75+AS17</f>
        <v>504.4</v>
      </c>
      <c r="AT12" s="100">
        <f>AT75</f>
        <v>0</v>
      </c>
      <c r="AU12" s="100">
        <f>AU75</f>
        <v>0</v>
      </c>
      <c r="AV12" s="100">
        <f>AV18+AV40+AV54+AV63+AV65</f>
        <v>351.6</v>
      </c>
      <c r="AW12" s="94">
        <f>AY12+AZ12+BA12+BB12+BJ12</f>
        <v>37005.199999999997</v>
      </c>
      <c r="AX12" s="100">
        <f>AX18+AX40+AX54+AX63+AX65</f>
        <v>0</v>
      </c>
      <c r="AY12" s="100">
        <f>AY18+AY75</f>
        <v>6843.5</v>
      </c>
      <c r="AZ12" s="100">
        <f>AZ18+AZ40+AZ54+AZ63+AZ65</f>
        <v>25009.7</v>
      </c>
      <c r="BA12" s="100">
        <f>BA54+BA75+BA39</f>
        <v>4999</v>
      </c>
      <c r="BB12" s="100">
        <f>BB18+BB40+BB54+BB63+BB65</f>
        <v>0</v>
      </c>
      <c r="BC12" s="100">
        <f>BC18+BC40+BC54+BC63+BC65</f>
        <v>153</v>
      </c>
      <c r="BD12" s="94">
        <f>BF12+BG12+BH12+BI12+BQ12+BJ12</f>
        <v>38507.9</v>
      </c>
      <c r="BE12" s="100">
        <f>BE18+BE40+BE54+BE63+BE65</f>
        <v>0</v>
      </c>
      <c r="BF12" s="100">
        <f>BF18+BF76</f>
        <v>6843.5</v>
      </c>
      <c r="BG12" s="100">
        <f>BG18+BG40+BG54+BG63+BG65</f>
        <v>26304.1</v>
      </c>
      <c r="BH12" s="100">
        <f>BH54+BH75+BH39</f>
        <v>5207.3</v>
      </c>
      <c r="BI12" s="100">
        <f>BI18+BI40+BI54+BI63+BI65</f>
        <v>0</v>
      </c>
      <c r="BJ12" s="100">
        <f>BJ18+BJ40+BJ54+BJ63+BJ65</f>
        <v>153</v>
      </c>
    </row>
    <row r="13" spans="1:63" s="64" customFormat="1" ht="90" customHeight="1" x14ac:dyDescent="0.2">
      <c r="A13" s="145"/>
      <c r="B13" s="25" t="s">
        <v>16</v>
      </c>
      <c r="C13" s="25" t="s">
        <v>16</v>
      </c>
      <c r="D13" s="27">
        <f t="shared" si="0"/>
        <v>1210677.5999999999</v>
      </c>
      <c r="E13" s="69">
        <f>SUM(H13:H13)</f>
        <v>1000</v>
      </c>
      <c r="F13" s="32">
        <f t="shared" ref="F13:G13" si="5">F22</f>
        <v>0</v>
      </c>
      <c r="G13" s="32">
        <f t="shared" si="5"/>
        <v>0</v>
      </c>
      <c r="H13" s="32">
        <f>H22</f>
        <v>1000</v>
      </c>
      <c r="I13" s="69">
        <f>J13+K13+L13+M13+N13+O13</f>
        <v>336.9</v>
      </c>
      <c r="J13" s="32">
        <f t="shared" ref="J13:L13" si="6">J22</f>
        <v>0</v>
      </c>
      <c r="K13" s="32">
        <f t="shared" si="6"/>
        <v>0</v>
      </c>
      <c r="L13" s="32">
        <f t="shared" si="6"/>
        <v>336.9</v>
      </c>
      <c r="M13" s="32"/>
      <c r="N13" s="32"/>
      <c r="O13" s="32"/>
      <c r="P13" s="101">
        <f t="shared" si="2"/>
        <v>496754.3</v>
      </c>
      <c r="Q13" s="102">
        <f>Q22+Q42</f>
        <v>320613.09999999998</v>
      </c>
      <c r="R13" s="102">
        <f t="shared" ref="R13:V13" si="7">R22+R42</f>
        <v>136430.70000000001</v>
      </c>
      <c r="S13" s="102">
        <f t="shared" si="7"/>
        <v>39710.5</v>
      </c>
      <c r="T13" s="102">
        <f t="shared" si="7"/>
        <v>0</v>
      </c>
      <c r="U13" s="102">
        <f t="shared" si="7"/>
        <v>0</v>
      </c>
      <c r="V13" s="102">
        <f t="shared" si="7"/>
        <v>0</v>
      </c>
      <c r="W13" s="101">
        <f t="shared" ref="W13:W49" si="8">X13+Y13+Z13+AA13+AB13+AD13+AE13</f>
        <v>268213.7</v>
      </c>
      <c r="X13" s="102">
        <f>X22+X42</f>
        <v>177375.4</v>
      </c>
      <c r="Y13" s="102">
        <f>Y22+Y42</f>
        <v>0</v>
      </c>
      <c r="Z13" s="102">
        <f>Z22+Z42</f>
        <v>71180</v>
      </c>
      <c r="AA13" s="102">
        <f>AA22+AA42</f>
        <v>19658.3</v>
      </c>
      <c r="AB13" s="103">
        <f>AB22+AB42+AB56+AB67</f>
        <v>0</v>
      </c>
      <c r="AC13" s="103"/>
      <c r="AD13" s="102"/>
      <c r="AE13" s="102"/>
      <c r="AF13" s="101">
        <f>AG13+AH13+AI13</f>
        <v>436423.6</v>
      </c>
      <c r="AG13" s="104">
        <f>AG42</f>
        <v>181112.1</v>
      </c>
      <c r="AH13" s="104">
        <f>AH42</f>
        <v>210878.5</v>
      </c>
      <c r="AI13" s="102">
        <f>AI22+AI42+AI78</f>
        <v>44433</v>
      </c>
      <c r="AJ13" s="104">
        <v>0</v>
      </c>
      <c r="AK13" s="104">
        <v>0</v>
      </c>
      <c r="AL13" s="104">
        <v>0</v>
      </c>
      <c r="AM13" s="104">
        <v>0</v>
      </c>
      <c r="AN13" s="101">
        <f t="shared" ref="AN13:AN18" si="9">AO13+AP13+AQ13+AR13+AV13</f>
        <v>4330.8</v>
      </c>
      <c r="AO13" s="104">
        <f>AO42</f>
        <v>0</v>
      </c>
      <c r="AP13" s="104">
        <f>AP42</f>
        <v>0</v>
      </c>
      <c r="AQ13" s="102">
        <f>AQ22+AQ42+AQ78</f>
        <v>4330.8</v>
      </c>
      <c r="AR13" s="97">
        <f>AR22+AR42+AR78</f>
        <v>0</v>
      </c>
      <c r="AS13" s="97">
        <f>AS22+AS42+AS78</f>
        <v>0</v>
      </c>
      <c r="AT13" s="97">
        <v>0</v>
      </c>
      <c r="AU13" s="97">
        <v>0</v>
      </c>
      <c r="AV13" s="97">
        <f>AV22+AV42+AV78</f>
        <v>0</v>
      </c>
      <c r="AW13" s="101">
        <f t="shared" ref="AW13:AW18" si="10">AX13+AY13+AZ13+BA13+BJ13</f>
        <v>2282.4</v>
      </c>
      <c r="AX13" s="104">
        <f>AX42</f>
        <v>0</v>
      </c>
      <c r="AY13" s="104">
        <f>AY42</f>
        <v>0</v>
      </c>
      <c r="AZ13" s="102">
        <f>AZ22+AZ42+AZ78</f>
        <v>2282.4</v>
      </c>
      <c r="BA13" s="102">
        <f>BA22+BA42+BA78</f>
        <v>0</v>
      </c>
      <c r="BB13" s="102">
        <f>BB22+BB42+BB78</f>
        <v>0</v>
      </c>
      <c r="BC13" s="102">
        <f>BC22+BC42+BC78</f>
        <v>0</v>
      </c>
      <c r="BD13" s="101">
        <f t="shared" ref="BD13" si="11">BE13+BF13+BG13+BH13+BQ13</f>
        <v>1335.9</v>
      </c>
      <c r="BE13" s="104">
        <f>BE42</f>
        <v>0</v>
      </c>
      <c r="BF13" s="104">
        <f>BF42</f>
        <v>0</v>
      </c>
      <c r="BG13" s="102">
        <f>BG22+BG42+BG78</f>
        <v>1335.9</v>
      </c>
      <c r="BH13" s="102">
        <f>BH22+BH42+BH78</f>
        <v>0</v>
      </c>
      <c r="BI13" s="102">
        <f>BI22+BI42+BI78</f>
        <v>0</v>
      </c>
      <c r="BJ13" s="102">
        <f>BJ22+BJ42+BJ78</f>
        <v>0</v>
      </c>
    </row>
    <row r="14" spans="1:63" s="64" customFormat="1" ht="63.75" customHeight="1" x14ac:dyDescent="0.2">
      <c r="A14" s="145"/>
      <c r="B14" s="25" t="s">
        <v>19</v>
      </c>
      <c r="C14" s="25" t="s">
        <v>19</v>
      </c>
      <c r="D14" s="27">
        <f t="shared" si="0"/>
        <v>1060</v>
      </c>
      <c r="E14" s="69">
        <f>SUM(F14:H14)</f>
        <v>0</v>
      </c>
      <c r="F14" s="32">
        <v>0</v>
      </c>
      <c r="G14" s="32">
        <v>0</v>
      </c>
      <c r="H14" s="32">
        <v>0</v>
      </c>
      <c r="I14" s="69">
        <f>J14+K14+L14+M14+N14+O14</f>
        <v>1060</v>
      </c>
      <c r="J14" s="32">
        <v>0</v>
      </c>
      <c r="K14" s="32">
        <v>0</v>
      </c>
      <c r="L14" s="32">
        <f>SUM(L72)</f>
        <v>1060</v>
      </c>
      <c r="M14" s="38"/>
      <c r="N14" s="38"/>
      <c r="O14" s="38"/>
      <c r="P14" s="105">
        <f t="shared" si="2"/>
        <v>0</v>
      </c>
      <c r="Q14" s="102">
        <v>0</v>
      </c>
      <c r="R14" s="102">
        <v>0</v>
      </c>
      <c r="S14" s="102">
        <v>0</v>
      </c>
      <c r="T14" s="106"/>
      <c r="U14" s="106"/>
      <c r="V14" s="106"/>
      <c r="W14" s="105">
        <f t="shared" si="8"/>
        <v>0</v>
      </c>
      <c r="X14" s="102">
        <v>0</v>
      </c>
      <c r="Y14" s="102">
        <v>0</v>
      </c>
      <c r="Z14" s="102">
        <v>0</v>
      </c>
      <c r="AA14" s="102">
        <v>0</v>
      </c>
      <c r="AB14" s="107"/>
      <c r="AC14" s="107"/>
      <c r="AD14" s="106"/>
      <c r="AE14" s="106"/>
      <c r="AF14" s="105">
        <f t="shared" ref="AF14:AF49" si="12">AG14+AH14+AI14+AJ14+AM14</f>
        <v>0</v>
      </c>
      <c r="AG14" s="104">
        <v>0</v>
      </c>
      <c r="AH14" s="104">
        <v>0</v>
      </c>
      <c r="AI14" s="102">
        <v>0</v>
      </c>
      <c r="AJ14" s="108">
        <v>0</v>
      </c>
      <c r="AK14" s="108">
        <v>0</v>
      </c>
      <c r="AL14" s="108">
        <v>0</v>
      </c>
      <c r="AM14" s="108">
        <v>0</v>
      </c>
      <c r="AN14" s="105">
        <f t="shared" si="9"/>
        <v>0</v>
      </c>
      <c r="AO14" s="97">
        <f>AO20+AO42+AO56+AO65+AO67</f>
        <v>0</v>
      </c>
      <c r="AP14" s="102">
        <v>0</v>
      </c>
      <c r="AQ14" s="102">
        <v>0</v>
      </c>
      <c r="AR14" s="106">
        <v>0</v>
      </c>
      <c r="AS14" s="106">
        <v>0</v>
      </c>
      <c r="AT14" s="106">
        <v>0</v>
      </c>
      <c r="AU14" s="106">
        <v>0</v>
      </c>
      <c r="AV14" s="106">
        <v>0</v>
      </c>
      <c r="AW14" s="105">
        <f t="shared" si="10"/>
        <v>0</v>
      </c>
      <c r="AX14" s="102">
        <v>0</v>
      </c>
      <c r="AY14" s="102">
        <v>0</v>
      </c>
      <c r="AZ14" s="102">
        <v>0</v>
      </c>
      <c r="BA14" s="106">
        <v>0</v>
      </c>
      <c r="BB14" s="106">
        <v>0</v>
      </c>
      <c r="BC14" s="106">
        <v>0</v>
      </c>
      <c r="BD14" s="105">
        <f t="shared" ref="BD14:BD74" si="13">BE14+BG14+BH14+BJ14+BP14</f>
        <v>0</v>
      </c>
      <c r="BE14" s="106"/>
      <c r="BF14" s="106"/>
      <c r="BG14" s="106"/>
      <c r="BH14" s="106"/>
      <c r="BI14" s="106"/>
      <c r="BJ14" s="106"/>
    </row>
    <row r="15" spans="1:63" s="64" customFormat="1" ht="67.5" customHeight="1" x14ac:dyDescent="0.2">
      <c r="A15" s="145"/>
      <c r="B15" s="25" t="s">
        <v>20</v>
      </c>
      <c r="C15" s="25" t="s">
        <v>20</v>
      </c>
      <c r="D15" s="27">
        <f t="shared" si="0"/>
        <v>12.4</v>
      </c>
      <c r="E15" s="69">
        <f>SUM(F15:H15)</f>
        <v>0</v>
      </c>
      <c r="F15" s="32">
        <v>0</v>
      </c>
      <c r="G15" s="32">
        <v>0</v>
      </c>
      <c r="H15" s="32">
        <v>0</v>
      </c>
      <c r="I15" s="69">
        <f>J15+K15+L15+M15+N15+O15</f>
        <v>12.4</v>
      </c>
      <c r="J15" s="32">
        <v>0</v>
      </c>
      <c r="K15" s="32">
        <v>0</v>
      </c>
      <c r="L15" s="32">
        <f>SUM(L73)</f>
        <v>12.4</v>
      </c>
      <c r="M15" s="38"/>
      <c r="N15" s="38"/>
      <c r="O15" s="38"/>
      <c r="P15" s="105">
        <f t="shared" si="2"/>
        <v>0</v>
      </c>
      <c r="Q15" s="102">
        <v>0</v>
      </c>
      <c r="R15" s="102">
        <v>0</v>
      </c>
      <c r="S15" s="102">
        <v>0</v>
      </c>
      <c r="T15" s="106"/>
      <c r="U15" s="106"/>
      <c r="V15" s="106"/>
      <c r="W15" s="105">
        <f t="shared" si="8"/>
        <v>0</v>
      </c>
      <c r="X15" s="102">
        <v>0</v>
      </c>
      <c r="Y15" s="102">
        <v>0</v>
      </c>
      <c r="Z15" s="102">
        <v>0</v>
      </c>
      <c r="AA15" s="102">
        <v>0</v>
      </c>
      <c r="AB15" s="106"/>
      <c r="AC15" s="106"/>
      <c r="AD15" s="106"/>
      <c r="AE15" s="106"/>
      <c r="AF15" s="105">
        <f t="shared" si="12"/>
        <v>0</v>
      </c>
      <c r="AG15" s="104">
        <v>0</v>
      </c>
      <c r="AH15" s="104">
        <v>0</v>
      </c>
      <c r="AI15" s="102">
        <v>0</v>
      </c>
      <c r="AJ15" s="108">
        <v>0</v>
      </c>
      <c r="AK15" s="108">
        <v>0</v>
      </c>
      <c r="AL15" s="108">
        <v>0</v>
      </c>
      <c r="AM15" s="108">
        <v>0</v>
      </c>
      <c r="AN15" s="105">
        <f t="shared" si="9"/>
        <v>0</v>
      </c>
      <c r="AO15" s="97">
        <f>AO21+AO43+AO57+AO66+AO68</f>
        <v>0</v>
      </c>
      <c r="AP15" s="102">
        <v>0</v>
      </c>
      <c r="AQ15" s="102">
        <v>0</v>
      </c>
      <c r="AR15" s="106">
        <v>0</v>
      </c>
      <c r="AS15" s="106">
        <v>0</v>
      </c>
      <c r="AT15" s="106">
        <v>0</v>
      </c>
      <c r="AU15" s="106">
        <v>0</v>
      </c>
      <c r="AV15" s="106">
        <v>0</v>
      </c>
      <c r="AW15" s="105">
        <f t="shared" si="10"/>
        <v>0</v>
      </c>
      <c r="AX15" s="102">
        <v>0</v>
      </c>
      <c r="AY15" s="102">
        <v>0</v>
      </c>
      <c r="AZ15" s="102">
        <v>0</v>
      </c>
      <c r="BA15" s="106">
        <v>0</v>
      </c>
      <c r="BB15" s="106">
        <v>0</v>
      </c>
      <c r="BC15" s="106">
        <v>0</v>
      </c>
      <c r="BD15" s="105">
        <f t="shared" si="13"/>
        <v>0</v>
      </c>
      <c r="BE15" s="106"/>
      <c r="BF15" s="106"/>
      <c r="BG15" s="106"/>
      <c r="BH15" s="106"/>
      <c r="BI15" s="106"/>
      <c r="BJ15" s="106"/>
    </row>
    <row r="16" spans="1:63" s="64" customFormat="1" ht="67.5" customHeight="1" x14ac:dyDescent="0.2">
      <c r="A16" s="146"/>
      <c r="B16" s="73" t="s">
        <v>37</v>
      </c>
      <c r="C16" s="73" t="s">
        <v>37</v>
      </c>
      <c r="D16" s="27">
        <f t="shared" si="0"/>
        <v>608196.19999999995</v>
      </c>
      <c r="E16" s="71"/>
      <c r="F16" s="34"/>
      <c r="G16" s="34"/>
      <c r="H16" s="34"/>
      <c r="I16" s="71"/>
      <c r="J16" s="34"/>
      <c r="K16" s="34"/>
      <c r="L16" s="34"/>
      <c r="M16" s="74"/>
      <c r="N16" s="74"/>
      <c r="O16" s="74"/>
      <c r="P16" s="109">
        <f t="shared" si="2"/>
        <v>327345.19999999995</v>
      </c>
      <c r="Q16" s="99">
        <f t="shared" ref="Q16:V16" si="14">Q21+Q41+Q68</f>
        <v>54570.8</v>
      </c>
      <c r="R16" s="99">
        <f t="shared" si="14"/>
        <v>67071.399999999994</v>
      </c>
      <c r="S16" s="99">
        <f t="shared" si="14"/>
        <v>205702.99999999997</v>
      </c>
      <c r="T16" s="99">
        <f t="shared" si="14"/>
        <v>0</v>
      </c>
      <c r="U16" s="99">
        <f t="shared" si="14"/>
        <v>0</v>
      </c>
      <c r="V16" s="99">
        <f t="shared" si="14"/>
        <v>0</v>
      </c>
      <c r="W16" s="110">
        <f t="shared" si="8"/>
        <v>174524.90000000002</v>
      </c>
      <c r="X16" s="99">
        <f>X21+X41+X70</f>
        <v>1555.7</v>
      </c>
      <c r="Y16" s="99">
        <f>Y21+Y41+Y70</f>
        <v>0</v>
      </c>
      <c r="Z16" s="99">
        <f>Z21+Z41+Z70</f>
        <v>36989.5</v>
      </c>
      <c r="AA16" s="99">
        <f>AA21+AA41+AA70</f>
        <v>135979.70000000001</v>
      </c>
      <c r="AB16" s="99">
        <f>AB21+AB41+AB70</f>
        <v>0</v>
      </c>
      <c r="AC16" s="99"/>
      <c r="AD16" s="99">
        <f>AD21+AD41+AD70</f>
        <v>0</v>
      </c>
      <c r="AE16" s="99">
        <f>AE21+AE41+AE70</f>
        <v>0</v>
      </c>
      <c r="AF16" s="110">
        <f t="shared" si="12"/>
        <v>75992.399999999994</v>
      </c>
      <c r="AG16" s="111">
        <f>AG21+AG41+AG70</f>
        <v>1750.7</v>
      </c>
      <c r="AH16" s="111">
        <f>AH21+AH41+AH70</f>
        <v>3561.8</v>
      </c>
      <c r="AI16" s="99">
        <f>AI21+AI41+AI68</f>
        <v>70679.899999999994</v>
      </c>
      <c r="AJ16" s="111">
        <f>AJ21+AJ41+AJ70</f>
        <v>0</v>
      </c>
      <c r="AK16" s="111">
        <f>AK21+AK41+AK70</f>
        <v>0</v>
      </c>
      <c r="AL16" s="111">
        <f>AL21+AL41+AL70</f>
        <v>0</v>
      </c>
      <c r="AM16" s="111">
        <f>AM21+AM41+AM70</f>
        <v>0</v>
      </c>
      <c r="AN16" s="110">
        <f t="shared" si="9"/>
        <v>12668.5</v>
      </c>
      <c r="AO16" s="111">
        <f>AO21+AO41+AO70</f>
        <v>0</v>
      </c>
      <c r="AP16" s="111">
        <f>AP21+AP41+AP70</f>
        <v>0</v>
      </c>
      <c r="AQ16" s="99">
        <f>AQ21+AQ41+AQ68</f>
        <v>12668.5</v>
      </c>
      <c r="AR16" s="111">
        <f>AR21+AR41+AR70</f>
        <v>0</v>
      </c>
      <c r="AS16" s="111">
        <f>AS21+AS41+AS70</f>
        <v>0</v>
      </c>
      <c r="AT16" s="111">
        <v>0</v>
      </c>
      <c r="AU16" s="111">
        <v>0</v>
      </c>
      <c r="AV16" s="99">
        <f>AV21+AV41+AV70</f>
        <v>0</v>
      </c>
      <c r="AW16" s="110">
        <f t="shared" si="10"/>
        <v>7630</v>
      </c>
      <c r="AX16" s="111">
        <f>AX21+AX41+AX70</f>
        <v>0</v>
      </c>
      <c r="AY16" s="111">
        <f>AY21+AY41+AY70</f>
        <v>0</v>
      </c>
      <c r="AZ16" s="99">
        <f>AZ21+AZ41+AZ68</f>
        <v>7630</v>
      </c>
      <c r="BA16" s="111">
        <f>BA21+BA41+BA70</f>
        <v>0</v>
      </c>
      <c r="BB16" s="111">
        <f>BB21+BB41+BB70</f>
        <v>0</v>
      </c>
      <c r="BC16" s="99">
        <f>BC21+BC41+BC70</f>
        <v>0</v>
      </c>
      <c r="BD16" s="110">
        <f t="shared" si="13"/>
        <v>10035.200000000001</v>
      </c>
      <c r="BE16" s="111">
        <f>BE21+BE41+BE70</f>
        <v>0</v>
      </c>
      <c r="BF16" s="111">
        <f>BF21+BF41+BF70</f>
        <v>0</v>
      </c>
      <c r="BG16" s="99">
        <f>BG21+BG41+BG68</f>
        <v>10035.200000000001</v>
      </c>
      <c r="BH16" s="111">
        <f>BH21+BH41+BH70</f>
        <v>0</v>
      </c>
      <c r="BI16" s="111">
        <f>BI21+BI41+BI70</f>
        <v>0</v>
      </c>
      <c r="BJ16" s="99">
        <f>BJ21+BJ41+BJ70</f>
        <v>0</v>
      </c>
    </row>
    <row r="17" spans="1:63" s="9" customFormat="1" ht="56.25" customHeight="1" x14ac:dyDescent="0.2">
      <c r="A17" s="156" t="s">
        <v>27</v>
      </c>
      <c r="B17" s="40"/>
      <c r="C17" s="40" t="s">
        <v>7</v>
      </c>
      <c r="D17" s="27">
        <f t="shared" si="0"/>
        <v>528146.97</v>
      </c>
      <c r="E17" s="69">
        <f>SUM(F17:H17)</f>
        <v>189863.80000000002</v>
      </c>
      <c r="F17" s="30">
        <f t="shared" ref="F17:G17" si="15">F18+F22</f>
        <v>3476.8</v>
      </c>
      <c r="G17" s="30">
        <f t="shared" si="15"/>
        <v>7617.7999999999993</v>
      </c>
      <c r="H17" s="30">
        <f>H18+H22</f>
        <v>178769.2</v>
      </c>
      <c r="I17" s="69">
        <f>J17+K17+L17+M17+N17+O17</f>
        <v>136347.07</v>
      </c>
      <c r="J17" s="30">
        <f t="shared" ref="J17:L17" si="16">J18+J22</f>
        <v>3476.8</v>
      </c>
      <c r="K17" s="30">
        <f t="shared" si="16"/>
        <v>13027.47</v>
      </c>
      <c r="L17" s="30">
        <f t="shared" si="16"/>
        <v>119842.8</v>
      </c>
      <c r="M17" s="30"/>
      <c r="N17" s="30"/>
      <c r="O17" s="30"/>
      <c r="P17" s="101">
        <f t="shared" si="2"/>
        <v>50866.399999999994</v>
      </c>
      <c r="Q17" s="112">
        <f t="shared" ref="Q17" si="17">Q18+Q22</f>
        <v>1772.4</v>
      </c>
      <c r="R17" s="112">
        <f>R18+R22</f>
        <v>5483.2999999999993</v>
      </c>
      <c r="S17" s="113">
        <f>S18+S21+S22</f>
        <v>41610.699999999997</v>
      </c>
      <c r="T17" s="112">
        <f>T18</f>
        <v>2000</v>
      </c>
      <c r="U17" s="112"/>
      <c r="V17" s="112"/>
      <c r="W17" s="101">
        <f>X17+Y17+Z17+AA17+AB17+AD17+AE17+AC17</f>
        <v>46024.3</v>
      </c>
      <c r="X17" s="113">
        <f t="shared" ref="X17:Y17" si="18">X18+X22</f>
        <v>0</v>
      </c>
      <c r="Y17" s="113">
        <f t="shared" si="18"/>
        <v>0</v>
      </c>
      <c r="Z17" s="113">
        <f>Z18+Z21+Z19+Z20</f>
        <v>5379.5</v>
      </c>
      <c r="AA17" s="113">
        <f>AA18+AA21+AA22</f>
        <v>38188</v>
      </c>
      <c r="AB17" s="113">
        <f>AB18+AB21</f>
        <v>2300</v>
      </c>
      <c r="AC17" s="113">
        <f>AC19</f>
        <v>30</v>
      </c>
      <c r="AD17" s="113">
        <f>AD20</f>
        <v>126.8</v>
      </c>
      <c r="AE17" s="113">
        <v>0</v>
      </c>
      <c r="AF17" s="101">
        <f>AF18+AF19+AF20+AF21+AF22</f>
        <v>33761.699999999997</v>
      </c>
      <c r="AG17" s="112">
        <f>AG18+AG19+AG20+AG21+AG22</f>
        <v>0</v>
      </c>
      <c r="AH17" s="112">
        <f t="shared" ref="AH17:AM17" si="19">AH18+AH19+AH20+AH21+AH22</f>
        <v>6503</v>
      </c>
      <c r="AI17" s="112">
        <f t="shared" si="19"/>
        <v>27189</v>
      </c>
      <c r="AJ17" s="112">
        <f t="shared" si="19"/>
        <v>0</v>
      </c>
      <c r="AK17" s="112">
        <f t="shared" si="19"/>
        <v>69.7</v>
      </c>
      <c r="AL17" s="112">
        <f t="shared" si="19"/>
        <v>0</v>
      </c>
      <c r="AM17" s="112">
        <f t="shared" si="19"/>
        <v>0</v>
      </c>
      <c r="AN17" s="101">
        <f t="shared" si="9"/>
        <v>28618.5</v>
      </c>
      <c r="AO17" s="113">
        <f t="shared" ref="AO17:AV17" si="20">AO18+AO21+AO22</f>
        <v>0</v>
      </c>
      <c r="AP17" s="113">
        <f t="shared" si="20"/>
        <v>3800</v>
      </c>
      <c r="AQ17" s="113">
        <f t="shared" si="20"/>
        <v>24818.5</v>
      </c>
      <c r="AR17" s="113">
        <f t="shared" si="20"/>
        <v>0</v>
      </c>
      <c r="AS17" s="113">
        <v>0</v>
      </c>
      <c r="AT17" s="113">
        <v>0</v>
      </c>
      <c r="AU17" s="113">
        <v>0</v>
      </c>
      <c r="AV17" s="113">
        <f t="shared" si="20"/>
        <v>0</v>
      </c>
      <c r="AW17" s="101">
        <f t="shared" si="10"/>
        <v>20130</v>
      </c>
      <c r="AX17" s="113">
        <f t="shared" ref="AX17:AZ17" si="21">AX18+AX21+AX22</f>
        <v>0</v>
      </c>
      <c r="AY17" s="113">
        <f t="shared" si="21"/>
        <v>6500</v>
      </c>
      <c r="AZ17" s="113">
        <f t="shared" si="21"/>
        <v>13630</v>
      </c>
      <c r="BA17" s="113">
        <f t="shared" ref="BA17:BB17" si="22">BA18+BA21+BA22</f>
        <v>0</v>
      </c>
      <c r="BB17" s="113">
        <f t="shared" si="22"/>
        <v>0</v>
      </c>
      <c r="BC17" s="113">
        <f t="shared" ref="BC17" si="23">BC18+BC21+BC22</f>
        <v>0</v>
      </c>
      <c r="BD17" s="101">
        <f t="shared" ref="BD17:BD18" si="24">BE17+BF17+BG17+BH17+BQ17</f>
        <v>22535.200000000001</v>
      </c>
      <c r="BE17" s="113">
        <f t="shared" ref="BE17:BI17" si="25">BE18+BE21+BE22</f>
        <v>0</v>
      </c>
      <c r="BF17" s="113">
        <f t="shared" si="25"/>
        <v>6500</v>
      </c>
      <c r="BG17" s="113">
        <f t="shared" si="25"/>
        <v>16035.2</v>
      </c>
      <c r="BH17" s="113">
        <f t="shared" si="25"/>
        <v>0</v>
      </c>
      <c r="BI17" s="113">
        <f t="shared" si="25"/>
        <v>0</v>
      </c>
      <c r="BJ17" s="113">
        <f t="shared" ref="BJ17" si="26">BJ18+BJ21+BJ22</f>
        <v>0</v>
      </c>
    </row>
    <row r="18" spans="1:63" s="61" customFormat="1" ht="42" customHeight="1" x14ac:dyDescent="0.2">
      <c r="A18" s="156"/>
      <c r="B18" s="40" t="s">
        <v>15</v>
      </c>
      <c r="C18" s="40" t="s">
        <v>12</v>
      </c>
      <c r="D18" s="27">
        <f t="shared" si="0"/>
        <v>426635.87000000005</v>
      </c>
      <c r="E18" s="69">
        <f>SUM(F18:H18)</f>
        <v>188863.80000000002</v>
      </c>
      <c r="F18" s="30">
        <f>F23+F24+F25+F27+F29+F30+F33+F34</f>
        <v>3476.8</v>
      </c>
      <c r="G18" s="30">
        <f>G23+G24+G25+G27+G29+G30+G33+G34</f>
        <v>7617.7999999999993</v>
      </c>
      <c r="H18" s="30">
        <f>H23+H24+H25+H27+H29+H30+H33+H34</f>
        <v>177769.2</v>
      </c>
      <c r="I18" s="69">
        <f>J18+K18+L18+M18+N18+O18</f>
        <v>136010.17000000001</v>
      </c>
      <c r="J18" s="30">
        <f>J23+J24+J25+J27+J29+J30+J33+J34</f>
        <v>3476.8</v>
      </c>
      <c r="K18" s="30">
        <f>K23+K24+K25+K27+K29+K30+K33+K34</f>
        <v>13027.47</v>
      </c>
      <c r="L18" s="30">
        <f>L23+L24+L25+L27+L29+L30+L33+L34</f>
        <v>119505.90000000001</v>
      </c>
      <c r="M18" s="30"/>
      <c r="N18" s="30"/>
      <c r="O18" s="30"/>
      <c r="P18" s="101">
        <f t="shared" si="2"/>
        <v>26596</v>
      </c>
      <c r="Q18" s="112">
        <f>Q23+Q24+Q25+Q27+Q29+Q30+Q33+Q34+Q37</f>
        <v>1772.4</v>
      </c>
      <c r="R18" s="112">
        <f t="shared" ref="R18:V18" si="27">R23+R24+R25+R27+R29+R30+R33+R34+R37</f>
        <v>5483.2999999999993</v>
      </c>
      <c r="S18" s="112">
        <f t="shared" si="27"/>
        <v>17340.3</v>
      </c>
      <c r="T18" s="112">
        <f t="shared" si="27"/>
        <v>2000</v>
      </c>
      <c r="U18" s="112">
        <f t="shared" si="27"/>
        <v>0</v>
      </c>
      <c r="V18" s="112">
        <f t="shared" si="27"/>
        <v>0</v>
      </c>
      <c r="W18" s="101">
        <f t="shared" si="8"/>
        <v>21655.4</v>
      </c>
      <c r="X18" s="113">
        <f>X23+X24+X25+X27+X29+X30+X33+X34</f>
        <v>0</v>
      </c>
      <c r="Y18" s="113">
        <f>Y23+Y24+Y25+Y27+Y29+Y30+Y33+Y34</f>
        <v>0</v>
      </c>
      <c r="Z18" s="113">
        <f>Z23+Z24+Z25+Z27+Z29+Z30+Z33+Z34</f>
        <v>4199.6000000000004</v>
      </c>
      <c r="AA18" s="113">
        <f>AA27+AA29+AA30</f>
        <v>15155.8</v>
      </c>
      <c r="AB18" s="113">
        <f>AB23+AB24+AB25+AB27+AB29+AB30+AB33+AB34+AB37</f>
        <v>2300</v>
      </c>
      <c r="AC18" s="113">
        <v>0</v>
      </c>
      <c r="AD18" s="113">
        <f>AD23+AD24+AD25+AD27+AD29+AD30+AD33+AD34</f>
        <v>0</v>
      </c>
      <c r="AE18" s="113">
        <f>AE23+AE24+AE25+AE27+AE29+AE30+AE33+AE34</f>
        <v>0</v>
      </c>
      <c r="AF18" s="101">
        <f>AG18+AH18+AI18+AJ18+AK18+AL18+AM18</f>
        <v>12560.5</v>
      </c>
      <c r="AG18" s="112">
        <f>AG23+AG24+AG25+AG27+AG29+AG30+AG33+AG34</f>
        <v>0</v>
      </c>
      <c r="AH18" s="112">
        <f>AH23+AH24+AH25+AH27+AH29+AH30+AH33+AH34</f>
        <v>4500</v>
      </c>
      <c r="AI18" s="113">
        <f>AI23+AI24+AI25+AI27+AI29+AI30+AI33+AI34+AI36</f>
        <v>8060.5</v>
      </c>
      <c r="AJ18" s="112">
        <f>AJ23+AJ24+AJ25+AJ27+AJ29+AJ30+AJ33+AJ34</f>
        <v>0</v>
      </c>
      <c r="AK18" s="112">
        <f t="shared" ref="AK18:AL18" si="28">AK23+AK24+AK25+AK27+AK29+AK30+AK33+AK34</f>
        <v>0</v>
      </c>
      <c r="AL18" s="112">
        <f t="shared" si="28"/>
        <v>0</v>
      </c>
      <c r="AM18" s="112">
        <f>AM23+AM24+AM25+AM27+AM29+AM30+AM33+AM34</f>
        <v>0</v>
      </c>
      <c r="AN18" s="101">
        <f t="shared" si="9"/>
        <v>15950</v>
      </c>
      <c r="AO18" s="112">
        <f>AO23+AO24+AO25+AO27+AO29+AO30+AO33+AO34</f>
        <v>0</v>
      </c>
      <c r="AP18" s="112">
        <f>AP23+AP24+AP25+AP27+AP29+AP30+AP33+AP34</f>
        <v>3800</v>
      </c>
      <c r="AQ18" s="112">
        <f>AQ23+AQ24+AQ25+AQ27+AQ29+AQ30+AQ33+AQ34</f>
        <v>12150</v>
      </c>
      <c r="AR18" s="112">
        <f>AR23+AR24+AR25+AR27+AR29+AR30+AR33+AR34</f>
        <v>0</v>
      </c>
      <c r="AS18" s="112">
        <v>0</v>
      </c>
      <c r="AT18" s="112">
        <v>0</v>
      </c>
      <c r="AU18" s="112">
        <v>0</v>
      </c>
      <c r="AV18" s="112">
        <f>AV23+AV24+AV25+AV27+AV29+AV30+AV33+AV34</f>
        <v>0</v>
      </c>
      <c r="AW18" s="101">
        <f t="shared" si="10"/>
        <v>12500</v>
      </c>
      <c r="AX18" s="112">
        <f t="shared" ref="AX18:BC18" si="29">AX23+AX24+AX25+AX27+AX29+AX30+AX33+AX34</f>
        <v>0</v>
      </c>
      <c r="AY18" s="112">
        <f t="shared" si="29"/>
        <v>6500</v>
      </c>
      <c r="AZ18" s="112">
        <f t="shared" si="29"/>
        <v>6000</v>
      </c>
      <c r="BA18" s="112">
        <f t="shared" si="29"/>
        <v>0</v>
      </c>
      <c r="BB18" s="112">
        <f t="shared" si="29"/>
        <v>0</v>
      </c>
      <c r="BC18" s="112">
        <f t="shared" si="29"/>
        <v>0</v>
      </c>
      <c r="BD18" s="101">
        <f t="shared" si="24"/>
        <v>12500</v>
      </c>
      <c r="BE18" s="112">
        <f t="shared" ref="BE18:BJ18" si="30">BE23+BE24+BE25+BE27+BE29+BE30+BE33+BE34</f>
        <v>0</v>
      </c>
      <c r="BF18" s="112">
        <f t="shared" si="30"/>
        <v>6500</v>
      </c>
      <c r="BG18" s="112">
        <f t="shared" si="30"/>
        <v>6000</v>
      </c>
      <c r="BH18" s="112">
        <f t="shared" si="30"/>
        <v>0</v>
      </c>
      <c r="BI18" s="112">
        <f t="shared" si="30"/>
        <v>0</v>
      </c>
      <c r="BJ18" s="112">
        <f t="shared" si="30"/>
        <v>0</v>
      </c>
    </row>
    <row r="19" spans="1:63" s="62" customFormat="1" ht="39.75" customHeight="1" x14ac:dyDescent="0.2">
      <c r="A19" s="156"/>
      <c r="B19" s="60" t="s">
        <v>73</v>
      </c>
      <c r="C19" s="60" t="s">
        <v>73</v>
      </c>
      <c r="D19" s="27">
        <f t="shared" si="0"/>
        <v>300</v>
      </c>
      <c r="E19" s="68"/>
      <c r="F19" s="26"/>
      <c r="G19" s="26"/>
      <c r="H19" s="26"/>
      <c r="I19" s="68"/>
      <c r="J19" s="26"/>
      <c r="K19" s="26"/>
      <c r="L19" s="26"/>
      <c r="M19" s="26"/>
      <c r="N19" s="26"/>
      <c r="O19" s="26"/>
      <c r="P19" s="94"/>
      <c r="Q19" s="96"/>
      <c r="R19" s="96"/>
      <c r="S19" s="95"/>
      <c r="T19" s="96"/>
      <c r="U19" s="96"/>
      <c r="V19" s="96"/>
      <c r="W19" s="94">
        <f>Z19+AC19</f>
        <v>300</v>
      </c>
      <c r="X19" s="95">
        <v>0</v>
      </c>
      <c r="Y19" s="95">
        <v>0</v>
      </c>
      <c r="Z19" s="95">
        <f>Z38</f>
        <v>270</v>
      </c>
      <c r="AA19" s="95">
        <v>0</v>
      </c>
      <c r="AB19" s="95">
        <v>0</v>
      </c>
      <c r="AC19" s="95">
        <f>AC38</f>
        <v>30</v>
      </c>
      <c r="AD19" s="95">
        <v>0</v>
      </c>
      <c r="AE19" s="95">
        <v>0</v>
      </c>
      <c r="AF19" s="101">
        <f t="shared" ref="AF19:AF22" si="31">AG19+AH19+AI19+AJ19+AK19+AL19+AM19</f>
        <v>0</v>
      </c>
      <c r="AG19" s="96">
        <v>0</v>
      </c>
      <c r="AH19" s="96">
        <v>0</v>
      </c>
      <c r="AI19" s="95">
        <v>0</v>
      </c>
      <c r="AJ19" s="96">
        <v>0</v>
      </c>
      <c r="AK19" s="96">
        <v>0</v>
      </c>
      <c r="AL19" s="96">
        <v>0</v>
      </c>
      <c r="AM19" s="96">
        <v>0</v>
      </c>
      <c r="AN19" s="94">
        <f>AO19+AP19+AQ19+AR19+AS19+AV19</f>
        <v>0</v>
      </c>
      <c r="AO19" s="96">
        <v>0</v>
      </c>
      <c r="AP19" s="96">
        <v>0</v>
      </c>
      <c r="AQ19" s="96">
        <v>0</v>
      </c>
      <c r="AR19" s="96">
        <v>0</v>
      </c>
      <c r="AS19" s="96">
        <v>0</v>
      </c>
      <c r="AT19" s="96">
        <v>0</v>
      </c>
      <c r="AU19" s="96">
        <v>0</v>
      </c>
      <c r="AV19" s="96">
        <v>0</v>
      </c>
      <c r="AW19" s="94">
        <f>AX19+AY19+AZ19+BA19+BB19+BC19</f>
        <v>0</v>
      </c>
      <c r="AX19" s="96">
        <v>0</v>
      </c>
      <c r="AY19" s="96">
        <v>0</v>
      </c>
      <c r="AZ19" s="96">
        <v>0</v>
      </c>
      <c r="BA19" s="96">
        <v>0</v>
      </c>
      <c r="BB19" s="96">
        <v>0</v>
      </c>
      <c r="BC19" s="96">
        <v>0</v>
      </c>
      <c r="BD19" s="94">
        <f>BE19+BF19+BG19+BH19+BI19+BJ19</f>
        <v>0</v>
      </c>
      <c r="BE19" s="96">
        <v>0</v>
      </c>
      <c r="BF19" s="96">
        <v>0</v>
      </c>
      <c r="BG19" s="96">
        <v>0</v>
      </c>
      <c r="BH19" s="96">
        <v>0</v>
      </c>
      <c r="BI19" s="96">
        <v>0</v>
      </c>
      <c r="BJ19" s="96">
        <v>0</v>
      </c>
    </row>
    <row r="20" spans="1:63" s="62" customFormat="1" ht="39.75" customHeight="1" x14ac:dyDescent="0.2">
      <c r="A20" s="156"/>
      <c r="B20" s="60" t="s">
        <v>75</v>
      </c>
      <c r="C20" s="60" t="s">
        <v>75</v>
      </c>
      <c r="D20" s="27">
        <f t="shared" si="0"/>
        <v>2430.1999999999998</v>
      </c>
      <c r="E20" s="68"/>
      <c r="F20" s="26"/>
      <c r="G20" s="26"/>
      <c r="H20" s="26"/>
      <c r="I20" s="68"/>
      <c r="J20" s="26"/>
      <c r="K20" s="26"/>
      <c r="L20" s="26"/>
      <c r="M20" s="26"/>
      <c r="N20" s="26"/>
      <c r="O20" s="26"/>
      <c r="P20" s="94"/>
      <c r="Q20" s="96"/>
      <c r="R20" s="96"/>
      <c r="S20" s="95"/>
      <c r="T20" s="96"/>
      <c r="U20" s="96"/>
      <c r="V20" s="96"/>
      <c r="W20" s="94">
        <f>Z20+AD20</f>
        <v>1036.7</v>
      </c>
      <c r="X20" s="95"/>
      <c r="Y20" s="95"/>
      <c r="Z20" s="95">
        <f>Z36</f>
        <v>909.9</v>
      </c>
      <c r="AA20" s="95">
        <f>AA36</f>
        <v>0</v>
      </c>
      <c r="AB20" s="95"/>
      <c r="AC20" s="95"/>
      <c r="AD20" s="95">
        <f>AD36</f>
        <v>126.8</v>
      </c>
      <c r="AE20" s="95"/>
      <c r="AF20" s="101">
        <f t="shared" si="31"/>
        <v>1393.5</v>
      </c>
      <c r="AG20" s="96">
        <v>0</v>
      </c>
      <c r="AH20" s="96">
        <f>AH36</f>
        <v>1323.8</v>
      </c>
      <c r="AI20" s="95">
        <v>0</v>
      </c>
      <c r="AJ20" s="96">
        <v>0</v>
      </c>
      <c r="AK20" s="96">
        <f>AK36</f>
        <v>69.7</v>
      </c>
      <c r="AL20" s="96">
        <v>0</v>
      </c>
      <c r="AM20" s="96">
        <v>0</v>
      </c>
      <c r="AN20" s="94">
        <f>AO20+AP20+AQ20+AR20+AS20+AV20</f>
        <v>0</v>
      </c>
      <c r="AO20" s="96">
        <v>0</v>
      </c>
      <c r="AP20" s="96">
        <v>0</v>
      </c>
      <c r="AQ20" s="96">
        <v>0</v>
      </c>
      <c r="AR20" s="96">
        <v>0</v>
      </c>
      <c r="AS20" s="96">
        <v>0</v>
      </c>
      <c r="AT20" s="96">
        <v>0</v>
      </c>
      <c r="AU20" s="96">
        <v>0</v>
      </c>
      <c r="AV20" s="96">
        <v>0</v>
      </c>
      <c r="AW20" s="94">
        <f>AX20+AY20+AZ20+BA20+BB20+BC20</f>
        <v>0</v>
      </c>
      <c r="AX20" s="96">
        <v>0</v>
      </c>
      <c r="AY20" s="96">
        <v>0</v>
      </c>
      <c r="AZ20" s="96">
        <v>0</v>
      </c>
      <c r="BA20" s="96">
        <v>0</v>
      </c>
      <c r="BB20" s="96">
        <v>0</v>
      </c>
      <c r="BC20" s="96">
        <v>0</v>
      </c>
      <c r="BD20" s="94">
        <f>BE20+BF20+BG20+BH20+BI20+BJ20</f>
        <v>0</v>
      </c>
      <c r="BE20" s="96">
        <v>0</v>
      </c>
      <c r="BF20" s="96">
        <v>0</v>
      </c>
      <c r="BG20" s="96">
        <v>0</v>
      </c>
      <c r="BH20" s="96">
        <v>0</v>
      </c>
      <c r="BI20" s="96">
        <v>0</v>
      </c>
      <c r="BJ20" s="96">
        <v>0</v>
      </c>
    </row>
    <row r="21" spans="1:63" s="8" customFormat="1" ht="69.75" customHeight="1" x14ac:dyDescent="0.2">
      <c r="A21" s="156"/>
      <c r="B21" s="60" t="s">
        <v>37</v>
      </c>
      <c r="C21" s="60" t="s">
        <v>37</v>
      </c>
      <c r="D21" s="27">
        <f t="shared" si="0"/>
        <v>89709.299999999988</v>
      </c>
      <c r="E21" s="68"/>
      <c r="F21" s="26"/>
      <c r="G21" s="26"/>
      <c r="H21" s="26"/>
      <c r="I21" s="68"/>
      <c r="J21" s="26"/>
      <c r="K21" s="26"/>
      <c r="L21" s="26"/>
      <c r="M21" s="26"/>
      <c r="N21" s="26"/>
      <c r="O21" s="26"/>
      <c r="P21" s="94">
        <f t="shared" si="2"/>
        <v>23770.399999999998</v>
      </c>
      <c r="Q21" s="96"/>
      <c r="R21" s="96"/>
      <c r="S21" s="95">
        <f>S28+S31</f>
        <v>23770.399999999998</v>
      </c>
      <c r="T21" s="96"/>
      <c r="U21" s="96"/>
      <c r="V21" s="96"/>
      <c r="W21" s="94">
        <f t="shared" si="8"/>
        <v>15797.5</v>
      </c>
      <c r="X21" s="95">
        <v>0</v>
      </c>
      <c r="Y21" s="95">
        <v>0</v>
      </c>
      <c r="Z21" s="95">
        <f>Z28+Z31+Z35+Z37</f>
        <v>0</v>
      </c>
      <c r="AA21" s="95">
        <f>AA28+AA31+AA35</f>
        <v>15797.5</v>
      </c>
      <c r="AB21" s="95">
        <v>0</v>
      </c>
      <c r="AC21" s="95">
        <v>0</v>
      </c>
      <c r="AD21" s="95">
        <f>AD28+AD31+AD35+AD37</f>
        <v>0</v>
      </c>
      <c r="AE21" s="95">
        <f>AE28+AE31+AE35+AE37</f>
        <v>0</v>
      </c>
      <c r="AF21" s="101">
        <f t="shared" si="31"/>
        <v>19807.7</v>
      </c>
      <c r="AG21" s="96">
        <f t="shared" ref="AG21:AM21" si="32">AG28+AG31</f>
        <v>0</v>
      </c>
      <c r="AH21" s="96">
        <f>AH35</f>
        <v>679.2</v>
      </c>
      <c r="AI21" s="95">
        <f>AI28+AI31+AI35</f>
        <v>19128.5</v>
      </c>
      <c r="AJ21" s="96">
        <f t="shared" si="32"/>
        <v>0</v>
      </c>
      <c r="AK21" s="96">
        <f t="shared" si="32"/>
        <v>0</v>
      </c>
      <c r="AL21" s="96">
        <f t="shared" si="32"/>
        <v>0</v>
      </c>
      <c r="AM21" s="96">
        <f t="shared" si="32"/>
        <v>0</v>
      </c>
      <c r="AN21" s="94">
        <f t="shared" ref="AN21:AN30" si="33">AO21+AP21+AQ21+AR21+AV21</f>
        <v>12668.5</v>
      </c>
      <c r="AO21" s="96">
        <f t="shared" ref="AO21:AV21" si="34">AO28+AO31+AO35+AO37</f>
        <v>0</v>
      </c>
      <c r="AP21" s="96">
        <f t="shared" si="34"/>
        <v>0</v>
      </c>
      <c r="AQ21" s="96">
        <f t="shared" si="34"/>
        <v>12668.5</v>
      </c>
      <c r="AR21" s="96">
        <f t="shared" si="34"/>
        <v>0</v>
      </c>
      <c r="AS21" s="96">
        <f t="shared" si="34"/>
        <v>0</v>
      </c>
      <c r="AT21" s="96">
        <f t="shared" si="34"/>
        <v>0</v>
      </c>
      <c r="AU21" s="96">
        <f t="shared" si="34"/>
        <v>0</v>
      </c>
      <c r="AV21" s="96">
        <f t="shared" si="34"/>
        <v>0</v>
      </c>
      <c r="AW21" s="94">
        <f t="shared" ref="AW21:AW30" si="35">AX21+AY21+AZ21+BA21+BJ21</f>
        <v>7630</v>
      </c>
      <c r="AX21" s="96">
        <f t="shared" ref="AX21:BC21" si="36">AX28+AX31+AX35+AX37</f>
        <v>0</v>
      </c>
      <c r="AY21" s="96">
        <f t="shared" si="36"/>
        <v>0</v>
      </c>
      <c r="AZ21" s="96">
        <f t="shared" si="36"/>
        <v>7630</v>
      </c>
      <c r="BA21" s="96">
        <f t="shared" si="36"/>
        <v>0</v>
      </c>
      <c r="BB21" s="96">
        <f t="shared" si="36"/>
        <v>0</v>
      </c>
      <c r="BC21" s="96">
        <f t="shared" si="36"/>
        <v>0</v>
      </c>
      <c r="BD21" s="94">
        <f t="shared" ref="BD21" si="37">BE21+BF21+BG21+BH21+BQ21</f>
        <v>10035.200000000001</v>
      </c>
      <c r="BE21" s="96">
        <f t="shared" ref="BE21:BJ21" si="38">BE28+BE31+BE35+BE37</f>
        <v>0</v>
      </c>
      <c r="BF21" s="96">
        <f t="shared" si="38"/>
        <v>0</v>
      </c>
      <c r="BG21" s="96">
        <f t="shared" si="38"/>
        <v>10035.200000000001</v>
      </c>
      <c r="BH21" s="96">
        <f t="shared" si="38"/>
        <v>0</v>
      </c>
      <c r="BI21" s="96">
        <f t="shared" si="38"/>
        <v>0</v>
      </c>
      <c r="BJ21" s="96">
        <f t="shared" si="38"/>
        <v>0</v>
      </c>
    </row>
    <row r="22" spans="1:63" s="8" customFormat="1" ht="80.25" customHeight="1" x14ac:dyDescent="0.2">
      <c r="A22" s="156"/>
      <c r="B22" s="40" t="s">
        <v>16</v>
      </c>
      <c r="C22" s="40" t="s">
        <v>16</v>
      </c>
      <c r="D22" s="27">
        <f t="shared" si="0"/>
        <v>9071.6</v>
      </c>
      <c r="E22" s="69">
        <f>SUM(F22:H22)</f>
        <v>1000</v>
      </c>
      <c r="F22" s="30">
        <f t="shared" ref="F22:G22" si="39">F32</f>
        <v>0</v>
      </c>
      <c r="G22" s="30">
        <f t="shared" si="39"/>
        <v>0</v>
      </c>
      <c r="H22" s="30">
        <f>H32</f>
        <v>1000</v>
      </c>
      <c r="I22" s="69">
        <f t="shared" ref="I22:I34" si="40">J22+K22+L22+M22+N22+O22</f>
        <v>336.9</v>
      </c>
      <c r="J22" s="30">
        <f t="shared" ref="J22:L22" si="41">J32</f>
        <v>0</v>
      </c>
      <c r="K22" s="30">
        <f t="shared" si="41"/>
        <v>0</v>
      </c>
      <c r="L22" s="30">
        <f t="shared" si="41"/>
        <v>336.9</v>
      </c>
      <c r="M22" s="30"/>
      <c r="N22" s="30"/>
      <c r="O22" s="30"/>
      <c r="P22" s="101">
        <f t="shared" si="2"/>
        <v>500</v>
      </c>
      <c r="Q22" s="112">
        <f t="shared" ref="Q22:S22" si="42">Q32</f>
        <v>0</v>
      </c>
      <c r="R22" s="112">
        <f t="shared" si="42"/>
        <v>0</v>
      </c>
      <c r="S22" s="113">
        <f t="shared" si="42"/>
        <v>500</v>
      </c>
      <c r="T22" s="112"/>
      <c r="U22" s="112"/>
      <c r="V22" s="112"/>
      <c r="W22" s="101">
        <f t="shared" si="8"/>
        <v>7234.7</v>
      </c>
      <c r="X22" s="113">
        <f t="shared" ref="X22:AA22" si="43">X32</f>
        <v>0</v>
      </c>
      <c r="Y22" s="113">
        <f t="shared" si="43"/>
        <v>0</v>
      </c>
      <c r="Z22" s="113">
        <f t="shared" si="43"/>
        <v>0</v>
      </c>
      <c r="AA22" s="113">
        <f t="shared" si="43"/>
        <v>7234.7</v>
      </c>
      <c r="AB22" s="113">
        <f>AB32</f>
        <v>0</v>
      </c>
      <c r="AC22" s="113"/>
      <c r="AD22" s="113">
        <f t="shared" ref="AD22:AE22" si="44">AD32</f>
        <v>0</v>
      </c>
      <c r="AE22" s="113">
        <f t="shared" si="44"/>
        <v>0</v>
      </c>
      <c r="AF22" s="101">
        <f t="shared" si="31"/>
        <v>0</v>
      </c>
      <c r="AG22" s="112">
        <f t="shared" ref="AG22:AI22" si="45">AG32</f>
        <v>0</v>
      </c>
      <c r="AH22" s="112">
        <f t="shared" si="45"/>
        <v>0</v>
      </c>
      <c r="AI22" s="113">
        <f t="shared" si="45"/>
        <v>0</v>
      </c>
      <c r="AJ22" s="112">
        <v>0</v>
      </c>
      <c r="AK22" s="112">
        <v>0</v>
      </c>
      <c r="AL22" s="112">
        <v>0</v>
      </c>
      <c r="AM22" s="112">
        <v>0</v>
      </c>
      <c r="AN22" s="101">
        <f t="shared" si="33"/>
        <v>0</v>
      </c>
      <c r="AO22" s="112">
        <f t="shared" ref="AO22:AQ22" si="46">AO32</f>
        <v>0</v>
      </c>
      <c r="AP22" s="112">
        <f t="shared" si="46"/>
        <v>0</v>
      </c>
      <c r="AQ22" s="112">
        <f t="shared" si="46"/>
        <v>0</v>
      </c>
      <c r="AR22" s="112">
        <f>AR32</f>
        <v>0</v>
      </c>
      <c r="AS22" s="112">
        <f>AS32</f>
        <v>0</v>
      </c>
      <c r="AT22" s="112">
        <f t="shared" ref="AT22:AU22" si="47">AT32</f>
        <v>0</v>
      </c>
      <c r="AU22" s="112">
        <f t="shared" si="47"/>
        <v>0</v>
      </c>
      <c r="AV22" s="112">
        <f t="shared" ref="AV22" si="48">AV32</f>
        <v>0</v>
      </c>
      <c r="AW22" s="101">
        <f t="shared" si="35"/>
        <v>0</v>
      </c>
      <c r="AX22" s="112">
        <f t="shared" ref="AX22:AZ22" si="49">AX32</f>
        <v>0</v>
      </c>
      <c r="AY22" s="112">
        <f t="shared" si="49"/>
        <v>0</v>
      </c>
      <c r="AZ22" s="112">
        <f t="shared" si="49"/>
        <v>0</v>
      </c>
      <c r="BA22" s="112">
        <f>BA32</f>
        <v>0</v>
      </c>
      <c r="BB22" s="112">
        <f>BB32</f>
        <v>0</v>
      </c>
      <c r="BC22" s="112">
        <f t="shared" ref="BC22" si="50">BC32</f>
        <v>0</v>
      </c>
      <c r="BD22" s="101">
        <f t="shared" si="13"/>
        <v>0</v>
      </c>
      <c r="BE22" s="112">
        <v>0</v>
      </c>
      <c r="BF22" s="112">
        <v>0</v>
      </c>
      <c r="BG22" s="112">
        <v>0</v>
      </c>
      <c r="BH22" s="112">
        <v>0</v>
      </c>
      <c r="BI22" s="112">
        <f>BI32</f>
        <v>0</v>
      </c>
      <c r="BJ22" s="112">
        <f t="shared" ref="BJ22" si="51">BJ32</f>
        <v>0</v>
      </c>
    </row>
    <row r="23" spans="1:63" ht="90" customHeight="1" x14ac:dyDescent="0.2">
      <c r="A23" s="42" t="s">
        <v>40</v>
      </c>
      <c r="B23" s="24" t="s">
        <v>52</v>
      </c>
      <c r="C23" s="24" t="s">
        <v>12</v>
      </c>
      <c r="D23" s="27">
        <f t="shared" si="0"/>
        <v>2112.4</v>
      </c>
      <c r="E23" s="69">
        <f>SUM(H23:H23)</f>
        <v>2112.4</v>
      </c>
      <c r="F23" s="31">
        <v>0</v>
      </c>
      <c r="G23" s="31">
        <v>0</v>
      </c>
      <c r="H23" s="31">
        <v>2112.4</v>
      </c>
      <c r="I23" s="69">
        <f t="shared" si="40"/>
        <v>0</v>
      </c>
      <c r="J23" s="31">
        <v>0</v>
      </c>
      <c r="K23" s="31">
        <v>0</v>
      </c>
      <c r="L23" s="31">
        <v>0</v>
      </c>
      <c r="M23" s="31"/>
      <c r="N23" s="31"/>
      <c r="O23" s="31"/>
      <c r="P23" s="101">
        <f t="shared" si="2"/>
        <v>0</v>
      </c>
      <c r="Q23" s="104">
        <v>0</v>
      </c>
      <c r="R23" s="104">
        <v>0</v>
      </c>
      <c r="S23" s="102">
        <v>0</v>
      </c>
      <c r="T23" s="104"/>
      <c r="U23" s="104"/>
      <c r="V23" s="104"/>
      <c r="W23" s="101">
        <f t="shared" si="8"/>
        <v>0</v>
      </c>
      <c r="X23" s="102">
        <v>0</v>
      </c>
      <c r="Y23" s="102">
        <v>0</v>
      </c>
      <c r="Z23" s="102">
        <v>0</v>
      </c>
      <c r="AA23" s="102">
        <v>0</v>
      </c>
      <c r="AB23" s="102"/>
      <c r="AC23" s="102"/>
      <c r="AD23" s="102"/>
      <c r="AE23" s="102"/>
      <c r="AF23" s="94">
        <f t="shared" si="12"/>
        <v>0</v>
      </c>
      <c r="AG23" s="104">
        <v>0</v>
      </c>
      <c r="AH23" s="104">
        <v>0</v>
      </c>
      <c r="AI23" s="102">
        <v>0</v>
      </c>
      <c r="AJ23" s="104">
        <v>0</v>
      </c>
      <c r="AK23" s="104">
        <v>0</v>
      </c>
      <c r="AL23" s="104">
        <v>0</v>
      </c>
      <c r="AM23" s="104">
        <v>0</v>
      </c>
      <c r="AN23" s="94">
        <f t="shared" si="33"/>
        <v>0</v>
      </c>
      <c r="AO23" s="114">
        <v>0</v>
      </c>
      <c r="AP23" s="104">
        <v>0</v>
      </c>
      <c r="AQ23" s="104">
        <v>0</v>
      </c>
      <c r="AR23" s="104">
        <v>0</v>
      </c>
      <c r="AS23" s="104">
        <v>0</v>
      </c>
      <c r="AT23" s="104">
        <v>0</v>
      </c>
      <c r="AU23" s="104">
        <v>0</v>
      </c>
      <c r="AV23" s="104">
        <v>0</v>
      </c>
      <c r="AW23" s="94">
        <f t="shared" si="35"/>
        <v>0</v>
      </c>
      <c r="AX23" s="114">
        <v>0</v>
      </c>
      <c r="AY23" s="104">
        <v>0</v>
      </c>
      <c r="AZ23" s="104">
        <v>0</v>
      </c>
      <c r="BA23" s="104">
        <v>0</v>
      </c>
      <c r="BB23" s="104">
        <v>0</v>
      </c>
      <c r="BC23" s="104">
        <v>0</v>
      </c>
      <c r="BD23" s="94">
        <f t="shared" si="13"/>
        <v>0</v>
      </c>
      <c r="BE23" s="104">
        <v>0</v>
      </c>
      <c r="BF23" s="104">
        <v>0</v>
      </c>
      <c r="BG23" s="104">
        <v>0</v>
      </c>
      <c r="BH23" s="104">
        <v>0</v>
      </c>
      <c r="BI23" s="104">
        <v>0</v>
      </c>
      <c r="BJ23" s="104">
        <v>0</v>
      </c>
      <c r="BK23" s="13"/>
    </row>
    <row r="24" spans="1:63" ht="144" customHeight="1" x14ac:dyDescent="0.2">
      <c r="A24" s="43" t="s">
        <v>41</v>
      </c>
      <c r="B24" s="24" t="s">
        <v>54</v>
      </c>
      <c r="C24" s="44" t="s">
        <v>12</v>
      </c>
      <c r="D24" s="27">
        <f t="shared" si="0"/>
        <v>42153.8</v>
      </c>
      <c r="E24" s="69">
        <f>SUM(F24:H24)</f>
        <v>23344.7</v>
      </c>
      <c r="F24" s="31">
        <v>0</v>
      </c>
      <c r="G24" s="31">
        <v>1044.7</v>
      </c>
      <c r="H24" s="31">
        <v>22300</v>
      </c>
      <c r="I24" s="69">
        <f t="shared" si="40"/>
        <v>18809.099999999999</v>
      </c>
      <c r="J24" s="31">
        <v>0</v>
      </c>
      <c r="K24" s="31">
        <f>3000+2500</f>
        <v>5500</v>
      </c>
      <c r="L24" s="31">
        <v>13309.1</v>
      </c>
      <c r="M24" s="31"/>
      <c r="N24" s="31"/>
      <c r="O24" s="31"/>
      <c r="P24" s="101">
        <f t="shared" si="2"/>
        <v>0</v>
      </c>
      <c r="Q24" s="104">
        <v>0</v>
      </c>
      <c r="R24" s="104">
        <v>0</v>
      </c>
      <c r="S24" s="102">
        <v>0</v>
      </c>
      <c r="T24" s="104"/>
      <c r="U24" s="104"/>
      <c r="V24" s="104"/>
      <c r="W24" s="101">
        <f t="shared" si="8"/>
        <v>0</v>
      </c>
      <c r="X24" s="102">
        <v>0</v>
      </c>
      <c r="Y24" s="102">
        <v>0</v>
      </c>
      <c r="Z24" s="102">
        <v>0</v>
      </c>
      <c r="AA24" s="102">
        <v>0</v>
      </c>
      <c r="AB24" s="102"/>
      <c r="AC24" s="102"/>
      <c r="AD24" s="102"/>
      <c r="AE24" s="102"/>
      <c r="AF24" s="94">
        <f t="shared" si="12"/>
        <v>0</v>
      </c>
      <c r="AG24" s="104">
        <v>0</v>
      </c>
      <c r="AH24" s="104">
        <v>0</v>
      </c>
      <c r="AI24" s="102">
        <v>0</v>
      </c>
      <c r="AJ24" s="104">
        <v>0</v>
      </c>
      <c r="AK24" s="104">
        <v>0</v>
      </c>
      <c r="AL24" s="104">
        <v>0</v>
      </c>
      <c r="AM24" s="104">
        <v>0</v>
      </c>
      <c r="AN24" s="94">
        <f t="shared" si="33"/>
        <v>0</v>
      </c>
      <c r="AO24" s="104">
        <v>0</v>
      </c>
      <c r="AP24" s="104">
        <v>0</v>
      </c>
      <c r="AQ24" s="104">
        <v>0</v>
      </c>
      <c r="AR24" s="104">
        <v>0</v>
      </c>
      <c r="AS24" s="104">
        <v>0</v>
      </c>
      <c r="AT24" s="104">
        <v>0</v>
      </c>
      <c r="AU24" s="104">
        <v>0</v>
      </c>
      <c r="AV24" s="104">
        <v>0</v>
      </c>
      <c r="AW24" s="94">
        <f t="shared" si="35"/>
        <v>0</v>
      </c>
      <c r="AX24" s="104">
        <v>0</v>
      </c>
      <c r="AY24" s="104">
        <v>0</v>
      </c>
      <c r="AZ24" s="104">
        <v>0</v>
      </c>
      <c r="BA24" s="104">
        <v>0</v>
      </c>
      <c r="BB24" s="104">
        <v>0</v>
      </c>
      <c r="BC24" s="104">
        <v>0</v>
      </c>
      <c r="BD24" s="94">
        <f t="shared" si="13"/>
        <v>0</v>
      </c>
      <c r="BE24" s="104">
        <v>0</v>
      </c>
      <c r="BF24" s="104">
        <v>0</v>
      </c>
      <c r="BG24" s="104">
        <v>0</v>
      </c>
      <c r="BH24" s="104">
        <v>0</v>
      </c>
      <c r="BI24" s="104">
        <v>0</v>
      </c>
      <c r="BJ24" s="104">
        <v>0</v>
      </c>
    </row>
    <row r="25" spans="1:63" ht="56.25" customHeight="1" x14ac:dyDescent="0.2">
      <c r="A25" s="42" t="s">
        <v>67</v>
      </c>
      <c r="B25" s="45" t="s">
        <v>53</v>
      </c>
      <c r="C25" s="45" t="s">
        <v>12</v>
      </c>
      <c r="D25" s="27">
        <f t="shared" si="0"/>
        <v>0</v>
      </c>
      <c r="E25" s="69">
        <f>SUM(H25:H25)</f>
        <v>0</v>
      </c>
      <c r="F25" s="31">
        <v>0</v>
      </c>
      <c r="G25" s="31">
        <v>0</v>
      </c>
      <c r="H25" s="31">
        <v>0</v>
      </c>
      <c r="I25" s="69">
        <f t="shared" si="40"/>
        <v>0</v>
      </c>
      <c r="J25" s="31">
        <v>0</v>
      </c>
      <c r="K25" s="31">
        <v>0</v>
      </c>
      <c r="L25" s="31">
        <v>0</v>
      </c>
      <c r="M25" s="31"/>
      <c r="N25" s="31"/>
      <c r="O25" s="31"/>
      <c r="P25" s="101">
        <f t="shared" si="2"/>
        <v>0</v>
      </c>
      <c r="Q25" s="104">
        <v>0</v>
      </c>
      <c r="R25" s="104">
        <v>0</v>
      </c>
      <c r="S25" s="102">
        <v>0</v>
      </c>
      <c r="T25" s="104"/>
      <c r="U25" s="104"/>
      <c r="V25" s="104"/>
      <c r="W25" s="101">
        <f t="shared" si="8"/>
        <v>0</v>
      </c>
      <c r="X25" s="102">
        <v>0</v>
      </c>
      <c r="Y25" s="102">
        <v>0</v>
      </c>
      <c r="Z25" s="102">
        <v>0</v>
      </c>
      <c r="AA25" s="102">
        <v>0</v>
      </c>
      <c r="AB25" s="102"/>
      <c r="AC25" s="102"/>
      <c r="AD25" s="102"/>
      <c r="AE25" s="102"/>
      <c r="AF25" s="94">
        <f t="shared" si="12"/>
        <v>0</v>
      </c>
      <c r="AG25" s="104">
        <v>0</v>
      </c>
      <c r="AH25" s="104">
        <v>0</v>
      </c>
      <c r="AI25" s="102">
        <v>0</v>
      </c>
      <c r="AJ25" s="104">
        <v>0</v>
      </c>
      <c r="AK25" s="104">
        <v>0</v>
      </c>
      <c r="AL25" s="104">
        <v>0</v>
      </c>
      <c r="AM25" s="104">
        <v>0</v>
      </c>
      <c r="AN25" s="94">
        <f t="shared" si="33"/>
        <v>0</v>
      </c>
      <c r="AO25" s="104">
        <v>0</v>
      </c>
      <c r="AP25" s="104">
        <v>0</v>
      </c>
      <c r="AQ25" s="104">
        <v>0</v>
      </c>
      <c r="AR25" s="104">
        <v>0</v>
      </c>
      <c r="AS25" s="104">
        <v>0</v>
      </c>
      <c r="AT25" s="104">
        <v>0</v>
      </c>
      <c r="AU25" s="104">
        <v>0</v>
      </c>
      <c r="AV25" s="104">
        <v>0</v>
      </c>
      <c r="AW25" s="94">
        <f t="shared" si="35"/>
        <v>0</v>
      </c>
      <c r="AX25" s="104">
        <v>0</v>
      </c>
      <c r="AY25" s="104">
        <v>0</v>
      </c>
      <c r="AZ25" s="104">
        <v>0</v>
      </c>
      <c r="BA25" s="104">
        <v>0</v>
      </c>
      <c r="BB25" s="104">
        <v>0</v>
      </c>
      <c r="BC25" s="104">
        <v>0</v>
      </c>
      <c r="BD25" s="94">
        <f t="shared" si="13"/>
        <v>0</v>
      </c>
      <c r="BE25" s="104">
        <v>0</v>
      </c>
      <c r="BF25" s="104">
        <v>0</v>
      </c>
      <c r="BG25" s="104">
        <v>0</v>
      </c>
      <c r="BH25" s="104">
        <v>0</v>
      </c>
      <c r="BI25" s="104">
        <v>0</v>
      </c>
      <c r="BJ25" s="104">
        <v>0</v>
      </c>
    </row>
    <row r="26" spans="1:63" s="10" customFormat="1" ht="49.5" customHeight="1" x14ac:dyDescent="0.2">
      <c r="A26" s="167" t="s">
        <v>91</v>
      </c>
      <c r="B26" s="65" t="s">
        <v>76</v>
      </c>
      <c r="C26" s="65"/>
      <c r="D26" s="27">
        <f t="shared" si="0"/>
        <v>99948.969999999987</v>
      </c>
      <c r="E26" s="69">
        <f>F26+G26+H26</f>
        <v>22631.3</v>
      </c>
      <c r="F26" s="30">
        <f>F27+F28</f>
        <v>3476.8</v>
      </c>
      <c r="G26" s="30">
        <f t="shared" ref="G26:H26" si="52">G27+G28</f>
        <v>3772.2</v>
      </c>
      <c r="H26" s="30">
        <f t="shared" si="52"/>
        <v>15382.3</v>
      </c>
      <c r="I26" s="69">
        <f>J26+K26+L26+M26+N26+O26</f>
        <v>20260.170000000002</v>
      </c>
      <c r="J26" s="30">
        <f>J27+J28</f>
        <v>3476.8</v>
      </c>
      <c r="K26" s="30">
        <f t="shared" ref="K26:O26" si="53">K27+K28</f>
        <v>3772.17</v>
      </c>
      <c r="L26" s="30">
        <f t="shared" si="53"/>
        <v>13011.2</v>
      </c>
      <c r="M26" s="30">
        <f t="shared" si="53"/>
        <v>0</v>
      </c>
      <c r="N26" s="30">
        <f t="shared" si="53"/>
        <v>0</v>
      </c>
      <c r="O26" s="30">
        <f t="shared" si="53"/>
        <v>0</v>
      </c>
      <c r="P26" s="101">
        <f>Q26+R26+S26+T26+U26+V26</f>
        <v>15289.400000000001</v>
      </c>
      <c r="Q26" s="112">
        <f>Q27+Q28</f>
        <v>1772.4</v>
      </c>
      <c r="R26" s="112">
        <f t="shared" ref="R26:V26" si="54">R27+R28</f>
        <v>1922.9</v>
      </c>
      <c r="S26" s="112">
        <f t="shared" si="54"/>
        <v>11594.1</v>
      </c>
      <c r="T26" s="112">
        <f t="shared" si="54"/>
        <v>0</v>
      </c>
      <c r="U26" s="112">
        <f t="shared" si="54"/>
        <v>0</v>
      </c>
      <c r="V26" s="112">
        <f t="shared" si="54"/>
        <v>0</v>
      </c>
      <c r="W26" s="101">
        <f>X26+Y26+Z26+AA26+AB26+AC26+AD26+AE26</f>
        <v>9358</v>
      </c>
      <c r="X26" s="113">
        <f>X27+X28</f>
        <v>0</v>
      </c>
      <c r="Y26" s="113">
        <f t="shared" ref="Y26:AE26" si="55">Y27+Y28</f>
        <v>0</v>
      </c>
      <c r="Z26" s="113">
        <f t="shared" si="55"/>
        <v>0</v>
      </c>
      <c r="AA26" s="113">
        <f t="shared" si="55"/>
        <v>9358</v>
      </c>
      <c r="AB26" s="113">
        <f t="shared" si="55"/>
        <v>0</v>
      </c>
      <c r="AC26" s="113">
        <f t="shared" si="55"/>
        <v>0</v>
      </c>
      <c r="AD26" s="113">
        <f t="shared" si="55"/>
        <v>0</v>
      </c>
      <c r="AE26" s="113">
        <f t="shared" si="55"/>
        <v>0</v>
      </c>
      <c r="AF26" s="94">
        <f>AG26+AH26+AI26+AJ26+AM26</f>
        <v>11846.7</v>
      </c>
      <c r="AG26" s="112">
        <f>AG27+AG28</f>
        <v>0</v>
      </c>
      <c r="AH26" s="112">
        <f t="shared" ref="AH26:AM26" si="56">AH27+AH28</f>
        <v>0</v>
      </c>
      <c r="AI26" s="113">
        <f t="shared" si="56"/>
        <v>11846.7</v>
      </c>
      <c r="AJ26" s="112">
        <f t="shared" si="56"/>
        <v>0</v>
      </c>
      <c r="AK26" s="112">
        <f>AK27+AK28</f>
        <v>0</v>
      </c>
      <c r="AL26" s="112">
        <f>AL27+AL28</f>
        <v>0</v>
      </c>
      <c r="AM26" s="112">
        <f t="shared" si="56"/>
        <v>0</v>
      </c>
      <c r="AN26" s="94">
        <f t="shared" si="33"/>
        <v>8563.4</v>
      </c>
      <c r="AO26" s="112">
        <f>AO27+AO28</f>
        <v>0</v>
      </c>
      <c r="AP26" s="112">
        <f t="shared" ref="AP26:AV26" si="57">AP27+AP28</f>
        <v>0</v>
      </c>
      <c r="AQ26" s="112">
        <f t="shared" si="57"/>
        <v>8563.4</v>
      </c>
      <c r="AR26" s="112">
        <f t="shared" si="57"/>
        <v>0</v>
      </c>
      <c r="AS26" s="112">
        <v>0</v>
      </c>
      <c r="AT26" s="104">
        <v>0</v>
      </c>
      <c r="AU26" s="104">
        <v>0</v>
      </c>
      <c r="AV26" s="112">
        <f t="shared" si="57"/>
        <v>0</v>
      </c>
      <c r="AW26" s="94">
        <f t="shared" si="35"/>
        <v>6000</v>
      </c>
      <c r="AX26" s="112">
        <f>AX27+AX28</f>
        <v>0</v>
      </c>
      <c r="AY26" s="112">
        <f t="shared" ref="AY26:BA26" si="58">AY27+AY28</f>
        <v>0</v>
      </c>
      <c r="AZ26" s="112">
        <f t="shared" si="58"/>
        <v>6000</v>
      </c>
      <c r="BA26" s="112">
        <f t="shared" si="58"/>
        <v>0</v>
      </c>
      <c r="BB26" s="112">
        <f>BB27</f>
        <v>0</v>
      </c>
      <c r="BC26" s="112">
        <f t="shared" ref="BC26" si="59">BC27+BC28</f>
        <v>0</v>
      </c>
      <c r="BD26" s="94">
        <f>BE26+BG26+BH26+BJ26+BP26</f>
        <v>6000</v>
      </c>
      <c r="BE26" s="112">
        <f>BE27</f>
        <v>0</v>
      </c>
      <c r="BF26" s="112">
        <f t="shared" ref="BF26:BJ26" si="60">BF27</f>
        <v>0</v>
      </c>
      <c r="BG26" s="112">
        <f t="shared" si="60"/>
        <v>6000</v>
      </c>
      <c r="BH26" s="112">
        <f t="shared" si="60"/>
        <v>0</v>
      </c>
      <c r="BI26" s="112">
        <f t="shared" si="60"/>
        <v>0</v>
      </c>
      <c r="BJ26" s="112">
        <f t="shared" si="60"/>
        <v>0</v>
      </c>
    </row>
    <row r="27" spans="1:63" ht="75" x14ac:dyDescent="0.2">
      <c r="A27" s="168"/>
      <c r="B27" s="24" t="s">
        <v>55</v>
      </c>
      <c r="C27" s="24" t="s">
        <v>12</v>
      </c>
      <c r="D27" s="27">
        <f t="shared" si="0"/>
        <v>89969.17</v>
      </c>
      <c r="E27" s="69">
        <f>SUM(F27:H27)</f>
        <v>22631.3</v>
      </c>
      <c r="F27" s="31">
        <v>3476.8</v>
      </c>
      <c r="G27" s="31">
        <v>3772.2</v>
      </c>
      <c r="H27" s="31">
        <v>15382.3</v>
      </c>
      <c r="I27" s="69">
        <f t="shared" si="40"/>
        <v>20260.170000000002</v>
      </c>
      <c r="J27" s="31">
        <v>3476.8</v>
      </c>
      <c r="K27" s="31">
        <f>298.5+3473.67</f>
        <v>3772.17</v>
      </c>
      <c r="L27" s="31">
        <v>13011.2</v>
      </c>
      <c r="M27" s="31"/>
      <c r="N27" s="31"/>
      <c r="O27" s="31"/>
      <c r="P27" s="101">
        <f t="shared" si="2"/>
        <v>13994.3</v>
      </c>
      <c r="Q27" s="104">
        <v>1772.4</v>
      </c>
      <c r="R27" s="104">
        <v>1922.9</v>
      </c>
      <c r="S27" s="102">
        <v>10299</v>
      </c>
      <c r="T27" s="104"/>
      <c r="U27" s="104"/>
      <c r="V27" s="104"/>
      <c r="W27" s="101">
        <f t="shared" si="8"/>
        <v>6700</v>
      </c>
      <c r="X27" s="102">
        <v>0</v>
      </c>
      <c r="Y27" s="102">
        <v>0</v>
      </c>
      <c r="Z27" s="102">
        <v>0</v>
      </c>
      <c r="AA27" s="102">
        <v>6700</v>
      </c>
      <c r="AB27" s="102"/>
      <c r="AC27" s="102"/>
      <c r="AD27" s="102"/>
      <c r="AE27" s="102"/>
      <c r="AF27" s="94">
        <f t="shared" si="12"/>
        <v>5820</v>
      </c>
      <c r="AG27" s="104">
        <v>0</v>
      </c>
      <c r="AH27" s="104">
        <v>0</v>
      </c>
      <c r="AI27" s="102">
        <v>5820</v>
      </c>
      <c r="AJ27" s="104">
        <v>0</v>
      </c>
      <c r="AK27" s="104">
        <v>0</v>
      </c>
      <c r="AL27" s="104">
        <v>0</v>
      </c>
      <c r="AM27" s="104">
        <v>0</v>
      </c>
      <c r="AN27" s="94">
        <f t="shared" si="33"/>
        <v>8563.4</v>
      </c>
      <c r="AO27" s="104">
        <v>0</v>
      </c>
      <c r="AP27" s="104">
        <v>0</v>
      </c>
      <c r="AQ27" s="104">
        <v>8563.4</v>
      </c>
      <c r="AR27" s="104">
        <v>0</v>
      </c>
      <c r="AS27" s="104">
        <v>0</v>
      </c>
      <c r="AT27" s="104">
        <v>0</v>
      </c>
      <c r="AU27" s="104">
        <v>0</v>
      </c>
      <c r="AV27" s="104">
        <v>0</v>
      </c>
      <c r="AW27" s="94">
        <f t="shared" si="35"/>
        <v>6000</v>
      </c>
      <c r="AX27" s="104">
        <v>0</v>
      </c>
      <c r="AY27" s="104">
        <v>0</v>
      </c>
      <c r="AZ27" s="104">
        <v>6000</v>
      </c>
      <c r="BA27" s="104">
        <v>0</v>
      </c>
      <c r="BB27" s="104">
        <v>0</v>
      </c>
      <c r="BC27" s="104">
        <v>0</v>
      </c>
      <c r="BD27" s="94">
        <f t="shared" si="13"/>
        <v>6000</v>
      </c>
      <c r="BE27" s="104">
        <v>0</v>
      </c>
      <c r="BF27" s="104">
        <v>0</v>
      </c>
      <c r="BG27" s="104">
        <v>6000</v>
      </c>
      <c r="BH27" s="104">
        <v>0</v>
      </c>
      <c r="BI27" s="104">
        <v>0</v>
      </c>
      <c r="BJ27" s="104">
        <v>0</v>
      </c>
    </row>
    <row r="28" spans="1:63" ht="57" customHeight="1" x14ac:dyDescent="0.2">
      <c r="A28" s="169"/>
      <c r="B28" s="24" t="s">
        <v>37</v>
      </c>
      <c r="C28" s="44" t="s">
        <v>37</v>
      </c>
      <c r="D28" s="27">
        <f t="shared" si="0"/>
        <v>9979.7999999999993</v>
      </c>
      <c r="E28" s="69">
        <f>SUM(F28:H28)</f>
        <v>0</v>
      </c>
      <c r="F28" s="31"/>
      <c r="G28" s="31"/>
      <c r="H28" s="31"/>
      <c r="I28" s="69">
        <f t="shared" si="40"/>
        <v>0</v>
      </c>
      <c r="J28" s="31"/>
      <c r="K28" s="31"/>
      <c r="L28" s="31"/>
      <c r="M28" s="31"/>
      <c r="N28" s="31"/>
      <c r="O28" s="31"/>
      <c r="P28" s="101">
        <f t="shared" si="2"/>
        <v>1295.0999999999999</v>
      </c>
      <c r="Q28" s="104"/>
      <c r="R28" s="104"/>
      <c r="S28" s="102">
        <v>1295.0999999999999</v>
      </c>
      <c r="T28" s="104"/>
      <c r="U28" s="104"/>
      <c r="V28" s="104"/>
      <c r="W28" s="101">
        <f t="shared" si="8"/>
        <v>2658</v>
      </c>
      <c r="X28" s="102"/>
      <c r="Y28" s="102">
        <v>0</v>
      </c>
      <c r="Z28" s="102">
        <v>0</v>
      </c>
      <c r="AA28" s="102">
        <v>2658</v>
      </c>
      <c r="AB28" s="102"/>
      <c r="AC28" s="102"/>
      <c r="AD28" s="102"/>
      <c r="AE28" s="102"/>
      <c r="AF28" s="94">
        <f t="shared" si="12"/>
        <v>6026.7</v>
      </c>
      <c r="AG28" s="104">
        <v>0</v>
      </c>
      <c r="AH28" s="104">
        <v>0</v>
      </c>
      <c r="AI28" s="102">
        <v>6026.7</v>
      </c>
      <c r="AJ28" s="104">
        <v>0</v>
      </c>
      <c r="AK28" s="104">
        <v>0</v>
      </c>
      <c r="AL28" s="104">
        <v>0</v>
      </c>
      <c r="AM28" s="104">
        <v>0</v>
      </c>
      <c r="AN28" s="94">
        <f t="shared" si="33"/>
        <v>0</v>
      </c>
      <c r="AO28" s="104">
        <v>0</v>
      </c>
      <c r="AP28" s="104">
        <v>0</v>
      </c>
      <c r="AQ28" s="104">
        <v>0</v>
      </c>
      <c r="AR28" s="104">
        <v>0</v>
      </c>
      <c r="AS28" s="104">
        <v>0</v>
      </c>
      <c r="AT28" s="104">
        <v>0</v>
      </c>
      <c r="AU28" s="104">
        <v>0</v>
      </c>
      <c r="AV28" s="104">
        <v>0</v>
      </c>
      <c r="AW28" s="94">
        <f t="shared" si="35"/>
        <v>0</v>
      </c>
      <c r="AX28" s="104">
        <v>0</v>
      </c>
      <c r="AY28" s="104">
        <v>0</v>
      </c>
      <c r="AZ28" s="104">
        <v>0</v>
      </c>
      <c r="BA28" s="104">
        <v>0</v>
      </c>
      <c r="BB28" s="104">
        <v>0</v>
      </c>
      <c r="BC28" s="104">
        <v>0</v>
      </c>
      <c r="BD28" s="94">
        <f t="shared" si="13"/>
        <v>0</v>
      </c>
      <c r="BE28" s="104">
        <v>0</v>
      </c>
      <c r="BF28" s="104">
        <v>0</v>
      </c>
      <c r="BG28" s="104">
        <v>0</v>
      </c>
      <c r="BH28" s="104">
        <v>0</v>
      </c>
      <c r="BI28" s="104">
        <v>0</v>
      </c>
      <c r="BJ28" s="104">
        <v>0</v>
      </c>
    </row>
    <row r="29" spans="1:63" ht="100.5" customHeight="1" x14ac:dyDescent="0.2">
      <c r="A29" s="46" t="s">
        <v>42</v>
      </c>
      <c r="B29" s="24" t="s">
        <v>51</v>
      </c>
      <c r="C29" s="44" t="s">
        <v>12</v>
      </c>
      <c r="D29" s="27">
        <f t="shared" si="0"/>
        <v>302</v>
      </c>
      <c r="E29" s="69">
        <f>SUM(H29:H29)</f>
        <v>0</v>
      </c>
      <c r="F29" s="31">
        <v>0</v>
      </c>
      <c r="G29" s="31">
        <v>0</v>
      </c>
      <c r="H29" s="31">
        <v>0</v>
      </c>
      <c r="I29" s="69">
        <f t="shared" si="40"/>
        <v>0</v>
      </c>
      <c r="J29" s="31">
        <v>0</v>
      </c>
      <c r="K29" s="31">
        <v>0</v>
      </c>
      <c r="L29" s="31">
        <v>0</v>
      </c>
      <c r="M29" s="31"/>
      <c r="N29" s="31"/>
      <c r="O29" s="31"/>
      <c r="P29" s="101">
        <f t="shared" si="2"/>
        <v>150</v>
      </c>
      <c r="Q29" s="104">
        <v>0</v>
      </c>
      <c r="R29" s="104">
        <v>0</v>
      </c>
      <c r="S29" s="102">
        <v>150</v>
      </c>
      <c r="T29" s="104"/>
      <c r="U29" s="104"/>
      <c r="V29" s="104"/>
      <c r="W29" s="101">
        <f t="shared" si="8"/>
        <v>0</v>
      </c>
      <c r="X29" s="102">
        <v>0</v>
      </c>
      <c r="Y29" s="102">
        <v>0</v>
      </c>
      <c r="Z29" s="102">
        <v>0</v>
      </c>
      <c r="AA29" s="102">
        <v>0</v>
      </c>
      <c r="AB29" s="102"/>
      <c r="AC29" s="102"/>
      <c r="AD29" s="102"/>
      <c r="AE29" s="102"/>
      <c r="AF29" s="94">
        <f t="shared" si="12"/>
        <v>152</v>
      </c>
      <c r="AG29" s="104">
        <v>0</v>
      </c>
      <c r="AH29" s="104">
        <v>0</v>
      </c>
      <c r="AI29" s="102">
        <v>152</v>
      </c>
      <c r="AJ29" s="104">
        <v>0</v>
      </c>
      <c r="AK29" s="104">
        <v>0</v>
      </c>
      <c r="AL29" s="104">
        <v>0</v>
      </c>
      <c r="AM29" s="104">
        <v>0</v>
      </c>
      <c r="AN29" s="101">
        <f t="shared" si="33"/>
        <v>0</v>
      </c>
      <c r="AO29" s="104">
        <v>0</v>
      </c>
      <c r="AP29" s="104">
        <v>0</v>
      </c>
      <c r="AQ29" s="104">
        <v>0</v>
      </c>
      <c r="AR29" s="104">
        <v>0</v>
      </c>
      <c r="AS29" s="104">
        <v>0</v>
      </c>
      <c r="AT29" s="104">
        <v>0</v>
      </c>
      <c r="AU29" s="104">
        <v>0</v>
      </c>
      <c r="AV29" s="104">
        <v>0</v>
      </c>
      <c r="AW29" s="101">
        <f t="shared" si="35"/>
        <v>0</v>
      </c>
      <c r="AX29" s="104">
        <v>0</v>
      </c>
      <c r="AY29" s="104">
        <v>0</v>
      </c>
      <c r="AZ29" s="104">
        <v>0</v>
      </c>
      <c r="BA29" s="104">
        <v>0</v>
      </c>
      <c r="BB29" s="104">
        <v>0</v>
      </c>
      <c r="BC29" s="104">
        <v>0</v>
      </c>
      <c r="BD29" s="101">
        <f t="shared" si="13"/>
        <v>0</v>
      </c>
      <c r="BE29" s="104">
        <v>0</v>
      </c>
      <c r="BF29" s="104">
        <v>0</v>
      </c>
      <c r="BG29" s="104">
        <v>0</v>
      </c>
      <c r="BH29" s="104">
        <v>0</v>
      </c>
      <c r="BI29" s="104">
        <v>0</v>
      </c>
      <c r="BJ29" s="104">
        <v>0</v>
      </c>
    </row>
    <row r="30" spans="1:63" ht="52.5" customHeight="1" x14ac:dyDescent="0.2">
      <c r="A30" s="137" t="s">
        <v>43</v>
      </c>
      <c r="B30" s="41" t="s">
        <v>62</v>
      </c>
      <c r="C30" s="45" t="s">
        <v>12</v>
      </c>
      <c r="D30" s="27">
        <f t="shared" si="0"/>
        <v>248182.3</v>
      </c>
      <c r="E30" s="69">
        <f>SUM(H30:H30)</f>
        <v>135974.5</v>
      </c>
      <c r="F30" s="31">
        <v>0</v>
      </c>
      <c r="G30" s="31">
        <v>0</v>
      </c>
      <c r="H30" s="31">
        <v>135974.5</v>
      </c>
      <c r="I30" s="69">
        <f t="shared" si="40"/>
        <v>91185.600000000006</v>
      </c>
      <c r="J30" s="31">
        <v>0</v>
      </c>
      <c r="K30" s="31">
        <v>0</v>
      </c>
      <c r="L30" s="31">
        <v>91185.600000000006</v>
      </c>
      <c r="M30" s="31"/>
      <c r="N30" s="31"/>
      <c r="O30" s="31"/>
      <c r="P30" s="101">
        <f t="shared" si="2"/>
        <v>6891.3</v>
      </c>
      <c r="Q30" s="104">
        <v>0</v>
      </c>
      <c r="R30" s="104">
        <v>0</v>
      </c>
      <c r="S30" s="102">
        <v>6891.3</v>
      </c>
      <c r="T30" s="104"/>
      <c r="U30" s="104"/>
      <c r="V30" s="104"/>
      <c r="W30" s="101">
        <f t="shared" si="8"/>
        <v>8455.7999999999993</v>
      </c>
      <c r="X30" s="102">
        <v>0</v>
      </c>
      <c r="Y30" s="102">
        <v>0</v>
      </c>
      <c r="Z30" s="102">
        <v>0</v>
      </c>
      <c r="AA30" s="102">
        <v>8455.7999999999993</v>
      </c>
      <c r="AB30" s="102">
        <v>0</v>
      </c>
      <c r="AC30" s="102"/>
      <c r="AD30" s="102">
        <v>0</v>
      </c>
      <c r="AE30" s="102">
        <v>0</v>
      </c>
      <c r="AF30" s="94">
        <f t="shared" si="12"/>
        <v>2088.5</v>
      </c>
      <c r="AG30" s="104">
        <v>0</v>
      </c>
      <c r="AH30" s="104">
        <v>0</v>
      </c>
      <c r="AI30" s="102">
        <v>2088.5</v>
      </c>
      <c r="AJ30" s="104">
        <v>0</v>
      </c>
      <c r="AK30" s="104">
        <v>0</v>
      </c>
      <c r="AL30" s="104">
        <v>0</v>
      </c>
      <c r="AM30" s="104">
        <v>0</v>
      </c>
      <c r="AN30" s="94">
        <f t="shared" si="33"/>
        <v>3586.6</v>
      </c>
      <c r="AO30" s="104">
        <v>0</v>
      </c>
      <c r="AP30" s="104">
        <v>0</v>
      </c>
      <c r="AQ30" s="104">
        <v>3586.6</v>
      </c>
      <c r="AR30" s="104">
        <v>0</v>
      </c>
      <c r="AS30" s="104">
        <v>0</v>
      </c>
      <c r="AT30" s="104">
        <v>0</v>
      </c>
      <c r="AU30" s="104">
        <v>0</v>
      </c>
      <c r="AV30" s="104">
        <v>0</v>
      </c>
      <c r="AW30" s="94">
        <f t="shared" si="35"/>
        <v>0</v>
      </c>
      <c r="AX30" s="104">
        <v>0</v>
      </c>
      <c r="AY30" s="104">
        <v>0</v>
      </c>
      <c r="AZ30" s="104">
        <v>0</v>
      </c>
      <c r="BA30" s="104">
        <v>0</v>
      </c>
      <c r="BB30" s="104">
        <v>0</v>
      </c>
      <c r="BC30" s="104">
        <v>0</v>
      </c>
      <c r="BD30" s="94">
        <f t="shared" si="13"/>
        <v>0</v>
      </c>
      <c r="BE30" s="104">
        <v>0</v>
      </c>
      <c r="BF30" s="104">
        <v>0</v>
      </c>
      <c r="BG30" s="104">
        <v>0</v>
      </c>
      <c r="BH30" s="104">
        <v>0</v>
      </c>
      <c r="BI30" s="104">
        <v>0</v>
      </c>
      <c r="BJ30" s="104">
        <v>0</v>
      </c>
    </row>
    <row r="31" spans="1:63" ht="73.5" customHeight="1" x14ac:dyDescent="0.2">
      <c r="A31" s="143"/>
      <c r="B31" s="45" t="s">
        <v>37</v>
      </c>
      <c r="C31" s="45" t="s">
        <v>37</v>
      </c>
      <c r="D31" s="27">
        <f t="shared" si="0"/>
        <v>78978.899999999994</v>
      </c>
      <c r="E31" s="69"/>
      <c r="F31" s="31"/>
      <c r="G31" s="31"/>
      <c r="H31" s="31"/>
      <c r="I31" s="69">
        <f t="shared" si="40"/>
        <v>0</v>
      </c>
      <c r="J31" s="31"/>
      <c r="K31" s="31"/>
      <c r="L31" s="31"/>
      <c r="M31" s="31"/>
      <c r="N31" s="31"/>
      <c r="O31" s="31"/>
      <c r="P31" s="101">
        <f t="shared" si="2"/>
        <v>22475.3</v>
      </c>
      <c r="Q31" s="104"/>
      <c r="R31" s="104"/>
      <c r="S31" s="102">
        <v>22475.3</v>
      </c>
      <c r="T31" s="104"/>
      <c r="U31" s="104"/>
      <c r="V31" s="104"/>
      <c r="W31" s="101">
        <f t="shared" si="8"/>
        <v>13139.5</v>
      </c>
      <c r="X31" s="102">
        <v>0</v>
      </c>
      <c r="Y31" s="102">
        <v>0</v>
      </c>
      <c r="Z31" s="102">
        <v>0</v>
      </c>
      <c r="AA31" s="102">
        <v>13139.5</v>
      </c>
      <c r="AB31" s="102">
        <v>0</v>
      </c>
      <c r="AC31" s="102"/>
      <c r="AD31" s="102">
        <v>0</v>
      </c>
      <c r="AE31" s="102">
        <v>0</v>
      </c>
      <c r="AF31" s="94">
        <f>AI31</f>
        <v>13066.1</v>
      </c>
      <c r="AG31" s="104">
        <v>0</v>
      </c>
      <c r="AH31" s="104">
        <v>0</v>
      </c>
      <c r="AI31" s="102">
        <v>13066.1</v>
      </c>
      <c r="AJ31" s="104">
        <v>0</v>
      </c>
      <c r="AK31" s="104">
        <v>0</v>
      </c>
      <c r="AL31" s="104">
        <v>0</v>
      </c>
      <c r="AM31" s="104">
        <v>0</v>
      </c>
      <c r="AN31" s="94">
        <f>AQ31</f>
        <v>12632.8</v>
      </c>
      <c r="AO31" s="104">
        <v>0</v>
      </c>
      <c r="AP31" s="104">
        <v>0</v>
      </c>
      <c r="AQ31" s="104">
        <v>12632.8</v>
      </c>
      <c r="AR31" s="104">
        <v>0</v>
      </c>
      <c r="AS31" s="104">
        <v>0</v>
      </c>
      <c r="AT31" s="104">
        <v>0</v>
      </c>
      <c r="AU31" s="104">
        <v>0</v>
      </c>
      <c r="AV31" s="104">
        <v>0</v>
      </c>
      <c r="AW31" s="94">
        <f>AZ31</f>
        <v>7630</v>
      </c>
      <c r="AX31" s="104">
        <v>0</v>
      </c>
      <c r="AY31" s="104">
        <v>0</v>
      </c>
      <c r="AZ31" s="104">
        <v>7630</v>
      </c>
      <c r="BA31" s="104">
        <v>0</v>
      </c>
      <c r="BB31" s="104">
        <v>0</v>
      </c>
      <c r="BC31" s="104">
        <v>0</v>
      </c>
      <c r="BD31" s="94">
        <f>BE31+BF31+BG31+BH31+BI31+BJ31</f>
        <v>10035.200000000001</v>
      </c>
      <c r="BE31" s="104">
        <v>0</v>
      </c>
      <c r="BF31" s="104">
        <v>0</v>
      </c>
      <c r="BG31" s="104">
        <v>10035.200000000001</v>
      </c>
      <c r="BH31" s="104">
        <v>0</v>
      </c>
      <c r="BI31" s="104">
        <v>0</v>
      </c>
      <c r="BJ31" s="104">
        <v>0</v>
      </c>
    </row>
    <row r="32" spans="1:63" s="6" customFormat="1" ht="93" customHeight="1" x14ac:dyDescent="0.2">
      <c r="A32" s="47" t="s">
        <v>44</v>
      </c>
      <c r="B32" s="48" t="s">
        <v>16</v>
      </c>
      <c r="C32" s="48" t="s">
        <v>16</v>
      </c>
      <c r="D32" s="27">
        <f t="shared" si="0"/>
        <v>9071.6</v>
      </c>
      <c r="E32" s="69">
        <f>SUM(H32:H32)</f>
        <v>1000</v>
      </c>
      <c r="F32" s="32">
        <v>0</v>
      </c>
      <c r="G32" s="32">
        <v>0</v>
      </c>
      <c r="H32" s="32">
        <v>1000</v>
      </c>
      <c r="I32" s="69">
        <f t="shared" si="40"/>
        <v>336.9</v>
      </c>
      <c r="J32" s="32">
        <v>0</v>
      </c>
      <c r="K32" s="32">
        <v>0</v>
      </c>
      <c r="L32" s="32">
        <v>336.9</v>
      </c>
      <c r="M32" s="32"/>
      <c r="N32" s="32"/>
      <c r="O32" s="32"/>
      <c r="P32" s="101">
        <f t="shared" si="2"/>
        <v>500</v>
      </c>
      <c r="Q32" s="102">
        <v>0</v>
      </c>
      <c r="R32" s="102">
        <v>0</v>
      </c>
      <c r="S32" s="102">
        <v>500</v>
      </c>
      <c r="T32" s="104"/>
      <c r="U32" s="104"/>
      <c r="V32" s="104"/>
      <c r="W32" s="101">
        <f t="shared" si="8"/>
        <v>7234.7</v>
      </c>
      <c r="X32" s="102">
        <v>0</v>
      </c>
      <c r="Y32" s="102">
        <v>0</v>
      </c>
      <c r="Z32" s="102">
        <v>0</v>
      </c>
      <c r="AA32" s="102">
        <v>7234.7</v>
      </c>
      <c r="AB32" s="102">
        <v>0</v>
      </c>
      <c r="AC32" s="102"/>
      <c r="AD32" s="102">
        <v>0</v>
      </c>
      <c r="AE32" s="102">
        <v>0</v>
      </c>
      <c r="AF32" s="94">
        <f t="shared" si="12"/>
        <v>0</v>
      </c>
      <c r="AG32" s="102">
        <v>0</v>
      </c>
      <c r="AH32" s="102">
        <v>0</v>
      </c>
      <c r="AI32" s="102">
        <v>0</v>
      </c>
      <c r="AJ32" s="102">
        <v>0</v>
      </c>
      <c r="AK32" s="102">
        <v>0</v>
      </c>
      <c r="AL32" s="102">
        <v>0</v>
      </c>
      <c r="AM32" s="102">
        <v>0</v>
      </c>
      <c r="AN32" s="94">
        <f>AO32+AP32+AQ32+AR32+AV32</f>
        <v>0</v>
      </c>
      <c r="AO32" s="102">
        <v>0</v>
      </c>
      <c r="AP32" s="102">
        <v>0</v>
      </c>
      <c r="AQ32" s="102">
        <v>0</v>
      </c>
      <c r="AR32" s="102">
        <v>0</v>
      </c>
      <c r="AS32" s="102">
        <v>0</v>
      </c>
      <c r="AT32" s="102">
        <v>0</v>
      </c>
      <c r="AU32" s="102">
        <v>0</v>
      </c>
      <c r="AV32" s="102">
        <v>0</v>
      </c>
      <c r="AW32" s="94">
        <f>AX32+AY32+AZ32+BA32+BJ32</f>
        <v>0</v>
      </c>
      <c r="AX32" s="102">
        <v>0</v>
      </c>
      <c r="AY32" s="102">
        <v>0</v>
      </c>
      <c r="AZ32" s="102">
        <v>0</v>
      </c>
      <c r="BA32" s="102">
        <v>0</v>
      </c>
      <c r="BB32" s="102">
        <v>0</v>
      </c>
      <c r="BC32" s="102">
        <v>0</v>
      </c>
      <c r="BD32" s="94">
        <f t="shared" si="13"/>
        <v>0</v>
      </c>
      <c r="BE32" s="102">
        <v>0</v>
      </c>
      <c r="BF32" s="102">
        <v>0</v>
      </c>
      <c r="BG32" s="102">
        <v>0</v>
      </c>
      <c r="BH32" s="102">
        <v>0</v>
      </c>
      <c r="BI32" s="102">
        <v>0</v>
      </c>
      <c r="BJ32" s="102">
        <v>0</v>
      </c>
    </row>
    <row r="33" spans="1:62" ht="75" x14ac:dyDescent="0.2">
      <c r="A33" s="42" t="s">
        <v>45</v>
      </c>
      <c r="B33" s="49" t="s">
        <v>55</v>
      </c>
      <c r="C33" s="49" t="s">
        <v>12</v>
      </c>
      <c r="D33" s="27">
        <f t="shared" si="0"/>
        <v>9971.7999999999993</v>
      </c>
      <c r="E33" s="69">
        <f>SUM(H33:H33)</f>
        <v>2000</v>
      </c>
      <c r="F33" s="31">
        <v>0</v>
      </c>
      <c r="G33" s="31">
        <v>192.8</v>
      </c>
      <c r="H33" s="31">
        <v>2000</v>
      </c>
      <c r="I33" s="69">
        <f t="shared" si="40"/>
        <v>2755.3</v>
      </c>
      <c r="J33" s="31">
        <v>0</v>
      </c>
      <c r="K33" s="31">
        <v>755.3</v>
      </c>
      <c r="L33" s="31">
        <v>2000</v>
      </c>
      <c r="M33" s="31"/>
      <c r="N33" s="31"/>
      <c r="O33" s="31"/>
      <c r="P33" s="101">
        <f t="shared" si="2"/>
        <v>2585.3000000000002</v>
      </c>
      <c r="Q33" s="104">
        <v>0</v>
      </c>
      <c r="R33" s="104">
        <v>585.29999999999995</v>
      </c>
      <c r="S33" s="102"/>
      <c r="T33" s="104">
        <v>2000</v>
      </c>
      <c r="U33" s="104"/>
      <c r="V33" s="104"/>
      <c r="W33" s="101">
        <f t="shared" si="8"/>
        <v>2631.2</v>
      </c>
      <c r="X33" s="102">
        <v>0</v>
      </c>
      <c r="Y33" s="102">
        <v>0</v>
      </c>
      <c r="Z33" s="102">
        <v>631.20000000000005</v>
      </c>
      <c r="AA33" s="102">
        <v>0</v>
      </c>
      <c r="AB33" s="102">
        <v>2000</v>
      </c>
      <c r="AC33" s="102"/>
      <c r="AD33" s="102">
        <v>0</v>
      </c>
      <c r="AE33" s="102">
        <v>0</v>
      </c>
      <c r="AF33" s="94">
        <f t="shared" si="12"/>
        <v>0</v>
      </c>
      <c r="AG33" s="104">
        <v>0</v>
      </c>
      <c r="AH33" s="104">
        <v>0</v>
      </c>
      <c r="AI33" s="102">
        <v>0</v>
      </c>
      <c r="AJ33" s="104">
        <v>0</v>
      </c>
      <c r="AK33" s="104">
        <v>0</v>
      </c>
      <c r="AL33" s="104">
        <v>0</v>
      </c>
      <c r="AM33" s="104">
        <v>0</v>
      </c>
      <c r="AN33" s="115">
        <f>AO33+AP33+AQ33+AR33+AV33</f>
        <v>0</v>
      </c>
      <c r="AO33" s="104">
        <v>0</v>
      </c>
      <c r="AP33" s="104">
        <v>0</v>
      </c>
      <c r="AQ33" s="104">
        <v>0</v>
      </c>
      <c r="AR33" s="104">
        <v>0</v>
      </c>
      <c r="AS33" s="104">
        <v>0</v>
      </c>
      <c r="AT33" s="104">
        <v>0</v>
      </c>
      <c r="AU33" s="104">
        <v>0</v>
      </c>
      <c r="AV33" s="104">
        <v>0</v>
      </c>
      <c r="AW33" s="115">
        <f>AX33+AY33+AZ33+BA33+BJ33</f>
        <v>0</v>
      </c>
      <c r="AX33" s="104">
        <v>0</v>
      </c>
      <c r="AY33" s="104">
        <v>0</v>
      </c>
      <c r="AZ33" s="104">
        <v>0</v>
      </c>
      <c r="BA33" s="104">
        <v>0</v>
      </c>
      <c r="BB33" s="104">
        <v>0</v>
      </c>
      <c r="BC33" s="104">
        <v>0</v>
      </c>
      <c r="BD33" s="115">
        <f t="shared" si="13"/>
        <v>0</v>
      </c>
      <c r="BE33" s="104">
        <v>0</v>
      </c>
      <c r="BF33" s="104">
        <v>0</v>
      </c>
      <c r="BG33" s="104">
        <v>0</v>
      </c>
      <c r="BH33" s="104">
        <v>0</v>
      </c>
      <c r="BI33" s="104">
        <v>0</v>
      </c>
      <c r="BJ33" s="104">
        <v>0</v>
      </c>
    </row>
    <row r="34" spans="1:62" ht="138" customHeight="1" x14ac:dyDescent="0.2">
      <c r="A34" s="46" t="s">
        <v>46</v>
      </c>
      <c r="B34" s="49" t="s">
        <v>55</v>
      </c>
      <c r="C34" s="50" t="s">
        <v>12</v>
      </c>
      <c r="D34" s="27">
        <f t="shared" si="0"/>
        <v>30843.5</v>
      </c>
      <c r="E34" s="69">
        <f>SUM(H34:H34)</f>
        <v>0</v>
      </c>
      <c r="F34" s="31">
        <v>0</v>
      </c>
      <c r="G34" s="31">
        <v>2608.1</v>
      </c>
      <c r="H34" s="31">
        <v>0</v>
      </c>
      <c r="I34" s="69">
        <f t="shared" si="40"/>
        <v>3000</v>
      </c>
      <c r="J34" s="31">
        <v>0</v>
      </c>
      <c r="K34" s="31">
        <f>5300-2300</f>
        <v>3000</v>
      </c>
      <c r="L34" s="31">
        <v>0</v>
      </c>
      <c r="M34" s="31"/>
      <c r="N34" s="31"/>
      <c r="O34" s="31"/>
      <c r="P34" s="101">
        <f t="shared" si="2"/>
        <v>2975.1</v>
      </c>
      <c r="Q34" s="104">
        <v>0</v>
      </c>
      <c r="R34" s="104">
        <v>2975.1</v>
      </c>
      <c r="S34" s="102">
        <v>0</v>
      </c>
      <c r="T34" s="104"/>
      <c r="U34" s="104"/>
      <c r="V34" s="104"/>
      <c r="W34" s="101">
        <f t="shared" si="8"/>
        <v>3568.4</v>
      </c>
      <c r="X34" s="102">
        <v>0</v>
      </c>
      <c r="Y34" s="102">
        <v>0</v>
      </c>
      <c r="Z34" s="102">
        <v>3568.4</v>
      </c>
      <c r="AA34" s="102">
        <v>0</v>
      </c>
      <c r="AB34" s="102">
        <v>0</v>
      </c>
      <c r="AC34" s="102"/>
      <c r="AD34" s="102">
        <v>0</v>
      </c>
      <c r="AE34" s="102">
        <v>0</v>
      </c>
      <c r="AF34" s="94">
        <f t="shared" si="12"/>
        <v>4500</v>
      </c>
      <c r="AG34" s="104">
        <v>0</v>
      </c>
      <c r="AH34" s="104">
        <v>4500</v>
      </c>
      <c r="AI34" s="102">
        <v>0</v>
      </c>
      <c r="AJ34" s="104">
        <v>0</v>
      </c>
      <c r="AK34" s="104">
        <v>0</v>
      </c>
      <c r="AL34" s="104">
        <v>0</v>
      </c>
      <c r="AM34" s="104">
        <v>0</v>
      </c>
      <c r="AN34" s="115">
        <f>AO34+AP34+AQ34+AR34+AV34</f>
        <v>3800</v>
      </c>
      <c r="AO34" s="104">
        <v>0</v>
      </c>
      <c r="AP34" s="104">
        <v>3800</v>
      </c>
      <c r="AQ34" s="104">
        <v>0</v>
      </c>
      <c r="AR34" s="104">
        <v>0</v>
      </c>
      <c r="AS34" s="104">
        <v>0</v>
      </c>
      <c r="AT34" s="104">
        <v>0</v>
      </c>
      <c r="AU34" s="104">
        <v>0</v>
      </c>
      <c r="AV34" s="104">
        <v>0</v>
      </c>
      <c r="AW34" s="115">
        <f>AX34+AY34+AZ34+BA34+BJ34</f>
        <v>6500</v>
      </c>
      <c r="AX34" s="104">
        <v>0</v>
      </c>
      <c r="AY34" s="104">
        <v>6500</v>
      </c>
      <c r="AZ34" s="104">
        <v>0</v>
      </c>
      <c r="BA34" s="104">
        <v>0</v>
      </c>
      <c r="BB34" s="104">
        <v>0</v>
      </c>
      <c r="BC34" s="104">
        <v>0</v>
      </c>
      <c r="BD34" s="115">
        <f>BF34</f>
        <v>6500</v>
      </c>
      <c r="BE34" s="104">
        <v>0</v>
      </c>
      <c r="BF34" s="104">
        <v>6500</v>
      </c>
      <c r="BG34" s="104">
        <v>0</v>
      </c>
      <c r="BH34" s="104">
        <v>0</v>
      </c>
      <c r="BI34" s="104">
        <v>0</v>
      </c>
      <c r="BJ34" s="104">
        <v>0</v>
      </c>
    </row>
    <row r="35" spans="1:62" ht="57.75" customHeight="1" x14ac:dyDescent="0.2">
      <c r="A35" s="149" t="s">
        <v>69</v>
      </c>
      <c r="B35" s="45" t="s">
        <v>37</v>
      </c>
      <c r="C35" s="59" t="s">
        <v>37</v>
      </c>
      <c r="D35" s="27">
        <f t="shared" si="0"/>
        <v>750.60000000000014</v>
      </c>
      <c r="E35" s="68"/>
      <c r="F35" s="28"/>
      <c r="G35" s="28"/>
      <c r="H35" s="28"/>
      <c r="I35" s="68"/>
      <c r="J35" s="28"/>
      <c r="K35" s="28"/>
      <c r="L35" s="28"/>
      <c r="M35" s="28"/>
      <c r="N35" s="28"/>
      <c r="O35" s="28"/>
      <c r="P35" s="94"/>
      <c r="Q35" s="100"/>
      <c r="R35" s="100"/>
      <c r="S35" s="97"/>
      <c r="T35" s="100"/>
      <c r="U35" s="100"/>
      <c r="V35" s="100"/>
      <c r="W35" s="101">
        <f t="shared" si="8"/>
        <v>0</v>
      </c>
      <c r="X35" s="102"/>
      <c r="Y35" s="102"/>
      <c r="Z35" s="102">
        <v>0</v>
      </c>
      <c r="AA35" s="102">
        <v>0</v>
      </c>
      <c r="AB35" s="102"/>
      <c r="AC35" s="102"/>
      <c r="AD35" s="102"/>
      <c r="AE35" s="102"/>
      <c r="AF35" s="94">
        <f t="shared" si="12"/>
        <v>714.90000000000009</v>
      </c>
      <c r="AG35" s="104">
        <v>0</v>
      </c>
      <c r="AH35" s="104">
        <v>679.2</v>
      </c>
      <c r="AI35" s="102">
        <v>35.700000000000003</v>
      </c>
      <c r="AJ35" s="104">
        <v>0</v>
      </c>
      <c r="AK35" s="104">
        <v>0</v>
      </c>
      <c r="AL35" s="104">
        <v>0</v>
      </c>
      <c r="AM35" s="104">
        <v>0</v>
      </c>
      <c r="AN35" s="94">
        <f>AO35+AP35+AQ35+AR35+AV35</f>
        <v>35.700000000000003</v>
      </c>
      <c r="AO35" s="104">
        <v>0</v>
      </c>
      <c r="AP35" s="104">
        <v>0</v>
      </c>
      <c r="AQ35" s="104">
        <v>35.700000000000003</v>
      </c>
      <c r="AR35" s="104">
        <v>0</v>
      </c>
      <c r="AS35" s="104">
        <v>0</v>
      </c>
      <c r="AT35" s="104">
        <v>0</v>
      </c>
      <c r="AU35" s="104">
        <v>0</v>
      </c>
      <c r="AV35" s="104">
        <v>0</v>
      </c>
      <c r="AW35" s="94">
        <f>AX35+AY35+AZ35+BA35+BJ35</f>
        <v>0</v>
      </c>
      <c r="AX35" s="104">
        <v>0</v>
      </c>
      <c r="AY35" s="104">
        <v>0</v>
      </c>
      <c r="AZ35" s="104">
        <v>0</v>
      </c>
      <c r="BA35" s="104">
        <v>0</v>
      </c>
      <c r="BB35" s="104">
        <v>0</v>
      </c>
      <c r="BC35" s="104">
        <v>0</v>
      </c>
      <c r="BD35" s="94">
        <f t="shared" si="13"/>
        <v>0</v>
      </c>
      <c r="BE35" s="104">
        <v>0</v>
      </c>
      <c r="BF35" s="104">
        <v>0</v>
      </c>
      <c r="BG35" s="104">
        <v>0</v>
      </c>
      <c r="BH35" s="104">
        <v>0</v>
      </c>
      <c r="BI35" s="104">
        <v>0</v>
      </c>
      <c r="BJ35" s="104">
        <v>0</v>
      </c>
    </row>
    <row r="36" spans="1:62" ht="53.25" customHeight="1" x14ac:dyDescent="0.2">
      <c r="A36" s="150"/>
      <c r="B36" s="45" t="s">
        <v>75</v>
      </c>
      <c r="C36" s="45" t="s">
        <v>75</v>
      </c>
      <c r="D36" s="27">
        <f t="shared" si="0"/>
        <v>2430.1999999999998</v>
      </c>
      <c r="E36" s="68"/>
      <c r="F36" s="28"/>
      <c r="G36" s="28"/>
      <c r="H36" s="28"/>
      <c r="I36" s="68"/>
      <c r="J36" s="28"/>
      <c r="K36" s="28"/>
      <c r="L36" s="28"/>
      <c r="M36" s="28"/>
      <c r="N36" s="28"/>
      <c r="O36" s="28"/>
      <c r="P36" s="94"/>
      <c r="Q36" s="100"/>
      <c r="R36" s="100"/>
      <c r="S36" s="97"/>
      <c r="T36" s="100"/>
      <c r="U36" s="100"/>
      <c r="V36" s="100"/>
      <c r="W36" s="101">
        <f t="shared" si="8"/>
        <v>1036.7</v>
      </c>
      <c r="X36" s="102"/>
      <c r="Y36" s="102"/>
      <c r="Z36" s="102">
        <v>909.9</v>
      </c>
      <c r="AA36" s="102">
        <v>0</v>
      </c>
      <c r="AB36" s="102"/>
      <c r="AC36" s="102"/>
      <c r="AD36" s="102">
        <v>126.8</v>
      </c>
      <c r="AE36" s="102"/>
      <c r="AF36" s="94">
        <f>AH36+AI36+AK36</f>
        <v>1393.5</v>
      </c>
      <c r="AG36" s="104">
        <v>0</v>
      </c>
      <c r="AH36" s="104">
        <v>1323.8</v>
      </c>
      <c r="AI36" s="102">
        <v>0</v>
      </c>
      <c r="AJ36" s="104">
        <v>0</v>
      </c>
      <c r="AK36" s="104">
        <v>69.7</v>
      </c>
      <c r="AL36" s="104">
        <v>0</v>
      </c>
      <c r="AM36" s="104">
        <v>0</v>
      </c>
      <c r="AN36" s="94">
        <f>AO36+AP36+AQ36+AR36+AV36</f>
        <v>0</v>
      </c>
      <c r="AO36" s="104">
        <v>0</v>
      </c>
      <c r="AP36" s="104">
        <v>0</v>
      </c>
      <c r="AQ36" s="104">
        <v>0</v>
      </c>
      <c r="AR36" s="104">
        <v>0</v>
      </c>
      <c r="AS36" s="104">
        <v>0</v>
      </c>
      <c r="AT36" s="104"/>
      <c r="AU36" s="104"/>
      <c r="AV36" s="104">
        <v>0</v>
      </c>
      <c r="AW36" s="94">
        <f>AX36+AY36+AZ36+BA36+BJ36</f>
        <v>0</v>
      </c>
      <c r="AX36" s="104">
        <v>0</v>
      </c>
      <c r="AY36" s="104">
        <v>0</v>
      </c>
      <c r="AZ36" s="104">
        <v>0</v>
      </c>
      <c r="BA36" s="104">
        <v>0</v>
      </c>
      <c r="BB36" s="104">
        <v>0</v>
      </c>
      <c r="BC36" s="104">
        <v>0</v>
      </c>
      <c r="BD36" s="94">
        <f t="shared" si="13"/>
        <v>0</v>
      </c>
      <c r="BE36" s="104">
        <v>0</v>
      </c>
      <c r="BF36" s="104">
        <v>0</v>
      </c>
      <c r="BG36" s="104">
        <v>0</v>
      </c>
      <c r="BH36" s="104">
        <v>0</v>
      </c>
      <c r="BI36" s="104">
        <v>0</v>
      </c>
      <c r="BJ36" s="104">
        <v>0</v>
      </c>
    </row>
    <row r="37" spans="1:62" ht="87" customHeight="1" x14ac:dyDescent="0.2">
      <c r="A37" s="51" t="s">
        <v>68</v>
      </c>
      <c r="B37" s="45" t="s">
        <v>37</v>
      </c>
      <c r="C37" s="59" t="s">
        <v>12</v>
      </c>
      <c r="D37" s="27">
        <f t="shared" si="0"/>
        <v>300</v>
      </c>
      <c r="E37" s="68"/>
      <c r="F37" s="28"/>
      <c r="G37" s="28"/>
      <c r="H37" s="28"/>
      <c r="I37" s="68"/>
      <c r="J37" s="28"/>
      <c r="K37" s="28"/>
      <c r="L37" s="28"/>
      <c r="M37" s="28"/>
      <c r="N37" s="28"/>
      <c r="O37" s="28"/>
      <c r="P37" s="94"/>
      <c r="Q37" s="100"/>
      <c r="R37" s="100"/>
      <c r="S37" s="97"/>
      <c r="T37" s="100"/>
      <c r="U37" s="100"/>
      <c r="V37" s="100"/>
      <c r="W37" s="101">
        <f t="shared" si="8"/>
        <v>300</v>
      </c>
      <c r="X37" s="102"/>
      <c r="Y37" s="102"/>
      <c r="Z37" s="102"/>
      <c r="AA37" s="102">
        <v>0</v>
      </c>
      <c r="AB37" s="102">
        <v>300</v>
      </c>
      <c r="AC37" s="102">
        <v>0</v>
      </c>
      <c r="AD37" s="102"/>
      <c r="AE37" s="102"/>
      <c r="AF37" s="94">
        <f>AK37</f>
        <v>0</v>
      </c>
      <c r="AG37" s="104">
        <v>0</v>
      </c>
      <c r="AH37" s="104">
        <v>0</v>
      </c>
      <c r="AI37" s="102">
        <v>0</v>
      </c>
      <c r="AJ37" s="104">
        <v>0</v>
      </c>
      <c r="AK37" s="104">
        <v>0</v>
      </c>
      <c r="AL37" s="104">
        <v>0</v>
      </c>
      <c r="AM37" s="104">
        <v>0</v>
      </c>
      <c r="AN37" s="94">
        <f>AO37+AP37+AQ37+AR37+BC37</f>
        <v>0</v>
      </c>
      <c r="AO37" s="104">
        <v>0</v>
      </c>
      <c r="AP37" s="104">
        <v>0</v>
      </c>
      <c r="AQ37" s="104">
        <v>0</v>
      </c>
      <c r="AR37" s="104">
        <v>0</v>
      </c>
      <c r="AS37" s="104">
        <v>0</v>
      </c>
      <c r="AT37" s="104">
        <v>0</v>
      </c>
      <c r="AU37" s="104">
        <v>0</v>
      </c>
      <c r="AV37" s="104">
        <v>0</v>
      </c>
      <c r="AW37" s="94">
        <f t="shared" ref="AW37:AW38" si="61">AX37+AY37+AZ37+BA37+BJ37</f>
        <v>0</v>
      </c>
      <c r="AX37" s="104">
        <v>0</v>
      </c>
      <c r="AY37" s="104">
        <v>0</v>
      </c>
      <c r="AZ37" s="104">
        <v>0</v>
      </c>
      <c r="BA37" s="104">
        <v>0</v>
      </c>
      <c r="BB37" s="104">
        <v>0</v>
      </c>
      <c r="BC37" s="104">
        <v>0</v>
      </c>
      <c r="BD37" s="94">
        <f t="shared" ref="BD37:BD38" si="62">BE37+BF37+BG37+BH37+BQ37</f>
        <v>0</v>
      </c>
      <c r="BE37" s="104">
        <v>0</v>
      </c>
      <c r="BF37" s="104">
        <v>0</v>
      </c>
      <c r="BG37" s="104">
        <v>0</v>
      </c>
      <c r="BH37" s="104">
        <v>0</v>
      </c>
      <c r="BI37" s="104">
        <v>0</v>
      </c>
      <c r="BJ37" s="104">
        <v>0</v>
      </c>
    </row>
    <row r="38" spans="1:62" ht="94.5" customHeight="1" x14ac:dyDescent="0.2">
      <c r="A38" s="51" t="s">
        <v>74</v>
      </c>
      <c r="B38" s="45" t="s">
        <v>73</v>
      </c>
      <c r="C38" s="45" t="s">
        <v>73</v>
      </c>
      <c r="D38" s="27">
        <f t="shared" si="0"/>
        <v>300</v>
      </c>
      <c r="E38" s="68"/>
      <c r="F38" s="28"/>
      <c r="G38" s="28"/>
      <c r="H38" s="28"/>
      <c r="I38" s="68"/>
      <c r="J38" s="28"/>
      <c r="K38" s="28"/>
      <c r="L38" s="28"/>
      <c r="M38" s="28"/>
      <c r="N38" s="28"/>
      <c r="O38" s="28"/>
      <c r="P38" s="94"/>
      <c r="Q38" s="100"/>
      <c r="R38" s="100"/>
      <c r="S38" s="97"/>
      <c r="T38" s="100"/>
      <c r="U38" s="100"/>
      <c r="V38" s="100"/>
      <c r="W38" s="101">
        <f>Z38+AC38</f>
        <v>300</v>
      </c>
      <c r="X38" s="102"/>
      <c r="Y38" s="102"/>
      <c r="Z38" s="102">
        <v>270</v>
      </c>
      <c r="AA38" s="97"/>
      <c r="AB38" s="102"/>
      <c r="AC38" s="102">
        <v>30</v>
      </c>
      <c r="AD38" s="102"/>
      <c r="AE38" s="102"/>
      <c r="AF38" s="94">
        <f>AG38+AH38+AI38+AJ38+AS38</f>
        <v>0</v>
      </c>
      <c r="AG38" s="104">
        <v>0</v>
      </c>
      <c r="AH38" s="104">
        <v>0</v>
      </c>
      <c r="AI38" s="102">
        <v>0</v>
      </c>
      <c r="AJ38" s="104">
        <v>0</v>
      </c>
      <c r="AK38" s="104">
        <v>0</v>
      </c>
      <c r="AL38" s="104">
        <v>0</v>
      </c>
      <c r="AM38" s="104">
        <v>0</v>
      </c>
      <c r="AN38" s="94">
        <f>AO38+AP38+AQ38+AR38+BC38</f>
        <v>0</v>
      </c>
      <c r="AO38" s="104">
        <v>0</v>
      </c>
      <c r="AP38" s="104">
        <v>0</v>
      </c>
      <c r="AQ38" s="104">
        <v>0</v>
      </c>
      <c r="AR38" s="104">
        <v>0</v>
      </c>
      <c r="AS38" s="104">
        <v>0</v>
      </c>
      <c r="AT38" s="104">
        <v>0</v>
      </c>
      <c r="AU38" s="104">
        <v>0</v>
      </c>
      <c r="AV38" s="104">
        <v>0</v>
      </c>
      <c r="AW38" s="94">
        <f t="shared" si="61"/>
        <v>0</v>
      </c>
      <c r="AX38" s="104">
        <v>0</v>
      </c>
      <c r="AY38" s="104">
        <v>0</v>
      </c>
      <c r="AZ38" s="104">
        <v>0</v>
      </c>
      <c r="BA38" s="104">
        <v>0</v>
      </c>
      <c r="BB38" s="104">
        <v>0</v>
      </c>
      <c r="BC38" s="104">
        <v>0</v>
      </c>
      <c r="BD38" s="94">
        <f t="shared" si="62"/>
        <v>0</v>
      </c>
      <c r="BE38" s="104">
        <v>0</v>
      </c>
      <c r="BF38" s="104">
        <v>0</v>
      </c>
      <c r="BG38" s="104">
        <v>0</v>
      </c>
      <c r="BH38" s="104">
        <v>0</v>
      </c>
      <c r="BI38" s="104">
        <v>0</v>
      </c>
      <c r="BJ38" s="104">
        <v>0</v>
      </c>
    </row>
    <row r="39" spans="1:62" s="8" customFormat="1" ht="44.25" customHeight="1" x14ac:dyDescent="0.2">
      <c r="A39" s="141" t="s">
        <v>47</v>
      </c>
      <c r="B39" s="40"/>
      <c r="C39" s="40" t="s">
        <v>7</v>
      </c>
      <c r="D39" s="27">
        <f t="shared" si="0"/>
        <v>3582352.3000000003</v>
      </c>
      <c r="E39" s="68">
        <f>SUM(F39:H39)</f>
        <v>879884.79999999993</v>
      </c>
      <c r="F39" s="26">
        <f t="shared" ref="F39:L39" si="63">SUM(F40)</f>
        <v>325207.09999999998</v>
      </c>
      <c r="G39" s="26">
        <f t="shared" si="63"/>
        <v>418257.8</v>
      </c>
      <c r="H39" s="26">
        <f t="shared" si="63"/>
        <v>136419.90000000002</v>
      </c>
      <c r="I39" s="68">
        <f>J39+K39+L39+M39+N39+O39</f>
        <v>531484.6</v>
      </c>
      <c r="J39" s="26">
        <f t="shared" si="63"/>
        <v>278080.3</v>
      </c>
      <c r="K39" s="26">
        <f t="shared" si="63"/>
        <v>183584.69999999998</v>
      </c>
      <c r="L39" s="26">
        <f t="shared" si="63"/>
        <v>69819.600000000006</v>
      </c>
      <c r="M39" s="26">
        <f t="shared" ref="M39" si="64">SUM(M40)</f>
        <v>0</v>
      </c>
      <c r="N39" s="26">
        <f t="shared" ref="N39" si="65">SUM(N40)</f>
        <v>0</v>
      </c>
      <c r="O39" s="26">
        <f t="shared" ref="O39" si="66">SUM(O40)</f>
        <v>0</v>
      </c>
      <c r="P39" s="94">
        <f t="shared" ref="P39:P74" si="67">Q39+R39+S39+T39+U39+V39</f>
        <v>883698</v>
      </c>
      <c r="Q39" s="96">
        <f>Q40+Q41+Q42</f>
        <v>413020.19999999995</v>
      </c>
      <c r="R39" s="96">
        <f>R40+R41+R42</f>
        <v>234514</v>
      </c>
      <c r="S39" s="95">
        <f>S40+S41+S42</f>
        <v>235713.8</v>
      </c>
      <c r="T39" s="96">
        <f t="shared" ref="T39" si="68">SUM(T40)</f>
        <v>450</v>
      </c>
      <c r="U39" s="96">
        <f t="shared" ref="U39" si="69">SUM(U40)</f>
        <v>0</v>
      </c>
      <c r="V39" s="96">
        <f t="shared" ref="V39" si="70">SUM(V40)</f>
        <v>0</v>
      </c>
      <c r="W39" s="101">
        <f t="shared" si="8"/>
        <v>483762</v>
      </c>
      <c r="X39" s="113">
        <f>X40+X41+X42</f>
        <v>228325.4</v>
      </c>
      <c r="Y39" s="113">
        <f t="shared" ref="Y39:Z39" si="71">SUM(Y40:Y42)</f>
        <v>0</v>
      </c>
      <c r="Z39" s="113">
        <f t="shared" si="71"/>
        <v>120235.9</v>
      </c>
      <c r="AA39" s="95">
        <f>AA40+AA41+AA42</f>
        <v>135040.69999999998</v>
      </c>
      <c r="AB39" s="113">
        <f t="shared" ref="AB39" si="72">SUM(AB40:AB42)</f>
        <v>160</v>
      </c>
      <c r="AC39" s="113"/>
      <c r="AD39" s="113">
        <f t="shared" ref="AD39:AE39" si="73">SUM(AD40:AD42)</f>
        <v>0</v>
      </c>
      <c r="AE39" s="113">
        <f t="shared" si="73"/>
        <v>0</v>
      </c>
      <c r="AF39" s="101">
        <f>AG39+AH39+AI39+AJ39+AM39</f>
        <v>802607.70000000007</v>
      </c>
      <c r="AG39" s="113">
        <f t="shared" ref="AG39:AI39" si="74">SUM(AG40:AG42)</f>
        <v>317676.59999999998</v>
      </c>
      <c r="AH39" s="113">
        <f t="shared" si="74"/>
        <v>381266.2</v>
      </c>
      <c r="AI39" s="113">
        <f t="shared" si="74"/>
        <v>101764.90000000001</v>
      </c>
      <c r="AJ39" s="113">
        <f t="shared" ref="AJ39" si="75">SUM(AJ40:AJ42)</f>
        <v>1900</v>
      </c>
      <c r="AK39" s="113">
        <f t="shared" ref="AK39:AM39" si="76">SUM(AK40:AK42)</f>
        <v>0</v>
      </c>
      <c r="AL39" s="113">
        <f t="shared" si="76"/>
        <v>0</v>
      </c>
      <c r="AM39" s="113">
        <f t="shared" si="76"/>
        <v>0</v>
      </c>
      <c r="AN39" s="94">
        <f t="shared" ref="AN39:AN51" si="77">AO39+AP39+AQ39+AR39+AV39</f>
        <v>315.2</v>
      </c>
      <c r="AO39" s="113">
        <f t="shared" ref="AO39:AV39" si="78">SUM(AO40:AO42)</f>
        <v>0</v>
      </c>
      <c r="AP39" s="113">
        <f t="shared" si="78"/>
        <v>0</v>
      </c>
      <c r="AQ39" s="113">
        <f t="shared" si="78"/>
        <v>15.2</v>
      </c>
      <c r="AR39" s="113">
        <f t="shared" si="78"/>
        <v>300</v>
      </c>
      <c r="AS39" s="113">
        <f t="shared" si="78"/>
        <v>0</v>
      </c>
      <c r="AT39" s="113">
        <f t="shared" si="78"/>
        <v>0</v>
      </c>
      <c r="AU39" s="113">
        <f t="shared" si="78"/>
        <v>0</v>
      </c>
      <c r="AV39" s="113">
        <f t="shared" si="78"/>
        <v>0</v>
      </c>
      <c r="AW39" s="94">
        <f t="shared" ref="AW39:AW51" si="79">AX39+AY39+AZ39+BA39+BJ39</f>
        <v>300</v>
      </c>
      <c r="AX39" s="113">
        <f t="shared" ref="AX39:BC39" si="80">SUM(AX40:AX42)</f>
        <v>0</v>
      </c>
      <c r="AY39" s="113">
        <f t="shared" si="80"/>
        <v>0</v>
      </c>
      <c r="AZ39" s="113">
        <f t="shared" si="80"/>
        <v>0</v>
      </c>
      <c r="BA39" s="113">
        <f t="shared" si="80"/>
        <v>300</v>
      </c>
      <c r="BB39" s="113">
        <f t="shared" si="80"/>
        <v>0</v>
      </c>
      <c r="BC39" s="113">
        <f t="shared" si="80"/>
        <v>0</v>
      </c>
      <c r="BD39" s="94">
        <f t="shared" si="13"/>
        <v>300</v>
      </c>
      <c r="BE39" s="113">
        <f t="shared" ref="BE39:BJ39" si="81">SUM(BE40:BE42)</f>
        <v>0</v>
      </c>
      <c r="BF39" s="113">
        <f t="shared" si="81"/>
        <v>0</v>
      </c>
      <c r="BG39" s="113">
        <f t="shared" si="81"/>
        <v>0</v>
      </c>
      <c r="BH39" s="113">
        <f t="shared" si="81"/>
        <v>300</v>
      </c>
      <c r="BI39" s="113">
        <f t="shared" si="81"/>
        <v>0</v>
      </c>
      <c r="BJ39" s="113">
        <f t="shared" si="81"/>
        <v>0</v>
      </c>
    </row>
    <row r="40" spans="1:62" s="10" customFormat="1" ht="85.5" x14ac:dyDescent="0.2">
      <c r="A40" s="142"/>
      <c r="B40" s="40" t="s">
        <v>64</v>
      </c>
      <c r="C40" s="40" t="s">
        <v>12</v>
      </c>
      <c r="D40" s="27" t="e">
        <f>E40+I40+P40+W40+AF40+AN40+AW40+BD40+#REF!</f>
        <v>#REF!</v>
      </c>
      <c r="E40" s="68">
        <f>SUM(F40:H40)</f>
        <v>879884.79999999993</v>
      </c>
      <c r="F40" s="26">
        <f>F43+F46+F49+F50+F51</f>
        <v>325207.09999999998</v>
      </c>
      <c r="G40" s="26">
        <f t="shared" ref="G40:H40" si="82">G43+G46+G49+G50+G51</f>
        <v>418257.8</v>
      </c>
      <c r="H40" s="26">
        <f t="shared" si="82"/>
        <v>136419.90000000002</v>
      </c>
      <c r="I40" s="68">
        <f>J40+K40+L40+M40+N40+O40</f>
        <v>531484.6</v>
      </c>
      <c r="J40" s="26">
        <f>J43+J46+J49+J50+J51</f>
        <v>278080.3</v>
      </c>
      <c r="K40" s="26">
        <f t="shared" ref="K40:O40" si="83">K43+K46+K49+K50+K51</f>
        <v>183584.69999999998</v>
      </c>
      <c r="L40" s="26">
        <f t="shared" si="83"/>
        <v>69819.600000000006</v>
      </c>
      <c r="M40" s="26">
        <f t="shared" si="83"/>
        <v>0</v>
      </c>
      <c r="N40" s="26">
        <f t="shared" si="83"/>
        <v>0</v>
      </c>
      <c r="O40" s="26">
        <f t="shared" si="83"/>
        <v>0</v>
      </c>
      <c r="P40" s="94">
        <f t="shared" si="67"/>
        <v>84046.200000000012</v>
      </c>
      <c r="Q40" s="96">
        <f>Q43+Q46+Q49+Q50+Q51</f>
        <v>37836.300000000003</v>
      </c>
      <c r="R40" s="96">
        <f t="shared" ref="R40:V40" si="84">R43+R46+R49+R50+R51</f>
        <v>31011.9</v>
      </c>
      <c r="S40" s="96">
        <f t="shared" si="84"/>
        <v>14748</v>
      </c>
      <c r="T40" s="96">
        <f t="shared" si="84"/>
        <v>450</v>
      </c>
      <c r="U40" s="96">
        <f t="shared" si="84"/>
        <v>0</v>
      </c>
      <c r="V40" s="96">
        <f t="shared" si="84"/>
        <v>0</v>
      </c>
      <c r="W40" s="94">
        <f t="shared" si="8"/>
        <v>64055.600000000006</v>
      </c>
      <c r="X40" s="95">
        <f>X43+X46+X49+X50+X51</f>
        <v>49394.3</v>
      </c>
      <c r="Y40" s="95">
        <f t="shared" ref="Y40:AE40" si="85">Y43+Y46+Y49+Y50+Y51</f>
        <v>0</v>
      </c>
      <c r="Z40" s="95">
        <f t="shared" si="85"/>
        <v>12066.4</v>
      </c>
      <c r="AA40" s="95">
        <f t="shared" si="85"/>
        <v>2434.9</v>
      </c>
      <c r="AB40" s="95">
        <f t="shared" si="85"/>
        <v>160</v>
      </c>
      <c r="AC40" s="95">
        <f t="shared" si="85"/>
        <v>0</v>
      </c>
      <c r="AD40" s="95">
        <f t="shared" si="85"/>
        <v>0</v>
      </c>
      <c r="AE40" s="95">
        <f t="shared" si="85"/>
        <v>0</v>
      </c>
      <c r="AF40" s="94">
        <f t="shared" si="12"/>
        <v>326581.10000000003</v>
      </c>
      <c r="AG40" s="96">
        <f>AG43+AG46+AG49+AG50+AG51</f>
        <v>134813.79999999999</v>
      </c>
      <c r="AH40" s="95">
        <f>AH43+AH46+AH49+AH50+AH51+AH53</f>
        <v>167505.1</v>
      </c>
      <c r="AI40" s="95">
        <f>AI43+AI46+AI49+AI50+AI51+AI52+AI53</f>
        <v>22362.2</v>
      </c>
      <c r="AJ40" s="96">
        <f>AJ43+AJ46+AJ49+AJ50+AJ51+AJ52</f>
        <v>1900</v>
      </c>
      <c r="AK40" s="96">
        <f t="shared" ref="AK40:AM40" si="86">AK43+AK46+AK49+AK50+AK51</f>
        <v>0</v>
      </c>
      <c r="AL40" s="96">
        <f t="shared" si="86"/>
        <v>0</v>
      </c>
      <c r="AM40" s="96">
        <f t="shared" si="86"/>
        <v>0</v>
      </c>
      <c r="AN40" s="94">
        <f t="shared" si="77"/>
        <v>315.2</v>
      </c>
      <c r="AO40" s="96">
        <f>AO43+AO46+AO49+AO50+AO51</f>
        <v>0</v>
      </c>
      <c r="AP40" s="96">
        <f t="shared" ref="AP40:AV40" si="87">AP43+AP46+AP49+AP50+AP51</f>
        <v>0</v>
      </c>
      <c r="AQ40" s="96">
        <f>AQ53</f>
        <v>15.2</v>
      </c>
      <c r="AR40" s="96">
        <f t="shared" si="87"/>
        <v>300</v>
      </c>
      <c r="AS40" s="96">
        <f t="shared" ref="AS40:AU40" si="88">AS43+AS46+AS49+AS50+AS51</f>
        <v>0</v>
      </c>
      <c r="AT40" s="96">
        <f t="shared" si="88"/>
        <v>0</v>
      </c>
      <c r="AU40" s="96">
        <f t="shared" si="88"/>
        <v>0</v>
      </c>
      <c r="AV40" s="96">
        <f t="shared" si="87"/>
        <v>0</v>
      </c>
      <c r="AW40" s="94">
        <f t="shared" si="79"/>
        <v>300</v>
      </c>
      <c r="AX40" s="96">
        <f>AX43+AX46+AX49+AX50+AX51</f>
        <v>0</v>
      </c>
      <c r="AY40" s="96">
        <f t="shared" ref="AY40:BA40" si="89">AY43+AY46+AY49+AY50+AY51</f>
        <v>0</v>
      </c>
      <c r="AZ40" s="96">
        <f t="shared" si="89"/>
        <v>0</v>
      </c>
      <c r="BA40" s="96">
        <f t="shared" si="89"/>
        <v>300</v>
      </c>
      <c r="BB40" s="96">
        <f t="shared" ref="BB40" si="90">BB43+BB46+BB49+BB50+BB51</f>
        <v>0</v>
      </c>
      <c r="BC40" s="96">
        <f t="shared" ref="BC40" si="91">BC43+BC46+BC49+BC50+BC51</f>
        <v>0</v>
      </c>
      <c r="BD40" s="94">
        <f t="shared" si="13"/>
        <v>300</v>
      </c>
      <c r="BE40" s="96">
        <f>BE43+BE46+BE49+BE50+BE51</f>
        <v>0</v>
      </c>
      <c r="BF40" s="96">
        <f t="shared" ref="BF40:BJ40" si="92">BF43+BF46+BF49+BF50+BF51</f>
        <v>0</v>
      </c>
      <c r="BG40" s="96">
        <f t="shared" si="92"/>
        <v>0</v>
      </c>
      <c r="BH40" s="96">
        <f t="shared" si="92"/>
        <v>300</v>
      </c>
      <c r="BI40" s="96">
        <f t="shared" si="92"/>
        <v>0</v>
      </c>
      <c r="BJ40" s="96">
        <f t="shared" si="92"/>
        <v>0</v>
      </c>
    </row>
    <row r="41" spans="1:62" s="10" customFormat="1" ht="68.25" customHeight="1" x14ac:dyDescent="0.2">
      <c r="A41" s="52"/>
      <c r="B41" s="40" t="s">
        <v>37</v>
      </c>
      <c r="C41" s="40" t="s">
        <v>37</v>
      </c>
      <c r="D41" s="27">
        <f>E41+I41+P41+W41+AF41+AN41+AW41+BD41</f>
        <v>518309.60000000003</v>
      </c>
      <c r="E41" s="68">
        <f t="shared" ref="E41:E42" si="93">SUM(F41:H41)</f>
        <v>0</v>
      </c>
      <c r="F41" s="26">
        <f>F44+F48</f>
        <v>0</v>
      </c>
      <c r="G41" s="26">
        <f t="shared" ref="G41:H41" si="94">G44+G48</f>
        <v>0</v>
      </c>
      <c r="H41" s="26">
        <f t="shared" si="94"/>
        <v>0</v>
      </c>
      <c r="I41" s="68">
        <f t="shared" ref="I41:I42" si="95">J41+K41+L41+M41+N41+O41</f>
        <v>0</v>
      </c>
      <c r="J41" s="26">
        <f>J44+J48</f>
        <v>0</v>
      </c>
      <c r="K41" s="26">
        <f t="shared" ref="K41:O41" si="96">K44+K48</f>
        <v>0</v>
      </c>
      <c r="L41" s="26">
        <f t="shared" si="96"/>
        <v>0</v>
      </c>
      <c r="M41" s="26">
        <f t="shared" si="96"/>
        <v>0</v>
      </c>
      <c r="N41" s="26">
        <f t="shared" si="96"/>
        <v>0</v>
      </c>
      <c r="O41" s="26">
        <f t="shared" si="96"/>
        <v>0</v>
      </c>
      <c r="P41" s="94">
        <f t="shared" si="67"/>
        <v>303397.5</v>
      </c>
      <c r="Q41" s="96">
        <f>Q44+Q48</f>
        <v>54570.8</v>
      </c>
      <c r="R41" s="96">
        <f t="shared" ref="R41:V41" si="97">R44+R48</f>
        <v>67071.399999999994</v>
      </c>
      <c r="S41" s="96">
        <f t="shared" si="97"/>
        <v>181755.3</v>
      </c>
      <c r="T41" s="96">
        <f t="shared" si="97"/>
        <v>0</v>
      </c>
      <c r="U41" s="96">
        <f t="shared" si="97"/>
        <v>0</v>
      </c>
      <c r="V41" s="96">
        <f t="shared" si="97"/>
        <v>0</v>
      </c>
      <c r="W41" s="94">
        <f t="shared" si="8"/>
        <v>158727.4</v>
      </c>
      <c r="X41" s="95">
        <f>X44+X48</f>
        <v>1555.7</v>
      </c>
      <c r="Y41" s="95">
        <f t="shared" ref="Y41:AE41" si="98">Y44+Y48</f>
        <v>0</v>
      </c>
      <c r="Z41" s="95">
        <f t="shared" si="98"/>
        <v>36989.5</v>
      </c>
      <c r="AA41" s="95">
        <f>AA44+AA48</f>
        <v>120182.2</v>
      </c>
      <c r="AB41" s="95">
        <f t="shared" si="98"/>
        <v>0</v>
      </c>
      <c r="AC41" s="95">
        <f t="shared" si="98"/>
        <v>0</v>
      </c>
      <c r="AD41" s="95">
        <f t="shared" si="98"/>
        <v>0</v>
      </c>
      <c r="AE41" s="95">
        <f t="shared" si="98"/>
        <v>0</v>
      </c>
      <c r="AF41" s="94">
        <f t="shared" si="12"/>
        <v>56184.700000000004</v>
      </c>
      <c r="AG41" s="96">
        <f>AG44+AG48</f>
        <v>1750.7</v>
      </c>
      <c r="AH41" s="96">
        <f t="shared" ref="AH41:AM41" si="99">AH44+AH48</f>
        <v>2882.6</v>
      </c>
      <c r="AI41" s="95">
        <f t="shared" si="99"/>
        <v>51551.4</v>
      </c>
      <c r="AJ41" s="96">
        <f t="shared" si="99"/>
        <v>0</v>
      </c>
      <c r="AK41" s="96">
        <f t="shared" ref="AK41:AL41" si="100">AK44+AK48</f>
        <v>0</v>
      </c>
      <c r="AL41" s="96">
        <f t="shared" si="100"/>
        <v>0</v>
      </c>
      <c r="AM41" s="96">
        <f t="shared" si="99"/>
        <v>0</v>
      </c>
      <c r="AN41" s="94">
        <f t="shared" si="77"/>
        <v>0</v>
      </c>
      <c r="AO41" s="96">
        <f>AO44+AO48</f>
        <v>0</v>
      </c>
      <c r="AP41" s="96">
        <f t="shared" ref="AP41:AV41" si="101">AP44+AP48</f>
        <v>0</v>
      </c>
      <c r="AQ41" s="96">
        <f t="shared" si="101"/>
        <v>0</v>
      </c>
      <c r="AR41" s="96">
        <f t="shared" si="101"/>
        <v>0</v>
      </c>
      <c r="AS41" s="96">
        <f t="shared" ref="AS41:AU41" si="102">AS44+AS48</f>
        <v>0</v>
      </c>
      <c r="AT41" s="96">
        <f t="shared" si="102"/>
        <v>0</v>
      </c>
      <c r="AU41" s="96">
        <f t="shared" si="102"/>
        <v>0</v>
      </c>
      <c r="AV41" s="96">
        <f t="shared" si="101"/>
        <v>0</v>
      </c>
      <c r="AW41" s="94">
        <f t="shared" si="79"/>
        <v>0</v>
      </c>
      <c r="AX41" s="96">
        <f>AX44+AX48</f>
        <v>0</v>
      </c>
      <c r="AY41" s="96">
        <f t="shared" ref="AY41:BA41" si="103">AY44+AY48</f>
        <v>0</v>
      </c>
      <c r="AZ41" s="96">
        <f t="shared" si="103"/>
        <v>0</v>
      </c>
      <c r="BA41" s="96">
        <f t="shared" si="103"/>
        <v>0</v>
      </c>
      <c r="BB41" s="96">
        <f t="shared" ref="BB41" si="104">BB44+BB48</f>
        <v>0</v>
      </c>
      <c r="BC41" s="96">
        <f t="shared" ref="BC41" si="105">BC44+BC48</f>
        <v>0</v>
      </c>
      <c r="BD41" s="94">
        <f t="shared" si="13"/>
        <v>0</v>
      </c>
      <c r="BE41" s="96">
        <f>BE44+BE48</f>
        <v>0</v>
      </c>
      <c r="BF41" s="96">
        <f t="shared" ref="BF41:BJ41" si="106">BF44+BF48</f>
        <v>0</v>
      </c>
      <c r="BG41" s="96">
        <f t="shared" si="106"/>
        <v>0</v>
      </c>
      <c r="BH41" s="96">
        <f t="shared" si="106"/>
        <v>0</v>
      </c>
      <c r="BI41" s="96">
        <f t="shared" si="106"/>
        <v>0</v>
      </c>
      <c r="BJ41" s="96">
        <f t="shared" si="106"/>
        <v>0</v>
      </c>
    </row>
    <row r="42" spans="1:62" s="10" customFormat="1" ht="43.5" customHeight="1" x14ac:dyDescent="0.2">
      <c r="A42" s="52"/>
      <c r="B42" s="40" t="s">
        <v>61</v>
      </c>
      <c r="C42" s="40" t="s">
        <v>61</v>
      </c>
      <c r="D42" s="27">
        <f>E42+I42+P42+W42+AF42+AN42+AW42+BD42</f>
        <v>1177075.2</v>
      </c>
      <c r="E42" s="68">
        <f t="shared" si="93"/>
        <v>0</v>
      </c>
      <c r="F42" s="26">
        <f>F47</f>
        <v>0</v>
      </c>
      <c r="G42" s="26">
        <f t="shared" ref="G42:H42" si="107">G47</f>
        <v>0</v>
      </c>
      <c r="H42" s="26">
        <f t="shared" si="107"/>
        <v>0</v>
      </c>
      <c r="I42" s="68">
        <f t="shared" si="95"/>
        <v>0</v>
      </c>
      <c r="J42" s="26">
        <f>J47</f>
        <v>0</v>
      </c>
      <c r="K42" s="26">
        <f t="shared" ref="K42:O42" si="108">K47</f>
        <v>0</v>
      </c>
      <c r="L42" s="26">
        <f t="shared" si="108"/>
        <v>0</v>
      </c>
      <c r="M42" s="26">
        <f t="shared" si="108"/>
        <v>0</v>
      </c>
      <c r="N42" s="26">
        <f t="shared" si="108"/>
        <v>0</v>
      </c>
      <c r="O42" s="26">
        <f t="shared" si="108"/>
        <v>0</v>
      </c>
      <c r="P42" s="94">
        <f t="shared" si="67"/>
        <v>496254.3</v>
      </c>
      <c r="Q42" s="96">
        <f>Q47</f>
        <v>320613.09999999998</v>
      </c>
      <c r="R42" s="96">
        <f t="shared" ref="R42:V42" si="109">R47</f>
        <v>136430.70000000001</v>
      </c>
      <c r="S42" s="96">
        <f t="shared" si="109"/>
        <v>39210.5</v>
      </c>
      <c r="T42" s="96">
        <f t="shared" si="109"/>
        <v>0</v>
      </c>
      <c r="U42" s="96">
        <f t="shared" si="109"/>
        <v>0</v>
      </c>
      <c r="V42" s="96">
        <f t="shared" si="109"/>
        <v>0</v>
      </c>
      <c r="W42" s="94">
        <f t="shared" si="8"/>
        <v>260979</v>
      </c>
      <c r="X42" s="95">
        <f>X47</f>
        <v>177375.4</v>
      </c>
      <c r="Y42" s="95">
        <f t="shared" ref="Y42:AE42" si="110">Y47</f>
        <v>0</v>
      </c>
      <c r="Z42" s="95">
        <f t="shared" si="110"/>
        <v>71180</v>
      </c>
      <c r="AA42" s="95">
        <f t="shared" si="110"/>
        <v>12423.6</v>
      </c>
      <c r="AB42" s="95">
        <f t="shared" si="110"/>
        <v>0</v>
      </c>
      <c r="AC42" s="95">
        <f t="shared" si="110"/>
        <v>0</v>
      </c>
      <c r="AD42" s="95">
        <f t="shared" si="110"/>
        <v>0</v>
      </c>
      <c r="AE42" s="95">
        <f t="shared" si="110"/>
        <v>0</v>
      </c>
      <c r="AF42" s="94">
        <f t="shared" si="12"/>
        <v>419841.89999999997</v>
      </c>
      <c r="AG42" s="96">
        <f>AG47</f>
        <v>181112.1</v>
      </c>
      <c r="AH42" s="96">
        <f t="shared" ref="AH42:AM42" si="111">AH47</f>
        <v>210878.5</v>
      </c>
      <c r="AI42" s="95">
        <f t="shared" si="111"/>
        <v>27851.3</v>
      </c>
      <c r="AJ42" s="96">
        <f t="shared" si="111"/>
        <v>0</v>
      </c>
      <c r="AK42" s="96">
        <f t="shared" ref="AK42:AL42" si="112">AK47</f>
        <v>0</v>
      </c>
      <c r="AL42" s="96">
        <f t="shared" si="112"/>
        <v>0</v>
      </c>
      <c r="AM42" s="96">
        <f t="shared" si="111"/>
        <v>0</v>
      </c>
      <c r="AN42" s="94">
        <f t="shared" si="77"/>
        <v>0</v>
      </c>
      <c r="AO42" s="96">
        <f>AO47</f>
        <v>0</v>
      </c>
      <c r="AP42" s="96">
        <f t="shared" ref="AP42:AV42" si="113">AP47</f>
        <v>0</v>
      </c>
      <c r="AQ42" s="96">
        <f t="shared" si="113"/>
        <v>0</v>
      </c>
      <c r="AR42" s="96">
        <f t="shared" si="113"/>
        <v>0</v>
      </c>
      <c r="AS42" s="96">
        <f t="shared" ref="AS42:AU42" si="114">AS47</f>
        <v>0</v>
      </c>
      <c r="AT42" s="96">
        <f t="shared" si="114"/>
        <v>0</v>
      </c>
      <c r="AU42" s="96">
        <f t="shared" si="114"/>
        <v>0</v>
      </c>
      <c r="AV42" s="96">
        <f t="shared" si="113"/>
        <v>0</v>
      </c>
      <c r="AW42" s="94">
        <f t="shared" si="79"/>
        <v>0</v>
      </c>
      <c r="AX42" s="96">
        <f>AX47</f>
        <v>0</v>
      </c>
      <c r="AY42" s="96">
        <f t="shared" ref="AY42:BA42" si="115">AY47</f>
        <v>0</v>
      </c>
      <c r="AZ42" s="96">
        <f t="shared" si="115"/>
        <v>0</v>
      </c>
      <c r="BA42" s="96">
        <f t="shared" si="115"/>
        <v>0</v>
      </c>
      <c r="BB42" s="96">
        <f t="shared" ref="BB42" si="116">BB47</f>
        <v>0</v>
      </c>
      <c r="BC42" s="96">
        <f t="shared" ref="BC42" si="117">BC47</f>
        <v>0</v>
      </c>
      <c r="BD42" s="94">
        <f t="shared" si="13"/>
        <v>0</v>
      </c>
      <c r="BE42" s="96">
        <f>BE47</f>
        <v>0</v>
      </c>
      <c r="BF42" s="96">
        <f t="shared" ref="BF42:BJ42" si="118">BF47</f>
        <v>0</v>
      </c>
      <c r="BG42" s="96">
        <f t="shared" si="118"/>
        <v>0</v>
      </c>
      <c r="BH42" s="96">
        <f t="shared" si="118"/>
        <v>0</v>
      </c>
      <c r="BI42" s="96">
        <f t="shared" si="118"/>
        <v>0</v>
      </c>
      <c r="BJ42" s="96">
        <f t="shared" si="118"/>
        <v>0</v>
      </c>
    </row>
    <row r="43" spans="1:62" ht="132.75" customHeight="1" x14ac:dyDescent="0.2">
      <c r="A43" s="137" t="s">
        <v>48</v>
      </c>
      <c r="B43" s="24" t="s">
        <v>37</v>
      </c>
      <c r="C43" s="24" t="s">
        <v>12</v>
      </c>
      <c r="D43" s="27">
        <f>E43+I43+P43+W43+AF43+AN43+AW43+BD43</f>
        <v>54501.4</v>
      </c>
      <c r="E43" s="69">
        <f t="shared" ref="E43:E59" si="119">SUM(F43:H43)</f>
        <v>26708.3</v>
      </c>
      <c r="F43" s="31">
        <v>0</v>
      </c>
      <c r="G43" s="31">
        <v>0</v>
      </c>
      <c r="H43" s="31">
        <v>26708.3</v>
      </c>
      <c r="I43" s="69">
        <f t="shared" ref="I43:I69" si="120">J43+K43+L43+M43+N43+O43</f>
        <v>21378.3</v>
      </c>
      <c r="J43" s="31">
        <v>0</v>
      </c>
      <c r="K43" s="31">
        <v>0</v>
      </c>
      <c r="L43" s="31">
        <v>21378.3</v>
      </c>
      <c r="M43" s="31"/>
      <c r="N43" s="31"/>
      <c r="O43" s="31"/>
      <c r="P43" s="101">
        <f t="shared" si="67"/>
        <v>6414.8</v>
      </c>
      <c r="Q43" s="104">
        <v>0</v>
      </c>
      <c r="R43" s="104">
        <v>0</v>
      </c>
      <c r="S43" s="102">
        <f>6414.8</f>
        <v>6414.8</v>
      </c>
      <c r="T43" s="104"/>
      <c r="U43" s="104"/>
      <c r="V43" s="104"/>
      <c r="W43" s="101">
        <f t="shared" si="8"/>
        <v>0</v>
      </c>
      <c r="X43" s="102">
        <v>0</v>
      </c>
      <c r="Y43" s="102">
        <v>0</v>
      </c>
      <c r="Z43" s="102">
        <v>0</v>
      </c>
      <c r="AA43" s="102">
        <v>0</v>
      </c>
      <c r="AB43" s="102"/>
      <c r="AC43" s="102"/>
      <c r="AD43" s="102"/>
      <c r="AE43" s="102"/>
      <c r="AF43" s="94">
        <f t="shared" si="12"/>
        <v>0</v>
      </c>
      <c r="AG43" s="104">
        <v>0</v>
      </c>
      <c r="AH43" s="104">
        <v>0</v>
      </c>
      <c r="AI43" s="102">
        <v>0</v>
      </c>
      <c r="AJ43" s="104">
        <v>0</v>
      </c>
      <c r="AK43" s="104">
        <v>0</v>
      </c>
      <c r="AL43" s="104">
        <v>0</v>
      </c>
      <c r="AM43" s="104">
        <v>0</v>
      </c>
      <c r="AN43" s="94">
        <f t="shared" si="77"/>
        <v>0</v>
      </c>
      <c r="AO43" s="104">
        <v>0</v>
      </c>
      <c r="AP43" s="104">
        <v>0</v>
      </c>
      <c r="AQ43" s="104">
        <v>0</v>
      </c>
      <c r="AR43" s="104">
        <v>0</v>
      </c>
      <c r="AS43" s="104">
        <v>0</v>
      </c>
      <c r="AT43" s="104">
        <v>0</v>
      </c>
      <c r="AU43" s="104">
        <v>0</v>
      </c>
      <c r="AV43" s="104">
        <v>0</v>
      </c>
      <c r="AW43" s="94">
        <f t="shared" si="79"/>
        <v>0</v>
      </c>
      <c r="AX43" s="104">
        <v>0</v>
      </c>
      <c r="AY43" s="104">
        <v>0</v>
      </c>
      <c r="AZ43" s="104">
        <v>0</v>
      </c>
      <c r="BA43" s="104">
        <v>0</v>
      </c>
      <c r="BB43" s="104">
        <v>0</v>
      </c>
      <c r="BC43" s="104">
        <v>0</v>
      </c>
      <c r="BD43" s="94">
        <f t="shared" si="13"/>
        <v>0</v>
      </c>
      <c r="BE43" s="104">
        <v>0</v>
      </c>
      <c r="BF43" s="104">
        <v>0</v>
      </c>
      <c r="BG43" s="104">
        <v>0</v>
      </c>
      <c r="BH43" s="104">
        <v>0</v>
      </c>
      <c r="BI43" s="104">
        <v>0</v>
      </c>
      <c r="BJ43" s="104">
        <v>0</v>
      </c>
    </row>
    <row r="44" spans="1:62" ht="78" customHeight="1" x14ac:dyDescent="0.2">
      <c r="A44" s="138"/>
      <c r="B44" s="24" t="s">
        <v>37</v>
      </c>
      <c r="C44" s="24" t="s">
        <v>37</v>
      </c>
      <c r="D44" s="28"/>
      <c r="E44" s="69">
        <f t="shared" si="119"/>
        <v>0</v>
      </c>
      <c r="F44" s="31"/>
      <c r="G44" s="31"/>
      <c r="H44" s="31"/>
      <c r="I44" s="69">
        <f t="shared" si="120"/>
        <v>0</v>
      </c>
      <c r="J44" s="31"/>
      <c r="K44" s="31"/>
      <c r="L44" s="31"/>
      <c r="M44" s="31"/>
      <c r="N44" s="31"/>
      <c r="O44" s="31"/>
      <c r="P44" s="101">
        <f t="shared" si="67"/>
        <v>800</v>
      </c>
      <c r="Q44" s="104"/>
      <c r="R44" s="104"/>
      <c r="S44" s="102">
        <v>800</v>
      </c>
      <c r="T44" s="104"/>
      <c r="U44" s="104"/>
      <c r="V44" s="104"/>
      <c r="W44" s="101">
        <f>AA44</f>
        <v>800</v>
      </c>
      <c r="X44" s="102"/>
      <c r="Y44" s="102"/>
      <c r="Z44" s="102"/>
      <c r="AA44" s="102">
        <v>800</v>
      </c>
      <c r="AB44" s="102"/>
      <c r="AC44" s="102"/>
      <c r="AD44" s="102"/>
      <c r="AE44" s="102"/>
      <c r="AF44" s="94">
        <f t="shared" si="12"/>
        <v>0</v>
      </c>
      <c r="AG44" s="104">
        <v>0</v>
      </c>
      <c r="AH44" s="104">
        <v>0</v>
      </c>
      <c r="AI44" s="102">
        <v>0</v>
      </c>
      <c r="AJ44" s="104">
        <v>0</v>
      </c>
      <c r="AK44" s="104">
        <v>0</v>
      </c>
      <c r="AL44" s="104">
        <v>0</v>
      </c>
      <c r="AM44" s="104">
        <v>0</v>
      </c>
      <c r="AN44" s="94">
        <f t="shared" si="77"/>
        <v>0</v>
      </c>
      <c r="AO44" s="104">
        <v>0</v>
      </c>
      <c r="AP44" s="104">
        <v>0</v>
      </c>
      <c r="AQ44" s="104">
        <v>0</v>
      </c>
      <c r="AR44" s="104">
        <v>0</v>
      </c>
      <c r="AS44" s="104">
        <v>0</v>
      </c>
      <c r="AT44" s="104">
        <v>0</v>
      </c>
      <c r="AU44" s="104">
        <v>0</v>
      </c>
      <c r="AV44" s="104">
        <v>0</v>
      </c>
      <c r="AW44" s="94">
        <f t="shared" si="79"/>
        <v>0</v>
      </c>
      <c r="AX44" s="104">
        <v>0</v>
      </c>
      <c r="AY44" s="104">
        <v>0</v>
      </c>
      <c r="AZ44" s="104">
        <v>0</v>
      </c>
      <c r="BA44" s="104">
        <v>0</v>
      </c>
      <c r="BB44" s="104">
        <v>0</v>
      </c>
      <c r="BC44" s="104">
        <v>0</v>
      </c>
      <c r="BD44" s="94">
        <f t="shared" si="13"/>
        <v>0</v>
      </c>
      <c r="BE44" s="104">
        <v>0</v>
      </c>
      <c r="BF44" s="104">
        <v>0</v>
      </c>
      <c r="BG44" s="104">
        <v>0</v>
      </c>
      <c r="BH44" s="104">
        <v>0</v>
      </c>
      <c r="BI44" s="104">
        <v>0</v>
      </c>
      <c r="BJ44" s="104">
        <v>0</v>
      </c>
    </row>
    <row r="45" spans="1:62" s="10" customFormat="1" ht="78" customHeight="1" x14ac:dyDescent="0.2">
      <c r="A45" s="133" t="s">
        <v>49</v>
      </c>
      <c r="B45" s="40" t="s">
        <v>76</v>
      </c>
      <c r="C45" s="40"/>
      <c r="D45" s="27">
        <f t="shared" ref="D45:D53" si="121">E45+I45+P45+W45+AF45+AN45+AW45+BD45</f>
        <v>3028289.6999999997</v>
      </c>
      <c r="E45" s="69">
        <f t="shared" si="119"/>
        <v>551156.5</v>
      </c>
      <c r="F45" s="30">
        <f>F46+F47+F48</f>
        <v>135556.9</v>
      </c>
      <c r="G45" s="30">
        <f t="shared" ref="G45:H45" si="122">G46+G47+G48</f>
        <v>329510.5</v>
      </c>
      <c r="H45" s="30">
        <f t="shared" si="122"/>
        <v>86089.1</v>
      </c>
      <c r="I45" s="69">
        <f t="shared" si="120"/>
        <v>321129.09999999998</v>
      </c>
      <c r="J45" s="30">
        <f>J46+J47+J48</f>
        <v>119333.3</v>
      </c>
      <c r="K45" s="30">
        <f t="shared" ref="K45:O45" si="123">K46+K47+K48</f>
        <v>169890.3</v>
      </c>
      <c r="L45" s="30">
        <f t="shared" si="123"/>
        <v>31905.5</v>
      </c>
      <c r="M45" s="30">
        <f t="shared" si="123"/>
        <v>0</v>
      </c>
      <c r="N45" s="30">
        <f t="shared" si="123"/>
        <v>0</v>
      </c>
      <c r="O45" s="30">
        <f t="shared" si="123"/>
        <v>0</v>
      </c>
      <c r="P45" s="101">
        <f t="shared" si="67"/>
        <v>876033.2</v>
      </c>
      <c r="Q45" s="112">
        <f>Q46+Q47+Q48</f>
        <v>413020.19999999995</v>
      </c>
      <c r="R45" s="112">
        <f t="shared" ref="R45:V45" si="124">R46+R47+R48</f>
        <v>234514</v>
      </c>
      <c r="S45" s="112">
        <f t="shared" si="124"/>
        <v>228499</v>
      </c>
      <c r="T45" s="112">
        <f t="shared" si="124"/>
        <v>0</v>
      </c>
      <c r="U45" s="112">
        <f t="shared" si="124"/>
        <v>0</v>
      </c>
      <c r="V45" s="112">
        <f t="shared" si="124"/>
        <v>0</v>
      </c>
      <c r="W45" s="101">
        <f>X45+Y45+Z45+AA45+AB45+AC45+AD45+AE45</f>
        <v>482802.00000000006</v>
      </c>
      <c r="X45" s="113">
        <f>X46+X47+X48</f>
        <v>228325.40000000002</v>
      </c>
      <c r="Y45" s="113">
        <f t="shared" ref="Y45:AE45" si="125">Y46+Y47+Y48</f>
        <v>0</v>
      </c>
      <c r="Z45" s="113">
        <f t="shared" si="125"/>
        <v>120235.9</v>
      </c>
      <c r="AA45" s="113">
        <f t="shared" si="125"/>
        <v>134240.70000000001</v>
      </c>
      <c r="AB45" s="113">
        <f t="shared" si="125"/>
        <v>0</v>
      </c>
      <c r="AC45" s="113">
        <f t="shared" si="125"/>
        <v>0</v>
      </c>
      <c r="AD45" s="113">
        <f t="shared" si="125"/>
        <v>0</v>
      </c>
      <c r="AE45" s="113">
        <f t="shared" si="125"/>
        <v>0</v>
      </c>
      <c r="AF45" s="94">
        <f t="shared" si="12"/>
        <v>797168.9</v>
      </c>
      <c r="AG45" s="112">
        <f>AG46+AG47+AG48</f>
        <v>317676.60000000003</v>
      </c>
      <c r="AH45" s="112">
        <f t="shared" ref="AH45:AM45" si="126">AH46+AH47+AH48</f>
        <v>377762.8</v>
      </c>
      <c r="AI45" s="112">
        <f>AI46+AI47+AI48</f>
        <v>101729.5</v>
      </c>
      <c r="AJ45" s="112">
        <f t="shared" si="126"/>
        <v>0</v>
      </c>
      <c r="AK45" s="112">
        <f t="shared" si="126"/>
        <v>0</v>
      </c>
      <c r="AL45" s="112">
        <f t="shared" si="126"/>
        <v>0</v>
      </c>
      <c r="AM45" s="112">
        <f t="shared" si="126"/>
        <v>0</v>
      </c>
      <c r="AN45" s="94">
        <f t="shared" si="77"/>
        <v>0</v>
      </c>
      <c r="AO45" s="112">
        <f>AO46+AO47+AO48</f>
        <v>0</v>
      </c>
      <c r="AP45" s="112">
        <f t="shared" ref="AP45:AV45" si="127">AP46+AP47+AP48</f>
        <v>0</v>
      </c>
      <c r="AQ45" s="112">
        <f t="shared" si="127"/>
        <v>0</v>
      </c>
      <c r="AR45" s="112">
        <f t="shared" si="127"/>
        <v>0</v>
      </c>
      <c r="AS45" s="112">
        <f t="shared" si="127"/>
        <v>0</v>
      </c>
      <c r="AT45" s="104">
        <v>0</v>
      </c>
      <c r="AU45" s="104">
        <v>0</v>
      </c>
      <c r="AV45" s="112">
        <f t="shared" si="127"/>
        <v>0</v>
      </c>
      <c r="AW45" s="94">
        <f t="shared" si="79"/>
        <v>0</v>
      </c>
      <c r="AX45" s="112">
        <f>AX46+AX47+AX48</f>
        <v>0</v>
      </c>
      <c r="AY45" s="112">
        <f t="shared" ref="AY45:BJ45" si="128">AY46+AY47+AY48</f>
        <v>0</v>
      </c>
      <c r="AZ45" s="112">
        <f t="shared" si="128"/>
        <v>0</v>
      </c>
      <c r="BA45" s="112">
        <f t="shared" si="128"/>
        <v>0</v>
      </c>
      <c r="BB45" s="112">
        <f t="shared" si="128"/>
        <v>0</v>
      </c>
      <c r="BC45" s="112">
        <f t="shared" ref="BC45" si="129">BC46+BC47+BC48</f>
        <v>0</v>
      </c>
      <c r="BD45" s="94">
        <f t="shared" si="13"/>
        <v>0</v>
      </c>
      <c r="BE45" s="112">
        <f t="shared" ref="BE45:BH45" si="130">BE46+BE47+BE48</f>
        <v>0</v>
      </c>
      <c r="BF45" s="112">
        <f t="shared" si="130"/>
        <v>0</v>
      </c>
      <c r="BG45" s="112">
        <f t="shared" si="130"/>
        <v>0</v>
      </c>
      <c r="BH45" s="112">
        <f t="shared" si="130"/>
        <v>0</v>
      </c>
      <c r="BI45" s="112">
        <f t="shared" ref="BI45" si="131">BI46+BI47+BI48</f>
        <v>0</v>
      </c>
      <c r="BJ45" s="112">
        <f t="shared" si="128"/>
        <v>0</v>
      </c>
    </row>
    <row r="46" spans="1:62" ht="114.75" customHeight="1" x14ac:dyDescent="0.2">
      <c r="A46" s="154"/>
      <c r="B46" s="24" t="s">
        <v>65</v>
      </c>
      <c r="C46" s="24" t="s">
        <v>12</v>
      </c>
      <c r="D46" s="27">
        <f t="shared" si="121"/>
        <v>1334504.8999999999</v>
      </c>
      <c r="E46" s="70">
        <f t="shared" si="119"/>
        <v>551156.5</v>
      </c>
      <c r="F46" s="31">
        <v>135556.9</v>
      </c>
      <c r="G46" s="31">
        <v>329510.5</v>
      </c>
      <c r="H46" s="31">
        <v>86089.1</v>
      </c>
      <c r="I46" s="72">
        <f t="shared" si="120"/>
        <v>321129.09999999998</v>
      </c>
      <c r="J46" s="31">
        <f>227633.1-108299.8</f>
        <v>119333.3</v>
      </c>
      <c r="K46" s="31">
        <v>169890.3</v>
      </c>
      <c r="L46" s="31">
        <v>31905.5</v>
      </c>
      <c r="M46" s="35"/>
      <c r="N46" s="35"/>
      <c r="O46" s="35"/>
      <c r="P46" s="116">
        <f t="shared" si="67"/>
        <v>77181.400000000009</v>
      </c>
      <c r="Q46" s="104">
        <v>37836.300000000003</v>
      </c>
      <c r="R46" s="104">
        <v>31011.9</v>
      </c>
      <c r="S46" s="102">
        <v>8333.2000000000007</v>
      </c>
      <c r="T46" s="117"/>
      <c r="U46" s="117"/>
      <c r="V46" s="117"/>
      <c r="W46" s="101">
        <f t="shared" ref="W46:W48" si="132">X46+Y46+Z46+AA46+AB46+AC46+AD46+AE46</f>
        <v>63895.600000000006</v>
      </c>
      <c r="X46" s="102">
        <v>49394.3</v>
      </c>
      <c r="Y46" s="102">
        <v>0</v>
      </c>
      <c r="Z46" s="102">
        <v>12066.4</v>
      </c>
      <c r="AA46" s="102">
        <v>2434.9</v>
      </c>
      <c r="AB46" s="118"/>
      <c r="AC46" s="118"/>
      <c r="AD46" s="118"/>
      <c r="AE46" s="118"/>
      <c r="AF46" s="94">
        <f t="shared" si="12"/>
        <v>321142.3</v>
      </c>
      <c r="AG46" s="104">
        <v>134813.79999999999</v>
      </c>
      <c r="AH46" s="104">
        <v>164001.70000000001</v>
      </c>
      <c r="AI46" s="102">
        <v>22326.799999999999</v>
      </c>
      <c r="AJ46" s="108">
        <v>0</v>
      </c>
      <c r="AK46" s="108">
        <v>0</v>
      </c>
      <c r="AL46" s="108">
        <v>0</v>
      </c>
      <c r="AM46" s="108">
        <v>0</v>
      </c>
      <c r="AN46" s="94">
        <f t="shared" si="77"/>
        <v>0</v>
      </c>
      <c r="AO46" s="104">
        <v>0</v>
      </c>
      <c r="AP46" s="104">
        <v>0</v>
      </c>
      <c r="AQ46" s="104">
        <v>0</v>
      </c>
      <c r="AR46" s="104">
        <v>0</v>
      </c>
      <c r="AS46" s="104">
        <v>0</v>
      </c>
      <c r="AT46" s="104">
        <v>0</v>
      </c>
      <c r="AU46" s="104">
        <v>0</v>
      </c>
      <c r="AV46" s="104">
        <v>0</v>
      </c>
      <c r="AW46" s="94">
        <f t="shared" si="79"/>
        <v>0</v>
      </c>
      <c r="AX46" s="104">
        <v>0</v>
      </c>
      <c r="AY46" s="104">
        <v>0</v>
      </c>
      <c r="AZ46" s="104">
        <v>0</v>
      </c>
      <c r="BA46" s="104">
        <v>0</v>
      </c>
      <c r="BB46" s="104">
        <v>0</v>
      </c>
      <c r="BC46" s="104">
        <v>0</v>
      </c>
      <c r="BD46" s="94">
        <f t="shared" si="13"/>
        <v>0</v>
      </c>
      <c r="BE46" s="104">
        <v>0</v>
      </c>
      <c r="BF46" s="104">
        <v>0</v>
      </c>
      <c r="BG46" s="104">
        <v>0</v>
      </c>
      <c r="BH46" s="104">
        <v>0</v>
      </c>
      <c r="BI46" s="104">
        <v>0</v>
      </c>
      <c r="BJ46" s="104">
        <v>0</v>
      </c>
    </row>
    <row r="47" spans="1:62" ht="82.5" customHeight="1" x14ac:dyDescent="0.2">
      <c r="A47" s="154"/>
      <c r="B47" s="24" t="s">
        <v>16</v>
      </c>
      <c r="C47" s="24" t="s">
        <v>16</v>
      </c>
      <c r="D47" s="27">
        <f t="shared" si="121"/>
        <v>1177075.2</v>
      </c>
      <c r="E47" s="70">
        <f t="shared" si="119"/>
        <v>0</v>
      </c>
      <c r="F47" s="31"/>
      <c r="G47" s="31"/>
      <c r="H47" s="31"/>
      <c r="I47" s="72">
        <f t="shared" si="120"/>
        <v>0</v>
      </c>
      <c r="J47" s="31"/>
      <c r="K47" s="31"/>
      <c r="L47" s="31"/>
      <c r="M47" s="35"/>
      <c r="N47" s="35"/>
      <c r="O47" s="35"/>
      <c r="P47" s="119">
        <f>Q47+R47+S47+T47+U47+V47</f>
        <v>496254.3</v>
      </c>
      <c r="Q47" s="104">
        <v>320613.09999999998</v>
      </c>
      <c r="R47" s="104">
        <v>136430.70000000001</v>
      </c>
      <c r="S47" s="102">
        <v>39210.5</v>
      </c>
      <c r="T47" s="117"/>
      <c r="U47" s="117"/>
      <c r="V47" s="117"/>
      <c r="W47" s="101">
        <f t="shared" si="132"/>
        <v>260979</v>
      </c>
      <c r="X47" s="102">
        <v>177375.4</v>
      </c>
      <c r="Y47" s="102">
        <v>0</v>
      </c>
      <c r="Z47" s="102">
        <v>71180</v>
      </c>
      <c r="AA47" s="102">
        <v>12423.6</v>
      </c>
      <c r="AB47" s="118">
        <v>0</v>
      </c>
      <c r="AC47" s="118"/>
      <c r="AD47" s="118">
        <v>0</v>
      </c>
      <c r="AE47" s="118">
        <v>0</v>
      </c>
      <c r="AF47" s="94">
        <f t="shared" si="12"/>
        <v>419841.89999999997</v>
      </c>
      <c r="AG47" s="104">
        <v>181112.1</v>
      </c>
      <c r="AH47" s="104">
        <v>210878.5</v>
      </c>
      <c r="AI47" s="102">
        <v>27851.3</v>
      </c>
      <c r="AJ47" s="108">
        <v>0</v>
      </c>
      <c r="AK47" s="108">
        <v>0</v>
      </c>
      <c r="AL47" s="108">
        <v>0</v>
      </c>
      <c r="AM47" s="108">
        <v>0</v>
      </c>
      <c r="AN47" s="94">
        <f t="shared" si="77"/>
        <v>0</v>
      </c>
      <c r="AO47" s="104">
        <v>0</v>
      </c>
      <c r="AP47" s="104">
        <v>0</v>
      </c>
      <c r="AQ47" s="104">
        <v>0</v>
      </c>
      <c r="AR47" s="104">
        <v>0</v>
      </c>
      <c r="AS47" s="104">
        <v>0</v>
      </c>
      <c r="AT47" s="104">
        <v>0</v>
      </c>
      <c r="AU47" s="104">
        <v>0</v>
      </c>
      <c r="AV47" s="104">
        <v>0</v>
      </c>
      <c r="AW47" s="94">
        <f t="shared" si="79"/>
        <v>0</v>
      </c>
      <c r="AX47" s="104">
        <v>0</v>
      </c>
      <c r="AY47" s="104">
        <v>0</v>
      </c>
      <c r="AZ47" s="104">
        <v>0</v>
      </c>
      <c r="BA47" s="104">
        <v>0</v>
      </c>
      <c r="BB47" s="104">
        <v>0</v>
      </c>
      <c r="BC47" s="104">
        <v>0</v>
      </c>
      <c r="BD47" s="94">
        <f t="shared" si="13"/>
        <v>0</v>
      </c>
      <c r="BE47" s="104">
        <v>0</v>
      </c>
      <c r="BF47" s="104">
        <v>0</v>
      </c>
      <c r="BG47" s="104">
        <v>0</v>
      </c>
      <c r="BH47" s="104">
        <v>0</v>
      </c>
      <c r="BI47" s="104">
        <v>0</v>
      </c>
      <c r="BJ47" s="104">
        <v>0</v>
      </c>
    </row>
    <row r="48" spans="1:62" ht="58.5" customHeight="1" x14ac:dyDescent="0.2">
      <c r="A48" s="155"/>
      <c r="B48" s="24" t="s">
        <v>37</v>
      </c>
      <c r="C48" s="24" t="s">
        <v>37</v>
      </c>
      <c r="D48" s="27">
        <f t="shared" si="121"/>
        <v>516709.60000000003</v>
      </c>
      <c r="E48" s="70">
        <f t="shared" si="119"/>
        <v>0</v>
      </c>
      <c r="F48" s="31"/>
      <c r="G48" s="31"/>
      <c r="H48" s="31"/>
      <c r="I48" s="72">
        <f t="shared" si="120"/>
        <v>0</v>
      </c>
      <c r="J48" s="31"/>
      <c r="K48" s="31"/>
      <c r="L48" s="31"/>
      <c r="M48" s="35"/>
      <c r="N48" s="35"/>
      <c r="O48" s="35"/>
      <c r="P48" s="116">
        <f t="shared" si="67"/>
        <v>302597.5</v>
      </c>
      <c r="Q48" s="104">
        <v>54570.8</v>
      </c>
      <c r="R48" s="104">
        <v>67071.399999999994</v>
      </c>
      <c r="S48" s="102">
        <v>180955.3</v>
      </c>
      <c r="T48" s="117"/>
      <c r="U48" s="117"/>
      <c r="V48" s="117"/>
      <c r="W48" s="101">
        <f t="shared" si="132"/>
        <v>157927.4</v>
      </c>
      <c r="X48" s="102">
        <v>1555.7</v>
      </c>
      <c r="Y48" s="102">
        <v>0</v>
      </c>
      <c r="Z48" s="102">
        <v>36989.5</v>
      </c>
      <c r="AA48" s="102">
        <v>119382.2</v>
      </c>
      <c r="AB48" s="118"/>
      <c r="AC48" s="118"/>
      <c r="AD48" s="118"/>
      <c r="AE48" s="118"/>
      <c r="AF48" s="94">
        <f t="shared" si="12"/>
        <v>56184.700000000004</v>
      </c>
      <c r="AG48" s="104">
        <v>1750.7</v>
      </c>
      <c r="AH48" s="104">
        <v>2882.6</v>
      </c>
      <c r="AI48" s="102">
        <v>51551.4</v>
      </c>
      <c r="AJ48" s="108">
        <v>0</v>
      </c>
      <c r="AK48" s="108">
        <v>0</v>
      </c>
      <c r="AL48" s="108">
        <v>0</v>
      </c>
      <c r="AM48" s="108">
        <v>0</v>
      </c>
      <c r="AN48" s="94">
        <f t="shared" si="77"/>
        <v>0</v>
      </c>
      <c r="AO48" s="104">
        <v>0</v>
      </c>
      <c r="AP48" s="104">
        <v>0</v>
      </c>
      <c r="AQ48" s="104">
        <v>0</v>
      </c>
      <c r="AR48" s="104">
        <v>0</v>
      </c>
      <c r="AS48" s="104">
        <v>0</v>
      </c>
      <c r="AT48" s="104">
        <v>0</v>
      </c>
      <c r="AU48" s="104">
        <v>0</v>
      </c>
      <c r="AV48" s="104">
        <v>0</v>
      </c>
      <c r="AW48" s="94">
        <f t="shared" si="79"/>
        <v>0</v>
      </c>
      <c r="AX48" s="104">
        <v>0</v>
      </c>
      <c r="AY48" s="104">
        <v>0</v>
      </c>
      <c r="AZ48" s="104">
        <v>0</v>
      </c>
      <c r="BA48" s="104">
        <v>0</v>
      </c>
      <c r="BB48" s="104">
        <v>0</v>
      </c>
      <c r="BC48" s="104">
        <v>0</v>
      </c>
      <c r="BD48" s="94">
        <f t="shared" si="13"/>
        <v>0</v>
      </c>
      <c r="BE48" s="104">
        <v>0</v>
      </c>
      <c r="BF48" s="104">
        <v>0</v>
      </c>
      <c r="BG48" s="104">
        <v>0</v>
      </c>
      <c r="BH48" s="104">
        <v>0</v>
      </c>
      <c r="BI48" s="104">
        <v>0</v>
      </c>
      <c r="BJ48" s="104">
        <v>0</v>
      </c>
    </row>
    <row r="49" spans="1:62" ht="131.25" customHeight="1" x14ac:dyDescent="0.2">
      <c r="A49" s="53" t="s">
        <v>50</v>
      </c>
      <c r="B49" s="24" t="s">
        <v>56</v>
      </c>
      <c r="C49" s="24" t="s">
        <v>12</v>
      </c>
      <c r="D49" s="27">
        <f t="shared" si="121"/>
        <v>490997.19999999995</v>
      </c>
      <c r="E49" s="70">
        <f t="shared" si="119"/>
        <v>302020</v>
      </c>
      <c r="F49" s="31">
        <v>189650.2</v>
      </c>
      <c r="G49" s="31">
        <v>88747.3</v>
      </c>
      <c r="H49" s="31">
        <v>23622.5</v>
      </c>
      <c r="I49" s="72">
        <f t="shared" si="120"/>
        <v>188977.19999999998</v>
      </c>
      <c r="J49" s="31">
        <v>158747</v>
      </c>
      <c r="K49" s="31">
        <v>13694.4</v>
      </c>
      <c r="L49" s="31">
        <v>16535.8</v>
      </c>
      <c r="M49" s="35"/>
      <c r="N49" s="35"/>
      <c r="O49" s="35"/>
      <c r="P49" s="116">
        <f t="shared" si="67"/>
        <v>0</v>
      </c>
      <c r="Q49" s="104">
        <v>0</v>
      </c>
      <c r="R49" s="104">
        <v>0</v>
      </c>
      <c r="S49" s="102">
        <v>0</v>
      </c>
      <c r="T49" s="117"/>
      <c r="U49" s="117"/>
      <c r="V49" s="117"/>
      <c r="W49" s="105">
        <f t="shared" si="8"/>
        <v>0</v>
      </c>
      <c r="X49" s="102">
        <v>0</v>
      </c>
      <c r="Y49" s="102">
        <v>0</v>
      </c>
      <c r="Z49" s="102">
        <v>0</v>
      </c>
      <c r="AA49" s="102">
        <v>0</v>
      </c>
      <c r="AB49" s="118"/>
      <c r="AC49" s="118"/>
      <c r="AD49" s="118"/>
      <c r="AE49" s="118"/>
      <c r="AF49" s="94">
        <f t="shared" si="12"/>
        <v>0</v>
      </c>
      <c r="AG49" s="104">
        <v>0</v>
      </c>
      <c r="AH49" s="104">
        <v>0</v>
      </c>
      <c r="AI49" s="102">
        <v>0</v>
      </c>
      <c r="AJ49" s="108">
        <v>0</v>
      </c>
      <c r="AK49" s="108">
        <v>0</v>
      </c>
      <c r="AL49" s="108">
        <v>0</v>
      </c>
      <c r="AM49" s="108">
        <v>0</v>
      </c>
      <c r="AN49" s="94">
        <f t="shared" si="77"/>
        <v>0</v>
      </c>
      <c r="AO49" s="104">
        <v>0</v>
      </c>
      <c r="AP49" s="104">
        <v>0</v>
      </c>
      <c r="AQ49" s="104">
        <v>0</v>
      </c>
      <c r="AR49" s="104">
        <v>0</v>
      </c>
      <c r="AS49" s="104">
        <v>0</v>
      </c>
      <c r="AT49" s="104">
        <v>0</v>
      </c>
      <c r="AU49" s="104">
        <v>0</v>
      </c>
      <c r="AV49" s="104">
        <v>0</v>
      </c>
      <c r="AW49" s="94">
        <f t="shared" si="79"/>
        <v>0</v>
      </c>
      <c r="AX49" s="104">
        <v>0</v>
      </c>
      <c r="AY49" s="104">
        <v>0</v>
      </c>
      <c r="AZ49" s="104">
        <v>0</v>
      </c>
      <c r="BA49" s="104">
        <v>0</v>
      </c>
      <c r="BB49" s="104">
        <v>0</v>
      </c>
      <c r="BC49" s="104">
        <v>0</v>
      </c>
      <c r="BD49" s="94">
        <f t="shared" si="13"/>
        <v>0</v>
      </c>
      <c r="BE49" s="104">
        <v>0</v>
      </c>
      <c r="BF49" s="104">
        <v>0</v>
      </c>
      <c r="BG49" s="104">
        <v>0</v>
      </c>
      <c r="BH49" s="104">
        <v>0</v>
      </c>
      <c r="BI49" s="104">
        <v>0</v>
      </c>
      <c r="BJ49" s="104">
        <v>0</v>
      </c>
    </row>
    <row r="50" spans="1:62" ht="114.75" customHeight="1" x14ac:dyDescent="0.2">
      <c r="A50" s="53" t="s">
        <v>77</v>
      </c>
      <c r="B50" s="24" t="s">
        <v>30</v>
      </c>
      <c r="C50" s="24" t="s">
        <v>12</v>
      </c>
      <c r="D50" s="27">
        <f t="shared" si="121"/>
        <v>1900</v>
      </c>
      <c r="E50" s="70">
        <f t="shared" si="119"/>
        <v>0</v>
      </c>
      <c r="F50" s="31"/>
      <c r="G50" s="31"/>
      <c r="H50" s="31"/>
      <c r="I50" s="72">
        <f t="shared" si="120"/>
        <v>0</v>
      </c>
      <c r="J50" s="31"/>
      <c r="K50" s="31"/>
      <c r="L50" s="31"/>
      <c r="M50" s="35"/>
      <c r="N50" s="35"/>
      <c r="O50" s="35"/>
      <c r="P50" s="120">
        <f t="shared" si="67"/>
        <v>0</v>
      </c>
      <c r="Q50" s="104"/>
      <c r="R50" s="104"/>
      <c r="S50" s="102"/>
      <c r="T50" s="117"/>
      <c r="U50" s="117"/>
      <c r="V50" s="117"/>
      <c r="W50" s="105">
        <f t="shared" ref="W50:W74" si="133">X50+Y50+Z50+AA50+AB50+AD50+AE50</f>
        <v>0</v>
      </c>
      <c r="X50" s="102"/>
      <c r="Y50" s="102"/>
      <c r="Z50" s="102"/>
      <c r="AA50" s="102"/>
      <c r="AB50" s="118">
        <v>0</v>
      </c>
      <c r="AC50" s="118"/>
      <c r="AD50" s="118"/>
      <c r="AE50" s="118"/>
      <c r="AF50" s="94">
        <f t="shared" ref="AF50:AF74" si="134">AG50+AH50+AI50+AJ50+AM50</f>
        <v>1900</v>
      </c>
      <c r="AG50" s="104">
        <v>0</v>
      </c>
      <c r="AH50" s="104">
        <v>0</v>
      </c>
      <c r="AI50" s="102">
        <v>0</v>
      </c>
      <c r="AJ50" s="108">
        <v>1900</v>
      </c>
      <c r="AK50" s="108">
        <v>0</v>
      </c>
      <c r="AL50" s="108">
        <v>0</v>
      </c>
      <c r="AM50" s="108">
        <v>0</v>
      </c>
      <c r="AN50" s="94">
        <f t="shared" si="77"/>
        <v>0</v>
      </c>
      <c r="AO50" s="104">
        <v>0</v>
      </c>
      <c r="AP50" s="104">
        <v>0</v>
      </c>
      <c r="AQ50" s="104">
        <v>0</v>
      </c>
      <c r="AR50" s="104">
        <v>0</v>
      </c>
      <c r="AS50" s="104">
        <v>0</v>
      </c>
      <c r="AT50" s="104">
        <v>0</v>
      </c>
      <c r="AU50" s="104">
        <v>0</v>
      </c>
      <c r="AV50" s="104">
        <v>0</v>
      </c>
      <c r="AW50" s="94">
        <f t="shared" si="79"/>
        <v>0</v>
      </c>
      <c r="AX50" s="104">
        <v>0</v>
      </c>
      <c r="AY50" s="104">
        <v>0</v>
      </c>
      <c r="AZ50" s="104">
        <v>0</v>
      </c>
      <c r="BA50" s="104">
        <v>0</v>
      </c>
      <c r="BB50" s="104">
        <v>0</v>
      </c>
      <c r="BC50" s="104">
        <v>0</v>
      </c>
      <c r="BD50" s="94">
        <f t="shared" si="13"/>
        <v>0</v>
      </c>
      <c r="BE50" s="104">
        <v>0</v>
      </c>
      <c r="BF50" s="104">
        <v>0</v>
      </c>
      <c r="BG50" s="104">
        <v>0</v>
      </c>
      <c r="BH50" s="104">
        <v>0</v>
      </c>
      <c r="BI50" s="104">
        <v>0</v>
      </c>
      <c r="BJ50" s="104">
        <v>0</v>
      </c>
    </row>
    <row r="51" spans="1:62" ht="87" customHeight="1" x14ac:dyDescent="0.2">
      <c r="A51" s="53" t="s">
        <v>86</v>
      </c>
      <c r="B51" s="24" t="s">
        <v>84</v>
      </c>
      <c r="C51" s="24" t="s">
        <v>12</v>
      </c>
      <c r="D51" s="27">
        <f t="shared" si="121"/>
        <v>1510</v>
      </c>
      <c r="E51" s="77">
        <f t="shared" si="119"/>
        <v>0</v>
      </c>
      <c r="F51" s="31">
        <v>0</v>
      </c>
      <c r="G51" s="31">
        <v>0</v>
      </c>
      <c r="H51" s="31">
        <v>0</v>
      </c>
      <c r="I51" s="72">
        <f t="shared" si="120"/>
        <v>0</v>
      </c>
      <c r="J51" s="31">
        <v>0</v>
      </c>
      <c r="K51" s="31">
        <v>0</v>
      </c>
      <c r="L51" s="31">
        <v>0</v>
      </c>
      <c r="M51" s="35"/>
      <c r="N51" s="35"/>
      <c r="O51" s="35"/>
      <c r="P51" s="121">
        <f t="shared" si="67"/>
        <v>450</v>
      </c>
      <c r="Q51" s="104">
        <v>0</v>
      </c>
      <c r="R51" s="104">
        <v>0</v>
      </c>
      <c r="S51" s="102">
        <v>0</v>
      </c>
      <c r="T51" s="117">
        <v>450</v>
      </c>
      <c r="U51" s="117"/>
      <c r="V51" s="117"/>
      <c r="W51" s="105">
        <f t="shared" si="133"/>
        <v>160</v>
      </c>
      <c r="X51" s="102">
        <v>0</v>
      </c>
      <c r="Y51" s="102">
        <v>0</v>
      </c>
      <c r="Z51" s="102">
        <v>0</v>
      </c>
      <c r="AA51" s="102">
        <v>0</v>
      </c>
      <c r="AB51" s="118">
        <v>160</v>
      </c>
      <c r="AC51" s="118"/>
      <c r="AD51" s="118"/>
      <c r="AE51" s="118">
        <v>0</v>
      </c>
      <c r="AF51" s="94">
        <f t="shared" si="134"/>
        <v>0</v>
      </c>
      <c r="AG51" s="104">
        <v>0</v>
      </c>
      <c r="AH51" s="104">
        <v>0</v>
      </c>
      <c r="AI51" s="102">
        <v>0</v>
      </c>
      <c r="AJ51" s="108">
        <v>0</v>
      </c>
      <c r="AK51" s="108">
        <v>0</v>
      </c>
      <c r="AL51" s="108">
        <v>0</v>
      </c>
      <c r="AM51" s="108">
        <v>0</v>
      </c>
      <c r="AN51" s="94">
        <f t="shared" si="77"/>
        <v>300</v>
      </c>
      <c r="AO51" s="104">
        <v>0</v>
      </c>
      <c r="AP51" s="104">
        <v>0</v>
      </c>
      <c r="AQ51" s="104">
        <v>0</v>
      </c>
      <c r="AR51" s="104">
        <v>300</v>
      </c>
      <c r="AS51" s="104">
        <v>0</v>
      </c>
      <c r="AT51" s="104">
        <v>0</v>
      </c>
      <c r="AU51" s="104">
        <v>0</v>
      </c>
      <c r="AV51" s="104">
        <v>0</v>
      </c>
      <c r="AW51" s="94">
        <f t="shared" si="79"/>
        <v>300</v>
      </c>
      <c r="AX51" s="104">
        <v>0</v>
      </c>
      <c r="AY51" s="104">
        <v>0</v>
      </c>
      <c r="AZ51" s="104">
        <v>0</v>
      </c>
      <c r="BA51" s="104">
        <v>300</v>
      </c>
      <c r="BB51" s="104">
        <v>0</v>
      </c>
      <c r="BC51" s="104">
        <v>0</v>
      </c>
      <c r="BD51" s="94">
        <f t="shared" si="13"/>
        <v>300</v>
      </c>
      <c r="BE51" s="104">
        <v>0</v>
      </c>
      <c r="BF51" s="104">
        <v>0</v>
      </c>
      <c r="BG51" s="104">
        <v>0</v>
      </c>
      <c r="BH51" s="104">
        <v>300</v>
      </c>
      <c r="BI51" s="104">
        <v>0</v>
      </c>
      <c r="BJ51" s="104">
        <v>0</v>
      </c>
    </row>
    <row r="52" spans="1:62" ht="78.75" customHeight="1" x14ac:dyDescent="0.2">
      <c r="A52" s="84" t="s">
        <v>87</v>
      </c>
      <c r="B52" s="85" t="s">
        <v>84</v>
      </c>
      <c r="C52" s="85" t="s">
        <v>12</v>
      </c>
      <c r="D52" s="27">
        <f t="shared" si="121"/>
        <v>0</v>
      </c>
      <c r="E52" s="77"/>
      <c r="F52" s="31"/>
      <c r="G52" s="31"/>
      <c r="H52" s="31"/>
      <c r="I52" s="72"/>
      <c r="J52" s="31"/>
      <c r="K52" s="31"/>
      <c r="L52" s="31"/>
      <c r="M52" s="35"/>
      <c r="N52" s="35"/>
      <c r="O52" s="35"/>
      <c r="P52" s="121"/>
      <c r="Q52" s="104"/>
      <c r="R52" s="104"/>
      <c r="S52" s="102"/>
      <c r="T52" s="117"/>
      <c r="U52" s="117"/>
      <c r="V52" s="117"/>
      <c r="W52" s="105"/>
      <c r="X52" s="102"/>
      <c r="Y52" s="102"/>
      <c r="Z52" s="102"/>
      <c r="AA52" s="102"/>
      <c r="AB52" s="118"/>
      <c r="AC52" s="118"/>
      <c r="AD52" s="118"/>
      <c r="AE52" s="118"/>
      <c r="AF52" s="94">
        <f>AI52+AJ52</f>
        <v>0</v>
      </c>
      <c r="AG52" s="104">
        <v>0</v>
      </c>
      <c r="AH52" s="104">
        <v>0</v>
      </c>
      <c r="AI52" s="102">
        <v>0</v>
      </c>
      <c r="AJ52" s="108">
        <v>0</v>
      </c>
      <c r="AK52" s="108">
        <v>0</v>
      </c>
      <c r="AL52" s="108">
        <v>0</v>
      </c>
      <c r="AM52" s="108">
        <v>0</v>
      </c>
      <c r="AN52" s="94">
        <f>AO52+AQ52+AR52+AV52+BB52</f>
        <v>0</v>
      </c>
      <c r="AO52" s="104">
        <v>0</v>
      </c>
      <c r="AP52" s="104">
        <v>0</v>
      </c>
      <c r="AQ52" s="104">
        <v>0</v>
      </c>
      <c r="AR52" s="104">
        <v>0</v>
      </c>
      <c r="AS52" s="104">
        <v>0</v>
      </c>
      <c r="AT52" s="104">
        <v>0</v>
      </c>
      <c r="AU52" s="104">
        <v>0</v>
      </c>
      <c r="AV52" s="104">
        <v>0</v>
      </c>
      <c r="AW52" s="94">
        <f t="shared" ref="AW52:AW53" si="135">AX52+AZ52+BA52+BC52+BI52</f>
        <v>0</v>
      </c>
      <c r="AX52" s="104">
        <v>0</v>
      </c>
      <c r="AY52" s="104">
        <v>0</v>
      </c>
      <c r="AZ52" s="104">
        <v>0</v>
      </c>
      <c r="BA52" s="104">
        <v>0</v>
      </c>
      <c r="BB52" s="104">
        <v>0</v>
      </c>
      <c r="BC52" s="104">
        <v>0</v>
      </c>
      <c r="BD52" s="94">
        <f t="shared" si="13"/>
        <v>0</v>
      </c>
      <c r="BE52" s="104">
        <v>0</v>
      </c>
      <c r="BF52" s="104">
        <v>0</v>
      </c>
      <c r="BG52" s="104">
        <v>0</v>
      </c>
      <c r="BH52" s="104">
        <v>0</v>
      </c>
      <c r="BI52" s="104">
        <v>0</v>
      </c>
      <c r="BJ52" s="104">
        <v>0</v>
      </c>
    </row>
    <row r="53" spans="1:62" ht="78.75" customHeight="1" x14ac:dyDescent="0.2">
      <c r="A53" s="89" t="s">
        <v>89</v>
      </c>
      <c r="B53" s="90" t="s">
        <v>84</v>
      </c>
      <c r="C53" s="90" t="s">
        <v>12</v>
      </c>
      <c r="D53" s="27">
        <f t="shared" si="121"/>
        <v>3554</v>
      </c>
      <c r="E53" s="77"/>
      <c r="F53" s="31"/>
      <c r="G53" s="31"/>
      <c r="H53" s="31"/>
      <c r="I53" s="72"/>
      <c r="J53" s="31"/>
      <c r="K53" s="31"/>
      <c r="L53" s="31"/>
      <c r="M53" s="35"/>
      <c r="N53" s="35"/>
      <c r="O53" s="35"/>
      <c r="P53" s="121"/>
      <c r="Q53" s="104"/>
      <c r="R53" s="104"/>
      <c r="S53" s="102"/>
      <c r="T53" s="117"/>
      <c r="U53" s="117"/>
      <c r="V53" s="117"/>
      <c r="W53" s="105"/>
      <c r="X53" s="102"/>
      <c r="Y53" s="102"/>
      <c r="Z53" s="102"/>
      <c r="AA53" s="102"/>
      <c r="AB53" s="118"/>
      <c r="AC53" s="118"/>
      <c r="AD53" s="118"/>
      <c r="AE53" s="118"/>
      <c r="AF53" s="94">
        <f>AH53+AI53</f>
        <v>3538.8</v>
      </c>
      <c r="AG53" s="104">
        <v>0</v>
      </c>
      <c r="AH53" s="104">
        <v>3503.4</v>
      </c>
      <c r="AI53" s="102">
        <v>35.4</v>
      </c>
      <c r="AJ53" s="108">
        <v>0</v>
      </c>
      <c r="AK53" s="108">
        <v>0</v>
      </c>
      <c r="AL53" s="108">
        <v>0</v>
      </c>
      <c r="AM53" s="108">
        <v>0</v>
      </c>
      <c r="AN53" s="94">
        <f>AO53+AQ53+AR53+AV53+BB53</f>
        <v>15.2</v>
      </c>
      <c r="AO53" s="104">
        <v>0</v>
      </c>
      <c r="AP53" s="104">
        <v>0</v>
      </c>
      <c r="AQ53" s="104">
        <v>15.2</v>
      </c>
      <c r="AR53" s="104">
        <v>0</v>
      </c>
      <c r="AS53" s="104">
        <v>0</v>
      </c>
      <c r="AT53" s="104">
        <v>0</v>
      </c>
      <c r="AU53" s="104">
        <v>0</v>
      </c>
      <c r="AV53" s="104">
        <v>0</v>
      </c>
      <c r="AW53" s="94">
        <f t="shared" si="135"/>
        <v>0</v>
      </c>
      <c r="AX53" s="104">
        <v>0</v>
      </c>
      <c r="AY53" s="104">
        <v>0</v>
      </c>
      <c r="AZ53" s="104">
        <v>0</v>
      </c>
      <c r="BA53" s="104">
        <v>0</v>
      </c>
      <c r="BB53" s="104">
        <v>0</v>
      </c>
      <c r="BC53" s="104">
        <v>0</v>
      </c>
      <c r="BD53" s="94">
        <f t="shared" si="13"/>
        <v>0</v>
      </c>
      <c r="BE53" s="104">
        <v>0</v>
      </c>
      <c r="BF53" s="104">
        <v>0</v>
      </c>
      <c r="BG53" s="104">
        <v>0</v>
      </c>
      <c r="BH53" s="104">
        <v>0</v>
      </c>
      <c r="BI53" s="104">
        <v>0</v>
      </c>
      <c r="BJ53" s="104">
        <v>0</v>
      </c>
    </row>
    <row r="54" spans="1:62" s="5" customFormat="1" ht="51.75" customHeight="1" x14ac:dyDescent="0.2">
      <c r="A54" s="54" t="s">
        <v>85</v>
      </c>
      <c r="B54" s="40"/>
      <c r="C54" s="40" t="s">
        <v>7</v>
      </c>
      <c r="D54" s="27">
        <f t="shared" ref="D54:D61" si="136">E54+I54+P54+W54+AF54+AN54+AW54+BD54</f>
        <v>353361.71900000004</v>
      </c>
      <c r="E54" s="69">
        <f t="shared" si="119"/>
        <v>61157.48</v>
      </c>
      <c r="F54" s="30">
        <f t="shared" ref="F54:G54" si="137">SUM(F55:F61)</f>
        <v>0</v>
      </c>
      <c r="G54" s="30">
        <f t="shared" si="137"/>
        <v>45406.8</v>
      </c>
      <c r="H54" s="30">
        <f t="shared" ref="H54:AM54" si="138">SUM(H55:H61)</f>
        <v>15750.68</v>
      </c>
      <c r="I54" s="69">
        <f t="shared" si="120"/>
        <v>67290.739000000001</v>
      </c>
      <c r="J54" s="30">
        <f t="shared" ref="J54:L54" si="139">SUM(J55:J61)</f>
        <v>0</v>
      </c>
      <c r="K54" s="30">
        <f t="shared" si="139"/>
        <v>59064.11</v>
      </c>
      <c r="L54" s="30">
        <f t="shared" si="139"/>
        <v>7882</v>
      </c>
      <c r="M54" s="30">
        <f t="shared" ref="M54" si="140">SUM(M55:M61)</f>
        <v>261.42900000000003</v>
      </c>
      <c r="N54" s="30">
        <f t="shared" si="138"/>
        <v>76.899999999999991</v>
      </c>
      <c r="O54" s="30">
        <f t="shared" si="138"/>
        <v>6.3</v>
      </c>
      <c r="P54" s="101">
        <f t="shared" si="67"/>
        <v>51500</v>
      </c>
      <c r="Q54" s="112">
        <f t="shared" ref="Q54:S54" si="141">SUM(Q55:Q61)</f>
        <v>0</v>
      </c>
      <c r="R54" s="112">
        <f t="shared" si="141"/>
        <v>44176.1</v>
      </c>
      <c r="S54" s="113">
        <f t="shared" si="141"/>
        <v>7164.2999999999993</v>
      </c>
      <c r="T54" s="112">
        <f t="shared" ref="T54" si="142">SUM(T55:T61)</f>
        <v>112</v>
      </c>
      <c r="U54" s="112">
        <f t="shared" si="138"/>
        <v>3.8</v>
      </c>
      <c r="V54" s="112">
        <f t="shared" si="138"/>
        <v>43.8</v>
      </c>
      <c r="W54" s="101">
        <f t="shared" si="133"/>
        <v>48259.5</v>
      </c>
      <c r="X54" s="113">
        <f t="shared" ref="X54:AA54" si="143">SUM(X55:X61)</f>
        <v>0</v>
      </c>
      <c r="Y54" s="113">
        <f t="shared" si="143"/>
        <v>0</v>
      </c>
      <c r="Z54" s="113">
        <f t="shared" si="143"/>
        <v>40086.5</v>
      </c>
      <c r="AA54" s="113">
        <f t="shared" si="143"/>
        <v>6782</v>
      </c>
      <c r="AB54" s="113">
        <f t="shared" ref="AB54" si="144">SUM(AB55:AB61)</f>
        <v>1246.0999999999999</v>
      </c>
      <c r="AC54" s="113"/>
      <c r="AD54" s="113">
        <f t="shared" si="138"/>
        <v>85.6</v>
      </c>
      <c r="AE54" s="113">
        <f t="shared" si="138"/>
        <v>59.3</v>
      </c>
      <c r="AF54" s="101">
        <f>AG54+AH54+AI54+AJ54+AK54+AM54</f>
        <v>36831.1</v>
      </c>
      <c r="AG54" s="112">
        <f t="shared" ref="AG54" si="145">SUM(AG55:AG61)</f>
        <v>0</v>
      </c>
      <c r="AH54" s="112">
        <f t="shared" ref="AH54" si="146">SUM(AH55:AH61)</f>
        <v>18838.899999999998</v>
      </c>
      <c r="AI54" s="113">
        <f>AI55+AI56+AI57+AI58+AI59+AI60+AI61</f>
        <v>13634.3</v>
      </c>
      <c r="AJ54" s="112">
        <f t="shared" ref="AJ54" si="147">SUM(AJ55:AJ61)</f>
        <v>4192.3</v>
      </c>
      <c r="AK54" s="112">
        <f t="shared" si="138"/>
        <v>90.6</v>
      </c>
      <c r="AL54" s="112"/>
      <c r="AM54" s="112">
        <f t="shared" si="138"/>
        <v>75</v>
      </c>
      <c r="AN54" s="94">
        <f>AO54+AP54+AQ54+AR54+AS54+AV54</f>
        <v>42496.800000000003</v>
      </c>
      <c r="AO54" s="112">
        <f t="shared" ref="AO54" si="148">AO57</f>
        <v>0</v>
      </c>
      <c r="AP54" s="112">
        <f>AP56+AP57</f>
        <v>15277.6</v>
      </c>
      <c r="AQ54" s="112">
        <f>AQ56+AQ57+AQ58+AQ59+AQ60+AQ61</f>
        <v>20870.7</v>
      </c>
      <c r="AR54" s="112">
        <f>AR57+AR58+AR60+AR62</f>
        <v>5492.5</v>
      </c>
      <c r="AS54" s="112">
        <f>AS57</f>
        <v>504.4</v>
      </c>
      <c r="AT54" s="112"/>
      <c r="AU54" s="112"/>
      <c r="AV54" s="112">
        <f>AV57</f>
        <v>351.6</v>
      </c>
      <c r="AW54" s="94">
        <f>AX54+AY54+AZ54+BA54+BB54+BJ54</f>
        <v>22161.7</v>
      </c>
      <c r="AX54" s="112">
        <f t="shared" ref="AX54" si="149">AX57</f>
        <v>0</v>
      </c>
      <c r="AY54" s="112">
        <f>AY56+AY57</f>
        <v>0</v>
      </c>
      <c r="AZ54" s="112">
        <f>AZ55+AZ56+AZ57+AZ58+AZ59+AZ60+AZ61</f>
        <v>18809.7</v>
      </c>
      <c r="BA54" s="112">
        <f>BA57+BA58+BA60</f>
        <v>3199</v>
      </c>
      <c r="BB54" s="112">
        <f>BB57</f>
        <v>0</v>
      </c>
      <c r="BC54" s="112">
        <f>BC57</f>
        <v>153</v>
      </c>
      <c r="BD54" s="94">
        <f>BG54+BH54+BI54+BJ54</f>
        <v>23664.399999999998</v>
      </c>
      <c r="BE54" s="112">
        <f t="shared" ref="BE54" si="150">BE57</f>
        <v>0</v>
      </c>
      <c r="BF54" s="112">
        <f>BF56+BF57</f>
        <v>0</v>
      </c>
      <c r="BG54" s="112">
        <f>BG55+BG56+BG57+BG58+BG59+BG60+BG61</f>
        <v>20104.099999999999</v>
      </c>
      <c r="BH54" s="112">
        <f>BH57+BH58+BH60</f>
        <v>3407.3</v>
      </c>
      <c r="BI54" s="112">
        <f>BI57</f>
        <v>0</v>
      </c>
      <c r="BJ54" s="112">
        <f>BJ57</f>
        <v>153</v>
      </c>
    </row>
    <row r="55" spans="1:62" ht="82.5" customHeight="1" x14ac:dyDescent="0.2">
      <c r="A55" s="55" t="s">
        <v>21</v>
      </c>
      <c r="B55" s="24" t="s">
        <v>57</v>
      </c>
      <c r="C55" s="24" t="s">
        <v>12</v>
      </c>
      <c r="D55" s="27">
        <f t="shared" si="136"/>
        <v>0</v>
      </c>
      <c r="E55" s="69">
        <f t="shared" si="119"/>
        <v>0</v>
      </c>
      <c r="F55" s="31">
        <v>0</v>
      </c>
      <c r="G55" s="31">
        <v>0</v>
      </c>
      <c r="H55" s="31">
        <v>0</v>
      </c>
      <c r="I55" s="69">
        <f t="shared" si="120"/>
        <v>0</v>
      </c>
      <c r="J55" s="31">
        <v>0</v>
      </c>
      <c r="K55" s="31">
        <v>0</v>
      </c>
      <c r="L55" s="31">
        <v>0</v>
      </c>
      <c r="M55" s="31"/>
      <c r="N55" s="31"/>
      <c r="O55" s="31"/>
      <c r="P55" s="101">
        <f t="shared" si="67"/>
        <v>0</v>
      </c>
      <c r="Q55" s="104">
        <v>0</v>
      </c>
      <c r="R55" s="104">
        <v>0</v>
      </c>
      <c r="S55" s="102">
        <v>0</v>
      </c>
      <c r="T55" s="104"/>
      <c r="U55" s="104"/>
      <c r="V55" s="104"/>
      <c r="W55" s="101">
        <f t="shared" si="133"/>
        <v>0</v>
      </c>
      <c r="X55" s="102">
        <v>0</v>
      </c>
      <c r="Y55" s="102">
        <v>0</v>
      </c>
      <c r="Z55" s="102">
        <v>0</v>
      </c>
      <c r="AA55" s="102">
        <v>0</v>
      </c>
      <c r="AB55" s="102"/>
      <c r="AC55" s="102"/>
      <c r="AD55" s="102"/>
      <c r="AE55" s="102"/>
      <c r="AF55" s="94">
        <f t="shared" si="134"/>
        <v>0</v>
      </c>
      <c r="AG55" s="104">
        <v>0</v>
      </c>
      <c r="AH55" s="104">
        <v>0</v>
      </c>
      <c r="AI55" s="102">
        <v>0</v>
      </c>
      <c r="AJ55" s="104">
        <v>0</v>
      </c>
      <c r="AK55" s="104">
        <v>0</v>
      </c>
      <c r="AL55" s="104">
        <v>0</v>
      </c>
      <c r="AM55" s="104"/>
      <c r="AN55" s="94">
        <f>AO55+AP55+AQ55+AR55+AV55</f>
        <v>0</v>
      </c>
      <c r="AO55" s="104">
        <v>0</v>
      </c>
      <c r="AP55" s="104">
        <v>0</v>
      </c>
      <c r="AQ55" s="104">
        <v>0</v>
      </c>
      <c r="AR55" s="104">
        <v>0</v>
      </c>
      <c r="AS55" s="104">
        <v>0</v>
      </c>
      <c r="AT55" s="104"/>
      <c r="AU55" s="104"/>
      <c r="AV55" s="104">
        <v>0</v>
      </c>
      <c r="AW55" s="94">
        <f>AX55+AY55+AZ55+BA55+BJ55</f>
        <v>0</v>
      </c>
      <c r="AX55" s="104">
        <v>0</v>
      </c>
      <c r="AY55" s="104">
        <v>0</v>
      </c>
      <c r="AZ55" s="104">
        <v>0</v>
      </c>
      <c r="BA55" s="104">
        <v>0</v>
      </c>
      <c r="BB55" s="104">
        <v>0</v>
      </c>
      <c r="BC55" s="104">
        <v>0</v>
      </c>
      <c r="BD55" s="94">
        <f t="shared" si="13"/>
        <v>0</v>
      </c>
      <c r="BE55" s="104">
        <v>0</v>
      </c>
      <c r="BF55" s="104">
        <v>0</v>
      </c>
      <c r="BG55" s="104">
        <v>0</v>
      </c>
      <c r="BH55" s="104">
        <v>0</v>
      </c>
      <c r="BI55" s="104">
        <v>0</v>
      </c>
      <c r="BJ55" s="104">
        <v>0</v>
      </c>
    </row>
    <row r="56" spans="1:62" ht="102.75" customHeight="1" x14ac:dyDescent="0.2">
      <c r="A56" s="56" t="s">
        <v>22</v>
      </c>
      <c r="B56" s="24" t="s">
        <v>57</v>
      </c>
      <c r="C56" s="24" t="s">
        <v>12</v>
      </c>
      <c r="D56" s="27">
        <f t="shared" si="136"/>
        <v>38788.6</v>
      </c>
      <c r="E56" s="69">
        <f t="shared" si="119"/>
        <v>4666.8</v>
      </c>
      <c r="F56" s="31">
        <v>0</v>
      </c>
      <c r="G56" s="31">
        <v>2031.2</v>
      </c>
      <c r="H56" s="31">
        <v>2635.6</v>
      </c>
      <c r="I56" s="69">
        <f t="shared" si="120"/>
        <v>3918.5</v>
      </c>
      <c r="J56" s="31">
        <v>0</v>
      </c>
      <c r="K56" s="31">
        <v>2396.9</v>
      </c>
      <c r="L56" s="31">
        <v>1521.6</v>
      </c>
      <c r="M56" s="31"/>
      <c r="N56" s="31"/>
      <c r="O56" s="31"/>
      <c r="P56" s="101">
        <f t="shared" si="67"/>
        <v>4803.8999999999996</v>
      </c>
      <c r="Q56" s="104">
        <v>0</v>
      </c>
      <c r="R56" s="104">
        <v>3273.4</v>
      </c>
      <c r="S56" s="102">
        <v>1530.5</v>
      </c>
      <c r="T56" s="104">
        <v>0</v>
      </c>
      <c r="U56" s="104">
        <v>0</v>
      </c>
      <c r="V56" s="104">
        <v>0</v>
      </c>
      <c r="W56" s="101">
        <f t="shared" si="133"/>
        <v>4024.5</v>
      </c>
      <c r="X56" s="102">
        <v>0</v>
      </c>
      <c r="Y56" s="102">
        <v>0</v>
      </c>
      <c r="Z56" s="102">
        <v>2520.9</v>
      </c>
      <c r="AA56" s="102">
        <v>1503.6</v>
      </c>
      <c r="AB56" s="102">
        <v>0</v>
      </c>
      <c r="AC56" s="102"/>
      <c r="AD56" s="102">
        <v>0</v>
      </c>
      <c r="AE56" s="102">
        <v>0</v>
      </c>
      <c r="AF56" s="94">
        <f t="shared" si="134"/>
        <v>6617.9</v>
      </c>
      <c r="AG56" s="104">
        <v>0</v>
      </c>
      <c r="AH56" s="104">
        <v>2528</v>
      </c>
      <c r="AI56" s="102">
        <v>4089.9</v>
      </c>
      <c r="AJ56" s="104">
        <v>0</v>
      </c>
      <c r="AK56" s="104">
        <v>0</v>
      </c>
      <c r="AL56" s="104">
        <v>0</v>
      </c>
      <c r="AM56" s="104">
        <v>0</v>
      </c>
      <c r="AN56" s="94">
        <f>AO56+AP56+AQ56+AR56+AV56</f>
        <v>4702.7999999999993</v>
      </c>
      <c r="AO56" s="104">
        <v>0</v>
      </c>
      <c r="AP56" s="104">
        <v>1209.0999999999999</v>
      </c>
      <c r="AQ56" s="104">
        <v>3493.7</v>
      </c>
      <c r="AR56" s="104">
        <v>0</v>
      </c>
      <c r="AS56" s="104">
        <v>0</v>
      </c>
      <c r="AT56" s="104"/>
      <c r="AU56" s="104"/>
      <c r="AV56" s="104">
        <v>0</v>
      </c>
      <c r="AW56" s="94">
        <f>AX56+AY56+AZ56+BA56+BJ56</f>
        <v>4921.8999999999996</v>
      </c>
      <c r="AX56" s="104">
        <v>0</v>
      </c>
      <c r="AY56" s="104">
        <v>0</v>
      </c>
      <c r="AZ56" s="104">
        <v>4921.8999999999996</v>
      </c>
      <c r="BA56" s="104">
        <v>0</v>
      </c>
      <c r="BB56" s="104">
        <v>0</v>
      </c>
      <c r="BC56" s="104">
        <v>0</v>
      </c>
      <c r="BD56" s="94">
        <f t="shared" si="13"/>
        <v>5132.3</v>
      </c>
      <c r="BE56" s="104">
        <v>0</v>
      </c>
      <c r="BF56" s="104">
        <v>0</v>
      </c>
      <c r="BG56" s="104">
        <v>5132.3</v>
      </c>
      <c r="BH56" s="104">
        <v>0</v>
      </c>
      <c r="BI56" s="104">
        <v>0</v>
      </c>
      <c r="BJ56" s="104">
        <v>0</v>
      </c>
    </row>
    <row r="57" spans="1:62" s="3" customFormat="1" ht="75" x14ac:dyDescent="0.2">
      <c r="A57" s="56" t="s">
        <v>23</v>
      </c>
      <c r="B57" s="24" t="s">
        <v>57</v>
      </c>
      <c r="C57" s="24" t="s">
        <v>12</v>
      </c>
      <c r="D57" s="27">
        <f t="shared" si="136"/>
        <v>114358.18</v>
      </c>
      <c r="E57" s="69">
        <f t="shared" si="119"/>
        <v>16257.279999999999</v>
      </c>
      <c r="F57" s="31"/>
      <c r="G57" s="31">
        <v>11615.9</v>
      </c>
      <c r="H57" s="31">
        <v>4641.38</v>
      </c>
      <c r="I57" s="69">
        <f t="shared" si="120"/>
        <v>14200.199999999999</v>
      </c>
      <c r="J57" s="31"/>
      <c r="K57" s="31">
        <v>13504.3</v>
      </c>
      <c r="L57" s="31">
        <v>550</v>
      </c>
      <c r="M57" s="31">
        <f>11.4+51.3</f>
        <v>62.699999999999996</v>
      </c>
      <c r="N57" s="31">
        <f>3.6+73.3</f>
        <v>76.899999999999991</v>
      </c>
      <c r="O57" s="31">
        <v>6.3</v>
      </c>
      <c r="P57" s="101">
        <f t="shared" si="67"/>
        <v>14899.199999999999</v>
      </c>
      <c r="Q57" s="104">
        <v>0</v>
      </c>
      <c r="R57" s="104">
        <v>14371.2</v>
      </c>
      <c r="S57" s="102">
        <v>468.4</v>
      </c>
      <c r="T57" s="104">
        <v>12</v>
      </c>
      <c r="U57" s="104">
        <v>3.8</v>
      </c>
      <c r="V57" s="104">
        <v>43.8</v>
      </c>
      <c r="W57" s="101">
        <f t="shared" si="133"/>
        <v>15330.2</v>
      </c>
      <c r="X57" s="102">
        <v>0</v>
      </c>
      <c r="Y57" s="102">
        <v>0</v>
      </c>
      <c r="Z57" s="102">
        <v>13816.1</v>
      </c>
      <c r="AA57" s="102">
        <v>1198.2</v>
      </c>
      <c r="AB57" s="102">
        <v>171</v>
      </c>
      <c r="AC57" s="102"/>
      <c r="AD57" s="102">
        <v>85.6</v>
      </c>
      <c r="AE57" s="102">
        <v>59.3</v>
      </c>
      <c r="AF57" s="94">
        <f>AG57+AH57+AI57+AJ57+AK57+AM57</f>
        <v>16331.5</v>
      </c>
      <c r="AG57" s="104">
        <v>0</v>
      </c>
      <c r="AH57" s="104">
        <v>14049.6</v>
      </c>
      <c r="AI57" s="102">
        <v>524</v>
      </c>
      <c r="AJ57" s="104">
        <v>1592.3</v>
      </c>
      <c r="AK57" s="104">
        <v>90.6</v>
      </c>
      <c r="AL57" s="104">
        <v>0</v>
      </c>
      <c r="AM57" s="104">
        <v>75</v>
      </c>
      <c r="AN57" s="94">
        <f>AO57+AP57+AQ57+AR57+AS57+AV57</f>
        <v>22064.5</v>
      </c>
      <c r="AO57" s="104">
        <v>0</v>
      </c>
      <c r="AP57" s="104">
        <v>14068.5</v>
      </c>
      <c r="AQ57" s="104">
        <v>4374</v>
      </c>
      <c r="AR57" s="104">
        <v>2766</v>
      </c>
      <c r="AS57" s="104">
        <v>504.4</v>
      </c>
      <c r="AT57" s="104"/>
      <c r="AU57" s="104"/>
      <c r="AV57" s="104">
        <v>351.6</v>
      </c>
      <c r="AW57" s="94">
        <f>AX57+AY57+AZ57+BA57+BB57+BC57</f>
        <v>7438</v>
      </c>
      <c r="AX57" s="104">
        <v>0</v>
      </c>
      <c r="AY57" s="104">
        <v>0</v>
      </c>
      <c r="AZ57" s="104">
        <v>4386</v>
      </c>
      <c r="BA57" s="104">
        <v>2899</v>
      </c>
      <c r="BB57" s="104">
        <v>0</v>
      </c>
      <c r="BC57" s="104">
        <v>153</v>
      </c>
      <c r="BD57" s="94">
        <f>BE57+BF57+BG57+BH57+BI57+BJ57</f>
        <v>7837.3</v>
      </c>
      <c r="BE57" s="104">
        <v>0</v>
      </c>
      <c r="BF57" s="104">
        <v>0</v>
      </c>
      <c r="BG57" s="104">
        <v>4577</v>
      </c>
      <c r="BH57" s="104">
        <v>3107.3</v>
      </c>
      <c r="BI57" s="104">
        <v>0</v>
      </c>
      <c r="BJ57" s="104">
        <v>153</v>
      </c>
    </row>
    <row r="58" spans="1:62" s="3" customFormat="1" ht="99" customHeight="1" x14ac:dyDescent="0.2">
      <c r="A58" s="56" t="s">
        <v>32</v>
      </c>
      <c r="B58" s="24" t="s">
        <v>57</v>
      </c>
      <c r="C58" s="24" t="s">
        <v>12</v>
      </c>
      <c r="D58" s="27">
        <f t="shared" si="136"/>
        <v>162814.53899999999</v>
      </c>
      <c r="E58" s="69">
        <f t="shared" si="119"/>
        <v>37437.4</v>
      </c>
      <c r="F58" s="31"/>
      <c r="G58" s="31">
        <v>29662.799999999999</v>
      </c>
      <c r="H58" s="31">
        <f>950+6824.6</f>
        <v>7774.6</v>
      </c>
      <c r="I58" s="69">
        <f t="shared" si="120"/>
        <v>41264.739000000001</v>
      </c>
      <c r="J58" s="31">
        <v>0</v>
      </c>
      <c r="K58" s="31">
        <v>41066.01</v>
      </c>
      <c r="L58" s="31">
        <v>0</v>
      </c>
      <c r="M58" s="31">
        <v>198.72900000000001</v>
      </c>
      <c r="N58" s="31">
        <v>0</v>
      </c>
      <c r="O58" s="31">
        <v>0</v>
      </c>
      <c r="P58" s="101">
        <f t="shared" si="67"/>
        <v>24534.6</v>
      </c>
      <c r="Q58" s="104">
        <v>0</v>
      </c>
      <c r="R58" s="122">
        <v>24434.6</v>
      </c>
      <c r="S58" s="102">
        <v>0</v>
      </c>
      <c r="T58" s="104">
        <v>100</v>
      </c>
      <c r="U58" s="104">
        <v>0</v>
      </c>
      <c r="V58" s="104">
        <v>0</v>
      </c>
      <c r="W58" s="101">
        <f t="shared" si="133"/>
        <v>22493.8</v>
      </c>
      <c r="X58" s="102">
        <v>0</v>
      </c>
      <c r="Y58" s="102">
        <v>0</v>
      </c>
      <c r="Z58" s="102">
        <v>21428.7</v>
      </c>
      <c r="AA58" s="102">
        <v>0</v>
      </c>
      <c r="AB58" s="102">
        <v>1065.0999999999999</v>
      </c>
      <c r="AC58" s="102"/>
      <c r="AD58" s="102"/>
      <c r="AE58" s="102"/>
      <c r="AF58" s="94">
        <f t="shared" si="134"/>
        <v>9220.4</v>
      </c>
      <c r="AG58" s="104">
        <v>0</v>
      </c>
      <c r="AH58" s="104">
        <v>0</v>
      </c>
      <c r="AI58" s="102">
        <v>6720.4</v>
      </c>
      <c r="AJ58" s="104">
        <v>2500</v>
      </c>
      <c r="AK58" s="104">
        <v>0</v>
      </c>
      <c r="AL58" s="104">
        <v>0</v>
      </c>
      <c r="AM58" s="104">
        <v>0</v>
      </c>
      <c r="AN58" s="94">
        <f>AO58+AP58+AQ58+AR58+AV58</f>
        <v>13136</v>
      </c>
      <c r="AO58" s="104">
        <v>0</v>
      </c>
      <c r="AP58" s="104">
        <v>0</v>
      </c>
      <c r="AQ58" s="104">
        <v>10636</v>
      </c>
      <c r="AR58" s="104">
        <v>2500</v>
      </c>
      <c r="AS58" s="104">
        <v>0</v>
      </c>
      <c r="AT58" s="104"/>
      <c r="AU58" s="104"/>
      <c r="AV58" s="104">
        <v>0</v>
      </c>
      <c r="AW58" s="94">
        <f t="shared" ref="AW58:AW74" si="151">AX58+AY58+AZ58+BA58+BJ58</f>
        <v>7132.8</v>
      </c>
      <c r="AX58" s="104">
        <v>0</v>
      </c>
      <c r="AY58" s="104">
        <v>0</v>
      </c>
      <c r="AZ58" s="104">
        <v>7132.8</v>
      </c>
      <c r="BA58" s="104">
        <v>0</v>
      </c>
      <c r="BB58" s="104">
        <v>0</v>
      </c>
      <c r="BC58" s="104"/>
      <c r="BD58" s="94">
        <f t="shared" si="13"/>
        <v>7594.8</v>
      </c>
      <c r="BE58" s="104">
        <v>0</v>
      </c>
      <c r="BF58" s="104">
        <v>0</v>
      </c>
      <c r="BG58" s="104">
        <v>7594.8</v>
      </c>
      <c r="BH58" s="104">
        <v>0</v>
      </c>
      <c r="BI58" s="104">
        <v>0</v>
      </c>
      <c r="BJ58" s="104">
        <v>0</v>
      </c>
    </row>
    <row r="59" spans="1:62" ht="91.5" customHeight="1" x14ac:dyDescent="0.2">
      <c r="A59" s="56" t="s">
        <v>24</v>
      </c>
      <c r="B59" s="24" t="s">
        <v>57</v>
      </c>
      <c r="C59" s="24" t="s">
        <v>12</v>
      </c>
      <c r="D59" s="27">
        <f t="shared" si="136"/>
        <v>21854</v>
      </c>
      <c r="E59" s="69">
        <f t="shared" si="119"/>
        <v>0</v>
      </c>
      <c r="F59" s="31"/>
      <c r="G59" s="31">
        <v>0</v>
      </c>
      <c r="H59" s="31">
        <v>0</v>
      </c>
      <c r="I59" s="69">
        <f t="shared" si="120"/>
        <v>5200.3999999999996</v>
      </c>
      <c r="J59" s="31">
        <v>0</v>
      </c>
      <c r="K59" s="31">
        <v>0</v>
      </c>
      <c r="L59" s="31">
        <v>5200.3999999999996</v>
      </c>
      <c r="M59" s="31">
        <v>0</v>
      </c>
      <c r="N59" s="31">
        <v>0</v>
      </c>
      <c r="O59" s="31">
        <v>0</v>
      </c>
      <c r="P59" s="101">
        <f t="shared" si="67"/>
        <v>4835.3999999999996</v>
      </c>
      <c r="Q59" s="104">
        <v>0</v>
      </c>
      <c r="R59" s="104">
        <v>0</v>
      </c>
      <c r="S59" s="102">
        <v>4835.3999999999996</v>
      </c>
      <c r="T59" s="104">
        <v>0</v>
      </c>
      <c r="U59" s="104">
        <v>0</v>
      </c>
      <c r="V59" s="104">
        <v>0</v>
      </c>
      <c r="W59" s="101">
        <f t="shared" si="133"/>
        <v>3718.2</v>
      </c>
      <c r="X59" s="102">
        <v>0</v>
      </c>
      <c r="Y59" s="102">
        <v>0</v>
      </c>
      <c r="Z59" s="102">
        <v>0</v>
      </c>
      <c r="AA59" s="102">
        <v>3718.2</v>
      </c>
      <c r="AB59" s="102"/>
      <c r="AC59" s="102"/>
      <c r="AD59" s="102"/>
      <c r="AE59" s="102"/>
      <c r="AF59" s="94">
        <f t="shared" si="134"/>
        <v>1950</v>
      </c>
      <c r="AG59" s="104">
        <v>0</v>
      </c>
      <c r="AH59" s="104">
        <v>0</v>
      </c>
      <c r="AI59" s="102">
        <v>1950</v>
      </c>
      <c r="AJ59" s="104">
        <v>0</v>
      </c>
      <c r="AK59" s="104">
        <v>0</v>
      </c>
      <c r="AL59" s="104">
        <v>0</v>
      </c>
      <c r="AM59" s="104">
        <v>0</v>
      </c>
      <c r="AN59" s="94">
        <f>AO59+AP59+AQ59+AR59+AV59</f>
        <v>2050</v>
      </c>
      <c r="AO59" s="104">
        <v>0</v>
      </c>
      <c r="AP59" s="104">
        <v>0</v>
      </c>
      <c r="AQ59" s="104">
        <v>2050</v>
      </c>
      <c r="AR59" s="104">
        <v>0</v>
      </c>
      <c r="AS59" s="104">
        <v>0</v>
      </c>
      <c r="AT59" s="104"/>
      <c r="AU59" s="104"/>
      <c r="AV59" s="104">
        <v>0</v>
      </c>
      <c r="AW59" s="94">
        <f t="shared" si="151"/>
        <v>2050</v>
      </c>
      <c r="AX59" s="104">
        <v>0</v>
      </c>
      <c r="AY59" s="104">
        <v>0</v>
      </c>
      <c r="AZ59" s="104">
        <v>2050</v>
      </c>
      <c r="BA59" s="104">
        <v>0</v>
      </c>
      <c r="BB59" s="104">
        <v>0</v>
      </c>
      <c r="BC59" s="104">
        <v>0</v>
      </c>
      <c r="BD59" s="94">
        <f t="shared" si="13"/>
        <v>2050</v>
      </c>
      <c r="BE59" s="104">
        <v>0</v>
      </c>
      <c r="BF59" s="104">
        <v>0</v>
      </c>
      <c r="BG59" s="104">
        <v>2050</v>
      </c>
      <c r="BH59" s="104">
        <v>0</v>
      </c>
      <c r="BI59" s="104">
        <v>0</v>
      </c>
      <c r="BJ59" s="104">
        <v>0</v>
      </c>
    </row>
    <row r="60" spans="1:62" ht="75" x14ac:dyDescent="0.2">
      <c r="A60" s="56" t="s">
        <v>25</v>
      </c>
      <c r="B60" s="24" t="s">
        <v>57</v>
      </c>
      <c r="C60" s="24" t="s">
        <v>12</v>
      </c>
      <c r="D60" s="27">
        <f t="shared" si="136"/>
        <v>2036</v>
      </c>
      <c r="E60" s="69">
        <v>330</v>
      </c>
      <c r="F60" s="31">
        <v>0</v>
      </c>
      <c r="G60" s="31">
        <v>0</v>
      </c>
      <c r="H60" s="31">
        <v>330</v>
      </c>
      <c r="I60" s="69">
        <f t="shared" si="120"/>
        <v>310</v>
      </c>
      <c r="J60" s="31">
        <v>0</v>
      </c>
      <c r="K60" s="31">
        <v>0</v>
      </c>
      <c r="L60" s="31">
        <v>310</v>
      </c>
      <c r="M60" s="31">
        <v>0</v>
      </c>
      <c r="N60" s="31">
        <v>0</v>
      </c>
      <c r="O60" s="31">
        <v>0</v>
      </c>
      <c r="P60" s="101">
        <f t="shared" si="67"/>
        <v>30</v>
      </c>
      <c r="Q60" s="104">
        <v>0</v>
      </c>
      <c r="R60" s="104">
        <v>0</v>
      </c>
      <c r="S60" s="102">
        <v>30</v>
      </c>
      <c r="T60" s="104">
        <v>0</v>
      </c>
      <c r="U60" s="104">
        <v>0</v>
      </c>
      <c r="V60" s="104">
        <v>0</v>
      </c>
      <c r="W60" s="101">
        <f t="shared" si="133"/>
        <v>30</v>
      </c>
      <c r="X60" s="102">
        <v>0</v>
      </c>
      <c r="Y60" s="102">
        <v>0</v>
      </c>
      <c r="Z60" s="102">
        <v>0</v>
      </c>
      <c r="AA60" s="102">
        <v>20</v>
      </c>
      <c r="AB60" s="102">
        <v>10</v>
      </c>
      <c r="AC60" s="102"/>
      <c r="AD60" s="102"/>
      <c r="AE60" s="102"/>
      <c r="AF60" s="94">
        <f t="shared" si="134"/>
        <v>150</v>
      </c>
      <c r="AG60" s="104">
        <v>0</v>
      </c>
      <c r="AH60" s="104">
        <v>0</v>
      </c>
      <c r="AI60" s="102">
        <v>50</v>
      </c>
      <c r="AJ60" s="104">
        <v>100</v>
      </c>
      <c r="AK60" s="104">
        <v>0</v>
      </c>
      <c r="AL60" s="104">
        <v>0</v>
      </c>
      <c r="AM60" s="104">
        <v>0</v>
      </c>
      <c r="AN60" s="94">
        <f>AO60+AP60+AQ60+AR60+AV60</f>
        <v>117</v>
      </c>
      <c r="AO60" s="104">
        <v>0</v>
      </c>
      <c r="AP60" s="104">
        <v>0</v>
      </c>
      <c r="AQ60" s="104">
        <v>17</v>
      </c>
      <c r="AR60" s="104">
        <v>100</v>
      </c>
      <c r="AS60" s="104">
        <v>0</v>
      </c>
      <c r="AT60" s="104"/>
      <c r="AU60" s="104"/>
      <c r="AV60" s="104">
        <v>0</v>
      </c>
      <c r="AW60" s="94">
        <f t="shared" si="151"/>
        <v>319</v>
      </c>
      <c r="AX60" s="104">
        <v>0</v>
      </c>
      <c r="AY60" s="104">
        <v>0</v>
      </c>
      <c r="AZ60" s="104">
        <v>19</v>
      </c>
      <c r="BA60" s="104">
        <v>300</v>
      </c>
      <c r="BB60" s="104">
        <v>0</v>
      </c>
      <c r="BC60" s="104">
        <v>0</v>
      </c>
      <c r="BD60" s="94">
        <f t="shared" si="13"/>
        <v>750</v>
      </c>
      <c r="BE60" s="104">
        <v>0</v>
      </c>
      <c r="BF60" s="104">
        <v>0</v>
      </c>
      <c r="BG60" s="104">
        <v>450</v>
      </c>
      <c r="BH60" s="104">
        <v>300</v>
      </c>
      <c r="BI60" s="104">
        <v>0</v>
      </c>
      <c r="BJ60" s="104">
        <v>0</v>
      </c>
    </row>
    <row r="61" spans="1:62" s="3" customFormat="1" ht="159.75" customHeight="1" x14ac:dyDescent="0.2">
      <c r="A61" s="57" t="s">
        <v>26</v>
      </c>
      <c r="B61" s="24" t="s">
        <v>57</v>
      </c>
      <c r="C61" s="25" t="s">
        <v>12</v>
      </c>
      <c r="D61" s="27">
        <f t="shared" si="136"/>
        <v>13383.899999999998</v>
      </c>
      <c r="E61" s="69">
        <f t="shared" ref="E61:E67" si="152">SUM(F61:H61)</f>
        <v>2466</v>
      </c>
      <c r="F61" s="32">
        <v>0</v>
      </c>
      <c r="G61" s="32">
        <v>2096.9</v>
      </c>
      <c r="H61" s="32">
        <v>369.1</v>
      </c>
      <c r="I61" s="69">
        <f t="shared" si="120"/>
        <v>2396.9</v>
      </c>
      <c r="J61" s="32">
        <v>0</v>
      </c>
      <c r="K61" s="32">
        <v>2096.9</v>
      </c>
      <c r="L61" s="32">
        <v>300</v>
      </c>
      <c r="M61" s="32">
        <v>0</v>
      </c>
      <c r="N61" s="32">
        <v>0</v>
      </c>
      <c r="O61" s="32">
        <v>0</v>
      </c>
      <c r="P61" s="101">
        <f t="shared" si="67"/>
        <v>2396.9</v>
      </c>
      <c r="Q61" s="102">
        <v>0</v>
      </c>
      <c r="R61" s="102">
        <v>2096.9</v>
      </c>
      <c r="S61" s="102">
        <v>300</v>
      </c>
      <c r="T61" s="104">
        <v>0</v>
      </c>
      <c r="U61" s="104">
        <v>0</v>
      </c>
      <c r="V61" s="104">
        <v>0</v>
      </c>
      <c r="W61" s="101">
        <f t="shared" si="133"/>
        <v>2662.8</v>
      </c>
      <c r="X61" s="102">
        <v>0</v>
      </c>
      <c r="Y61" s="102">
        <v>0</v>
      </c>
      <c r="Z61" s="102">
        <v>2320.8000000000002</v>
      </c>
      <c r="AA61" s="102">
        <v>342</v>
      </c>
      <c r="AB61" s="102"/>
      <c r="AC61" s="102"/>
      <c r="AD61" s="102"/>
      <c r="AE61" s="102"/>
      <c r="AF61" s="94">
        <f t="shared" si="134"/>
        <v>2561.3000000000002</v>
      </c>
      <c r="AG61" s="102">
        <v>0</v>
      </c>
      <c r="AH61" s="102">
        <v>2261.3000000000002</v>
      </c>
      <c r="AI61" s="102">
        <v>300</v>
      </c>
      <c r="AJ61" s="102">
        <v>0</v>
      </c>
      <c r="AK61" s="102">
        <v>0</v>
      </c>
      <c r="AL61" s="102">
        <v>0</v>
      </c>
      <c r="AM61" s="102">
        <v>0</v>
      </c>
      <c r="AN61" s="94">
        <f>AO61+AP61+AQ61+AR61+AV61</f>
        <v>300</v>
      </c>
      <c r="AO61" s="102">
        <v>0</v>
      </c>
      <c r="AP61" s="102">
        <v>0</v>
      </c>
      <c r="AQ61" s="102">
        <v>300</v>
      </c>
      <c r="AR61" s="102">
        <v>0</v>
      </c>
      <c r="AS61" s="102">
        <v>0</v>
      </c>
      <c r="AT61" s="102"/>
      <c r="AU61" s="102"/>
      <c r="AV61" s="102">
        <v>0</v>
      </c>
      <c r="AW61" s="94">
        <f t="shared" si="151"/>
        <v>300</v>
      </c>
      <c r="AX61" s="102">
        <v>0</v>
      </c>
      <c r="AY61" s="102">
        <v>0</v>
      </c>
      <c r="AZ61" s="102">
        <v>300</v>
      </c>
      <c r="BA61" s="102">
        <v>0</v>
      </c>
      <c r="BB61" s="102">
        <v>0</v>
      </c>
      <c r="BC61" s="102">
        <v>0</v>
      </c>
      <c r="BD61" s="94">
        <f t="shared" si="13"/>
        <v>300</v>
      </c>
      <c r="BE61" s="102">
        <v>0</v>
      </c>
      <c r="BF61" s="102">
        <v>0</v>
      </c>
      <c r="BG61" s="102">
        <v>300</v>
      </c>
      <c r="BH61" s="102">
        <v>0</v>
      </c>
      <c r="BI61" s="102">
        <v>0</v>
      </c>
      <c r="BJ61" s="102">
        <v>0</v>
      </c>
    </row>
    <row r="62" spans="1:62" s="3" customFormat="1" ht="107.25" customHeight="1" x14ac:dyDescent="0.2">
      <c r="A62" s="132" t="s">
        <v>96</v>
      </c>
      <c r="B62" s="130" t="s">
        <v>57</v>
      </c>
      <c r="C62" s="131" t="s">
        <v>12</v>
      </c>
      <c r="D62" s="27">
        <f>AN62</f>
        <v>126.5</v>
      </c>
      <c r="E62" s="69"/>
      <c r="F62" s="32"/>
      <c r="G62" s="32"/>
      <c r="H62" s="32"/>
      <c r="I62" s="69"/>
      <c r="J62" s="32"/>
      <c r="K62" s="32"/>
      <c r="L62" s="32"/>
      <c r="M62" s="32"/>
      <c r="N62" s="32"/>
      <c r="O62" s="32"/>
      <c r="P62" s="101"/>
      <c r="Q62" s="102"/>
      <c r="R62" s="102"/>
      <c r="S62" s="102"/>
      <c r="T62" s="104"/>
      <c r="U62" s="104"/>
      <c r="V62" s="104"/>
      <c r="W62" s="101"/>
      <c r="X62" s="102"/>
      <c r="Y62" s="102"/>
      <c r="Z62" s="102"/>
      <c r="AA62" s="102"/>
      <c r="AB62" s="102"/>
      <c r="AC62" s="102"/>
      <c r="AD62" s="102"/>
      <c r="AE62" s="102"/>
      <c r="AF62" s="94"/>
      <c r="AG62" s="102"/>
      <c r="AH62" s="102"/>
      <c r="AI62" s="102"/>
      <c r="AJ62" s="102"/>
      <c r="AK62" s="102"/>
      <c r="AL62" s="102"/>
      <c r="AM62" s="102"/>
      <c r="AN62" s="94">
        <f>AR62</f>
        <v>126.5</v>
      </c>
      <c r="AO62" s="102"/>
      <c r="AP62" s="102"/>
      <c r="AQ62" s="102"/>
      <c r="AR62" s="102">
        <v>126.5</v>
      </c>
      <c r="AS62" s="102"/>
      <c r="AT62" s="102"/>
      <c r="AU62" s="102"/>
      <c r="AV62" s="102"/>
      <c r="AW62" s="94"/>
      <c r="AX62" s="102"/>
      <c r="AY62" s="102"/>
      <c r="AZ62" s="102"/>
      <c r="BA62" s="102"/>
      <c r="BB62" s="102"/>
      <c r="BC62" s="102"/>
      <c r="BD62" s="94"/>
      <c r="BE62" s="102"/>
      <c r="BF62" s="102"/>
      <c r="BG62" s="102"/>
      <c r="BH62" s="102"/>
      <c r="BI62" s="102"/>
      <c r="BJ62" s="102"/>
    </row>
    <row r="63" spans="1:62" s="8" customFormat="1" ht="99.75" x14ac:dyDescent="0.2">
      <c r="A63" s="58" t="s">
        <v>28</v>
      </c>
      <c r="B63" s="40" t="s">
        <v>58</v>
      </c>
      <c r="C63" s="40" t="s">
        <v>7</v>
      </c>
      <c r="D63" s="27">
        <f>E63+I63+P63+W63+AF63+AN63+AW63+BD63</f>
        <v>0</v>
      </c>
      <c r="E63" s="69">
        <f t="shared" si="152"/>
        <v>0</v>
      </c>
      <c r="F63" s="30">
        <v>0</v>
      </c>
      <c r="G63" s="30">
        <v>0</v>
      </c>
      <c r="H63" s="30">
        <v>0</v>
      </c>
      <c r="I63" s="69">
        <f t="shared" si="120"/>
        <v>0</v>
      </c>
      <c r="J63" s="30">
        <v>0</v>
      </c>
      <c r="K63" s="30">
        <v>0</v>
      </c>
      <c r="L63" s="30">
        <v>0</v>
      </c>
      <c r="M63" s="30"/>
      <c r="N63" s="30"/>
      <c r="O63" s="30"/>
      <c r="P63" s="101">
        <f t="shared" si="67"/>
        <v>0</v>
      </c>
      <c r="Q63" s="112">
        <v>0</v>
      </c>
      <c r="R63" s="112">
        <v>0</v>
      </c>
      <c r="S63" s="113">
        <v>0</v>
      </c>
      <c r="T63" s="112"/>
      <c r="U63" s="112"/>
      <c r="V63" s="112"/>
      <c r="W63" s="101">
        <f t="shared" si="133"/>
        <v>0</v>
      </c>
      <c r="X63" s="113">
        <v>0</v>
      </c>
      <c r="Y63" s="113">
        <v>0</v>
      </c>
      <c r="Z63" s="113">
        <v>0</v>
      </c>
      <c r="AA63" s="113">
        <v>0</v>
      </c>
      <c r="AB63" s="113"/>
      <c r="AC63" s="113"/>
      <c r="AD63" s="113"/>
      <c r="AE63" s="113"/>
      <c r="AF63" s="94">
        <f t="shared" si="134"/>
        <v>0</v>
      </c>
      <c r="AG63" s="112">
        <v>0</v>
      </c>
      <c r="AH63" s="112">
        <v>0</v>
      </c>
      <c r="AI63" s="113">
        <v>0</v>
      </c>
      <c r="AJ63" s="112">
        <v>0</v>
      </c>
      <c r="AK63" s="112">
        <v>0</v>
      </c>
      <c r="AL63" s="112">
        <v>0</v>
      </c>
      <c r="AM63" s="112">
        <v>0</v>
      </c>
      <c r="AN63" s="94">
        <f t="shared" ref="AN63:AN74" si="153">AO63+AP63+AQ63+AR63+AV63</f>
        <v>0</v>
      </c>
      <c r="AO63" s="112">
        <v>0</v>
      </c>
      <c r="AP63" s="112">
        <v>0</v>
      </c>
      <c r="AQ63" s="112">
        <v>0</v>
      </c>
      <c r="AR63" s="112">
        <v>0</v>
      </c>
      <c r="AS63" s="112">
        <v>0</v>
      </c>
      <c r="AT63" s="112"/>
      <c r="AU63" s="112"/>
      <c r="AV63" s="112">
        <v>0</v>
      </c>
      <c r="AW63" s="94">
        <f t="shared" si="151"/>
        <v>0</v>
      </c>
      <c r="AX63" s="112">
        <v>0</v>
      </c>
      <c r="AY63" s="112">
        <v>0</v>
      </c>
      <c r="AZ63" s="112">
        <v>0</v>
      </c>
      <c r="BA63" s="112">
        <v>0</v>
      </c>
      <c r="BB63" s="112">
        <v>0</v>
      </c>
      <c r="BC63" s="112">
        <v>0</v>
      </c>
      <c r="BD63" s="94">
        <f t="shared" si="13"/>
        <v>0</v>
      </c>
      <c r="BE63" s="112">
        <v>0</v>
      </c>
      <c r="BF63" s="112">
        <v>0</v>
      </c>
      <c r="BG63" s="112">
        <v>0</v>
      </c>
      <c r="BH63" s="112">
        <v>0</v>
      </c>
      <c r="BI63" s="112">
        <v>0</v>
      </c>
      <c r="BJ63" s="112">
        <v>0</v>
      </c>
    </row>
    <row r="64" spans="1:62" s="11" customFormat="1" ht="57" customHeight="1" x14ac:dyDescent="0.2">
      <c r="A64" s="158" t="s">
        <v>31</v>
      </c>
      <c r="B64" s="40"/>
      <c r="C64" s="40" t="s">
        <v>7</v>
      </c>
      <c r="D64" s="27">
        <f>E64+I64+P64+W64+AF64+AN64+AW64+BD64</f>
        <v>7396.7</v>
      </c>
      <c r="E64" s="70">
        <f t="shared" si="152"/>
        <v>0</v>
      </c>
      <c r="F64" s="36">
        <f t="shared" ref="F64:G64" si="154">F65+F66+F67</f>
        <v>0</v>
      </c>
      <c r="G64" s="36">
        <f t="shared" si="154"/>
        <v>0</v>
      </c>
      <c r="H64" s="36">
        <f>H65+H66+H67</f>
        <v>0</v>
      </c>
      <c r="I64" s="70">
        <f t="shared" si="120"/>
        <v>4594.8999999999996</v>
      </c>
      <c r="J64" s="36">
        <f t="shared" ref="J64:L64" si="155">J65+J66+J67</f>
        <v>0</v>
      </c>
      <c r="K64" s="36">
        <f t="shared" si="155"/>
        <v>0</v>
      </c>
      <c r="L64" s="36">
        <f t="shared" si="155"/>
        <v>4594.8999999999996</v>
      </c>
      <c r="M64" s="36"/>
      <c r="N64" s="36"/>
      <c r="O64" s="36"/>
      <c r="P64" s="101">
        <f>S64</f>
        <v>477.3</v>
      </c>
      <c r="Q64" s="123">
        <f t="shared" ref="Q64:R64" si="156">Q65+Q66+Q67</f>
        <v>0</v>
      </c>
      <c r="R64" s="123">
        <f t="shared" si="156"/>
        <v>0</v>
      </c>
      <c r="S64" s="124">
        <f>S65+S68</f>
        <v>477.3</v>
      </c>
      <c r="T64" s="123"/>
      <c r="U64" s="123"/>
      <c r="V64" s="123"/>
      <c r="W64" s="101">
        <f t="shared" si="133"/>
        <v>200</v>
      </c>
      <c r="X64" s="124">
        <f t="shared" ref="X64:AA64" si="157">X65+X66+X67</f>
        <v>0</v>
      </c>
      <c r="Y64" s="124">
        <f t="shared" si="157"/>
        <v>0</v>
      </c>
      <c r="Z64" s="124">
        <f t="shared" si="157"/>
        <v>0</v>
      </c>
      <c r="AA64" s="124">
        <f t="shared" si="157"/>
        <v>200</v>
      </c>
      <c r="AB64" s="124"/>
      <c r="AC64" s="124"/>
      <c r="AD64" s="124"/>
      <c r="AE64" s="124"/>
      <c r="AF64" s="94">
        <f t="shared" si="134"/>
        <v>214.3</v>
      </c>
      <c r="AG64" s="123">
        <f t="shared" ref="AG64:AI64" si="158">AG65+AG66+AG67</f>
        <v>0</v>
      </c>
      <c r="AH64" s="123">
        <f t="shared" si="158"/>
        <v>0</v>
      </c>
      <c r="AI64" s="124">
        <f t="shared" si="158"/>
        <v>214.3</v>
      </c>
      <c r="AJ64" s="123">
        <v>0</v>
      </c>
      <c r="AK64" s="123"/>
      <c r="AL64" s="123"/>
      <c r="AM64" s="123">
        <v>0</v>
      </c>
      <c r="AN64" s="94">
        <f t="shared" si="153"/>
        <v>1510.2</v>
      </c>
      <c r="AO64" s="123">
        <f t="shared" ref="AO64" si="159">AO65+AO66+AO67</f>
        <v>0</v>
      </c>
      <c r="AP64" s="123">
        <v>0</v>
      </c>
      <c r="AQ64" s="123">
        <f>AQ65</f>
        <v>1510.2</v>
      </c>
      <c r="AR64" s="123">
        <v>0</v>
      </c>
      <c r="AS64" s="123"/>
      <c r="AT64" s="123"/>
      <c r="AU64" s="123"/>
      <c r="AV64" s="123">
        <v>0</v>
      </c>
      <c r="AW64" s="94">
        <f t="shared" si="151"/>
        <v>200</v>
      </c>
      <c r="AX64" s="123">
        <f t="shared" ref="AX64" si="160">AX65+AX66+AX67</f>
        <v>0</v>
      </c>
      <c r="AY64" s="123">
        <v>0</v>
      </c>
      <c r="AZ64" s="123">
        <f>AZ65</f>
        <v>200</v>
      </c>
      <c r="BA64" s="123">
        <v>0</v>
      </c>
      <c r="BB64" s="123">
        <f>BB65</f>
        <v>0</v>
      </c>
      <c r="BC64" s="123">
        <v>0</v>
      </c>
      <c r="BD64" s="94">
        <f t="shared" si="13"/>
        <v>200</v>
      </c>
      <c r="BE64" s="123">
        <f t="shared" ref="BE64:BJ64" si="161">BE65</f>
        <v>0</v>
      </c>
      <c r="BF64" s="123">
        <f t="shared" si="161"/>
        <v>0</v>
      </c>
      <c r="BG64" s="123">
        <f t="shared" si="161"/>
        <v>200</v>
      </c>
      <c r="BH64" s="123">
        <f t="shared" si="161"/>
        <v>0</v>
      </c>
      <c r="BI64" s="123">
        <f t="shared" si="161"/>
        <v>0</v>
      </c>
      <c r="BJ64" s="123">
        <f t="shared" si="161"/>
        <v>0</v>
      </c>
    </row>
    <row r="65" spans="1:62" s="10" customFormat="1" ht="46.5" customHeight="1" x14ac:dyDescent="0.2">
      <c r="A65" s="159"/>
      <c r="B65" s="40" t="s">
        <v>17</v>
      </c>
      <c r="C65" s="40" t="s">
        <v>17</v>
      </c>
      <c r="D65" s="27">
        <f>E65+I65+P65+W65+AF65+AN65+AW65+BD65</f>
        <v>6147</v>
      </c>
      <c r="E65" s="70">
        <f t="shared" si="152"/>
        <v>0</v>
      </c>
      <c r="F65" s="36">
        <f t="shared" ref="F65:G65" si="162">F69+F71+F74</f>
        <v>0</v>
      </c>
      <c r="G65" s="36">
        <f t="shared" si="162"/>
        <v>0</v>
      </c>
      <c r="H65" s="36">
        <f>H69+H71+H74</f>
        <v>0</v>
      </c>
      <c r="I65" s="70">
        <f t="shared" si="120"/>
        <v>3522.5</v>
      </c>
      <c r="J65" s="36">
        <f t="shared" ref="J65:K65" si="163">J69+J71+J74</f>
        <v>0</v>
      </c>
      <c r="K65" s="36">
        <f t="shared" si="163"/>
        <v>0</v>
      </c>
      <c r="L65" s="36">
        <f>L69+L71+L74</f>
        <v>3522.5</v>
      </c>
      <c r="M65" s="36"/>
      <c r="N65" s="36"/>
      <c r="O65" s="36"/>
      <c r="P65" s="101">
        <f t="shared" si="67"/>
        <v>300</v>
      </c>
      <c r="Q65" s="123">
        <f t="shared" ref="Q65:S65" si="164">Q69+Q71+Q74</f>
        <v>0</v>
      </c>
      <c r="R65" s="123">
        <f t="shared" si="164"/>
        <v>0</v>
      </c>
      <c r="S65" s="124">
        <f t="shared" si="164"/>
        <v>300</v>
      </c>
      <c r="T65" s="123"/>
      <c r="U65" s="123"/>
      <c r="V65" s="123"/>
      <c r="W65" s="101">
        <f t="shared" si="133"/>
        <v>200</v>
      </c>
      <c r="X65" s="124">
        <f t="shared" ref="X65:AA65" si="165">X69+X71+X74</f>
        <v>0</v>
      </c>
      <c r="Y65" s="124">
        <f t="shared" si="165"/>
        <v>0</v>
      </c>
      <c r="Z65" s="124">
        <f t="shared" si="165"/>
        <v>0</v>
      </c>
      <c r="AA65" s="124">
        <f t="shared" si="165"/>
        <v>200</v>
      </c>
      <c r="AB65" s="124"/>
      <c r="AC65" s="124"/>
      <c r="AD65" s="124"/>
      <c r="AE65" s="124"/>
      <c r="AF65" s="94">
        <f t="shared" si="134"/>
        <v>214.3</v>
      </c>
      <c r="AG65" s="123">
        <f t="shared" ref="AG65:BJ65" si="166">AG69+AG71+AG74</f>
        <v>0</v>
      </c>
      <c r="AH65" s="123">
        <f t="shared" si="166"/>
        <v>0</v>
      </c>
      <c r="AI65" s="124">
        <f t="shared" si="166"/>
        <v>214.3</v>
      </c>
      <c r="AJ65" s="123">
        <f t="shared" si="166"/>
        <v>0</v>
      </c>
      <c r="AK65" s="123">
        <f t="shared" si="166"/>
        <v>0</v>
      </c>
      <c r="AL65" s="124">
        <f t="shared" si="166"/>
        <v>0</v>
      </c>
      <c r="AM65" s="123"/>
      <c r="AN65" s="94">
        <f t="shared" si="153"/>
        <v>1510.2</v>
      </c>
      <c r="AO65" s="123">
        <f t="shared" si="166"/>
        <v>0</v>
      </c>
      <c r="AP65" s="123">
        <f t="shared" si="166"/>
        <v>0</v>
      </c>
      <c r="AQ65" s="124">
        <f t="shared" si="166"/>
        <v>1510.2</v>
      </c>
      <c r="AR65" s="123">
        <f t="shared" si="166"/>
        <v>0</v>
      </c>
      <c r="AS65" s="123">
        <f t="shared" si="166"/>
        <v>0</v>
      </c>
      <c r="AT65" s="123"/>
      <c r="AU65" s="123"/>
      <c r="AV65" s="124">
        <f t="shared" si="166"/>
        <v>0</v>
      </c>
      <c r="AW65" s="94">
        <f t="shared" si="151"/>
        <v>200</v>
      </c>
      <c r="AX65" s="123">
        <f t="shared" si="166"/>
        <v>0</v>
      </c>
      <c r="AY65" s="123">
        <f t="shared" si="166"/>
        <v>0</v>
      </c>
      <c r="AZ65" s="124">
        <f t="shared" si="166"/>
        <v>200</v>
      </c>
      <c r="BA65" s="123">
        <f t="shared" si="166"/>
        <v>0</v>
      </c>
      <c r="BB65" s="123">
        <f t="shared" si="166"/>
        <v>0</v>
      </c>
      <c r="BC65" s="124">
        <f t="shared" si="166"/>
        <v>0</v>
      </c>
      <c r="BD65" s="94">
        <f t="shared" si="13"/>
        <v>200</v>
      </c>
      <c r="BE65" s="123">
        <f t="shared" si="166"/>
        <v>0</v>
      </c>
      <c r="BF65" s="123">
        <f t="shared" si="166"/>
        <v>0</v>
      </c>
      <c r="BG65" s="124">
        <f t="shared" si="166"/>
        <v>200</v>
      </c>
      <c r="BH65" s="123">
        <f t="shared" si="166"/>
        <v>0</v>
      </c>
      <c r="BI65" s="123">
        <f t="shared" si="166"/>
        <v>0</v>
      </c>
      <c r="BJ65" s="124">
        <f t="shared" si="166"/>
        <v>0</v>
      </c>
    </row>
    <row r="66" spans="1:62" s="10" customFormat="1" ht="56.25" customHeight="1" x14ac:dyDescent="0.2">
      <c r="A66" s="159"/>
      <c r="B66" s="40" t="s">
        <v>19</v>
      </c>
      <c r="C66" s="40" t="s">
        <v>19</v>
      </c>
      <c r="D66" s="27">
        <f>E66+I66+P66+W66+AF66+AN66+AW66+BD66</f>
        <v>1060</v>
      </c>
      <c r="E66" s="69">
        <f t="shared" si="152"/>
        <v>0</v>
      </c>
      <c r="F66" s="30">
        <v>0</v>
      </c>
      <c r="G66" s="30">
        <v>0</v>
      </c>
      <c r="H66" s="30">
        <v>0</v>
      </c>
      <c r="I66" s="70">
        <f t="shared" si="120"/>
        <v>1060</v>
      </c>
      <c r="J66" s="30">
        <v>0</v>
      </c>
      <c r="K66" s="30">
        <v>0</v>
      </c>
      <c r="L66" s="30">
        <v>1060</v>
      </c>
      <c r="M66" s="36"/>
      <c r="N66" s="36"/>
      <c r="O66" s="36"/>
      <c r="P66" s="101">
        <f t="shared" si="67"/>
        <v>0</v>
      </c>
      <c r="Q66" s="112">
        <v>0</v>
      </c>
      <c r="R66" s="112">
        <v>0</v>
      </c>
      <c r="S66" s="113">
        <v>0</v>
      </c>
      <c r="T66" s="123"/>
      <c r="U66" s="123"/>
      <c r="V66" s="123"/>
      <c r="W66" s="101">
        <f t="shared" si="133"/>
        <v>0</v>
      </c>
      <c r="X66" s="113">
        <v>0</v>
      </c>
      <c r="Y66" s="113">
        <v>0</v>
      </c>
      <c r="Z66" s="113">
        <v>0</v>
      </c>
      <c r="AA66" s="113">
        <v>0</v>
      </c>
      <c r="AB66" s="124"/>
      <c r="AC66" s="124"/>
      <c r="AD66" s="124"/>
      <c r="AE66" s="124"/>
      <c r="AF66" s="94">
        <f t="shared" si="134"/>
        <v>0</v>
      </c>
      <c r="AG66" s="112">
        <v>0</v>
      </c>
      <c r="AH66" s="112">
        <v>0</v>
      </c>
      <c r="AI66" s="113">
        <v>0</v>
      </c>
      <c r="AJ66" s="123">
        <v>0</v>
      </c>
      <c r="AK66" s="123">
        <v>0</v>
      </c>
      <c r="AL66" s="123">
        <v>0</v>
      </c>
      <c r="AM66" s="123">
        <v>0</v>
      </c>
      <c r="AN66" s="94">
        <f t="shared" si="153"/>
        <v>0</v>
      </c>
      <c r="AO66" s="123">
        <f t="shared" ref="AO66:AV66" si="167">AO70+AO72+AO75</f>
        <v>0</v>
      </c>
      <c r="AP66" s="123">
        <v>0</v>
      </c>
      <c r="AQ66" s="124">
        <v>0</v>
      </c>
      <c r="AR66" s="123">
        <v>0</v>
      </c>
      <c r="AS66" s="123">
        <v>0</v>
      </c>
      <c r="AT66" s="123"/>
      <c r="AU66" s="123"/>
      <c r="AV66" s="124">
        <f t="shared" si="167"/>
        <v>0</v>
      </c>
      <c r="AW66" s="94">
        <f t="shared" si="151"/>
        <v>0</v>
      </c>
      <c r="AX66" s="123">
        <f t="shared" ref="AX66" si="168">AX70+AX72+AX75</f>
        <v>0</v>
      </c>
      <c r="AY66" s="123">
        <v>0</v>
      </c>
      <c r="AZ66" s="124">
        <v>0</v>
      </c>
      <c r="BA66" s="123">
        <v>0</v>
      </c>
      <c r="BB66" s="123">
        <v>0</v>
      </c>
      <c r="BC66" s="124">
        <f t="shared" ref="BC66" si="169">BC70+BC72+BC75</f>
        <v>0</v>
      </c>
      <c r="BD66" s="94">
        <f t="shared" si="13"/>
        <v>0</v>
      </c>
      <c r="BE66" s="123">
        <f t="shared" ref="BE66" si="170">BE70+BE72+BE75</f>
        <v>0</v>
      </c>
      <c r="BF66" s="123">
        <v>0</v>
      </c>
      <c r="BG66" s="124">
        <v>0</v>
      </c>
      <c r="BH66" s="123">
        <v>0</v>
      </c>
      <c r="BI66" s="123">
        <v>0</v>
      </c>
      <c r="BJ66" s="124">
        <f t="shared" ref="BJ66" si="171">BJ70+BJ72+BJ75</f>
        <v>0</v>
      </c>
    </row>
    <row r="67" spans="1:62" s="10" customFormat="1" ht="69" customHeight="1" x14ac:dyDescent="0.2">
      <c r="A67" s="159"/>
      <c r="B67" s="40" t="s">
        <v>20</v>
      </c>
      <c r="C67" s="40" t="s">
        <v>20</v>
      </c>
      <c r="D67" s="27">
        <f>E67+I67+P67+W67+AF67+AN67+AW67+BD67</f>
        <v>12.4</v>
      </c>
      <c r="E67" s="69">
        <f t="shared" si="152"/>
        <v>0</v>
      </c>
      <c r="F67" s="30">
        <v>0</v>
      </c>
      <c r="G67" s="30">
        <v>0</v>
      </c>
      <c r="H67" s="30">
        <v>0</v>
      </c>
      <c r="I67" s="70">
        <f t="shared" si="120"/>
        <v>12.4</v>
      </c>
      <c r="J67" s="30">
        <v>0</v>
      </c>
      <c r="K67" s="30">
        <v>0</v>
      </c>
      <c r="L67" s="30">
        <v>12.4</v>
      </c>
      <c r="M67" s="36"/>
      <c r="N67" s="36"/>
      <c r="O67" s="36"/>
      <c r="P67" s="101">
        <f t="shared" si="67"/>
        <v>0</v>
      </c>
      <c r="Q67" s="112">
        <v>0</v>
      </c>
      <c r="R67" s="112">
        <v>0</v>
      </c>
      <c r="S67" s="113">
        <v>0</v>
      </c>
      <c r="T67" s="123"/>
      <c r="U67" s="123"/>
      <c r="V67" s="123"/>
      <c r="W67" s="101">
        <f t="shared" si="133"/>
        <v>0</v>
      </c>
      <c r="X67" s="113">
        <v>0</v>
      </c>
      <c r="Y67" s="113">
        <v>0</v>
      </c>
      <c r="Z67" s="113">
        <v>0</v>
      </c>
      <c r="AA67" s="113">
        <v>0</v>
      </c>
      <c r="AB67" s="124"/>
      <c r="AC67" s="124"/>
      <c r="AD67" s="124"/>
      <c r="AE67" s="124"/>
      <c r="AF67" s="94">
        <f t="shared" si="134"/>
        <v>0</v>
      </c>
      <c r="AG67" s="112">
        <v>0</v>
      </c>
      <c r="AH67" s="112">
        <v>0</v>
      </c>
      <c r="AI67" s="113">
        <v>0</v>
      </c>
      <c r="AJ67" s="123">
        <v>0</v>
      </c>
      <c r="AK67" s="123">
        <v>0</v>
      </c>
      <c r="AL67" s="123">
        <v>0</v>
      </c>
      <c r="AM67" s="123">
        <v>0</v>
      </c>
      <c r="AN67" s="94">
        <f t="shared" si="153"/>
        <v>0</v>
      </c>
      <c r="AO67" s="123">
        <f t="shared" ref="AO67:AV67" si="172">AO71+AO73+AO76</f>
        <v>0</v>
      </c>
      <c r="AP67" s="123">
        <v>0</v>
      </c>
      <c r="AQ67" s="124">
        <v>0</v>
      </c>
      <c r="AR67" s="123">
        <v>0</v>
      </c>
      <c r="AS67" s="123">
        <f t="shared" si="172"/>
        <v>0</v>
      </c>
      <c r="AT67" s="123"/>
      <c r="AU67" s="123"/>
      <c r="AV67" s="124">
        <f t="shared" si="172"/>
        <v>0</v>
      </c>
      <c r="AW67" s="94">
        <f t="shared" si="151"/>
        <v>0</v>
      </c>
      <c r="AX67" s="123">
        <f t="shared" ref="AX67" si="173">AX71+AX73+AX76</f>
        <v>0</v>
      </c>
      <c r="AY67" s="123">
        <v>0</v>
      </c>
      <c r="AZ67" s="124">
        <v>0</v>
      </c>
      <c r="BA67" s="123">
        <v>0</v>
      </c>
      <c r="BB67" s="123">
        <f t="shared" ref="BB67:BC67" si="174">BB71+BB73+BB76</f>
        <v>0</v>
      </c>
      <c r="BC67" s="124">
        <f t="shared" si="174"/>
        <v>0</v>
      </c>
      <c r="BD67" s="94">
        <f t="shared" si="13"/>
        <v>0</v>
      </c>
      <c r="BE67" s="123">
        <f t="shared" ref="BE67" si="175">BE71+BE73+BE76</f>
        <v>0</v>
      </c>
      <c r="BF67" s="123">
        <v>0</v>
      </c>
      <c r="BG67" s="124">
        <v>0</v>
      </c>
      <c r="BH67" s="123">
        <v>0</v>
      </c>
      <c r="BI67" s="123">
        <f t="shared" ref="BI67:BJ67" si="176">BI71+BI73+BI76</f>
        <v>0</v>
      </c>
      <c r="BJ67" s="124">
        <f t="shared" si="176"/>
        <v>0</v>
      </c>
    </row>
    <row r="68" spans="1:62" s="10" customFormat="1" ht="75.75" customHeight="1" x14ac:dyDescent="0.2">
      <c r="A68" s="160"/>
      <c r="B68" s="40" t="s">
        <v>37</v>
      </c>
      <c r="C68" s="40" t="s">
        <v>37</v>
      </c>
      <c r="D68" s="26">
        <f>E68+I68+P68+W68+AF68+AW68</f>
        <v>177.3</v>
      </c>
      <c r="E68" s="69">
        <v>0</v>
      </c>
      <c r="F68" s="30"/>
      <c r="G68" s="30"/>
      <c r="H68" s="30"/>
      <c r="I68" s="70">
        <f t="shared" si="120"/>
        <v>0</v>
      </c>
      <c r="J68" s="30"/>
      <c r="K68" s="30"/>
      <c r="L68" s="30"/>
      <c r="M68" s="36"/>
      <c r="N68" s="36"/>
      <c r="O68" s="36"/>
      <c r="P68" s="101">
        <f t="shared" si="67"/>
        <v>177.3</v>
      </c>
      <c r="Q68" s="112">
        <v>0</v>
      </c>
      <c r="R68" s="112">
        <v>0</v>
      </c>
      <c r="S68" s="113">
        <v>177.3</v>
      </c>
      <c r="T68" s="123"/>
      <c r="U68" s="123"/>
      <c r="V68" s="123"/>
      <c r="W68" s="101">
        <f t="shared" si="133"/>
        <v>0</v>
      </c>
      <c r="X68" s="113"/>
      <c r="Y68" s="113"/>
      <c r="Z68" s="113"/>
      <c r="AA68" s="113"/>
      <c r="AB68" s="124"/>
      <c r="AC68" s="124"/>
      <c r="AD68" s="124"/>
      <c r="AE68" s="124"/>
      <c r="AF68" s="94">
        <f t="shared" si="134"/>
        <v>0</v>
      </c>
      <c r="AG68" s="112">
        <v>0</v>
      </c>
      <c r="AH68" s="112">
        <v>0</v>
      </c>
      <c r="AI68" s="113">
        <v>0</v>
      </c>
      <c r="AJ68" s="123">
        <v>0</v>
      </c>
      <c r="AK68" s="123">
        <v>0</v>
      </c>
      <c r="AL68" s="123">
        <v>0</v>
      </c>
      <c r="AM68" s="123">
        <v>0</v>
      </c>
      <c r="AN68" s="94">
        <f t="shared" si="153"/>
        <v>0</v>
      </c>
      <c r="AO68" s="123">
        <f t="shared" ref="AO68:AV68" si="177">AO72+AO74+AO77</f>
        <v>0</v>
      </c>
      <c r="AP68" s="123">
        <f t="shared" si="177"/>
        <v>0</v>
      </c>
      <c r="AQ68" s="124">
        <v>0</v>
      </c>
      <c r="AR68" s="123">
        <f t="shared" si="177"/>
        <v>0</v>
      </c>
      <c r="AS68" s="123">
        <f t="shared" si="177"/>
        <v>0</v>
      </c>
      <c r="AT68" s="123"/>
      <c r="AU68" s="123"/>
      <c r="AV68" s="124">
        <f t="shared" si="177"/>
        <v>0</v>
      </c>
      <c r="AW68" s="94">
        <f t="shared" si="151"/>
        <v>0</v>
      </c>
      <c r="AX68" s="123">
        <f t="shared" ref="AX68:AY68" si="178">AX72+AX74+AX77</f>
        <v>0</v>
      </c>
      <c r="AY68" s="123">
        <f t="shared" si="178"/>
        <v>0</v>
      </c>
      <c r="AZ68" s="124">
        <v>0</v>
      </c>
      <c r="BA68" s="123">
        <f t="shared" ref="BA68:BC68" si="179">BA72+BA74+BA77</f>
        <v>0</v>
      </c>
      <c r="BB68" s="123">
        <f t="shared" si="179"/>
        <v>0</v>
      </c>
      <c r="BC68" s="124">
        <f t="shared" si="179"/>
        <v>0</v>
      </c>
      <c r="BD68" s="94">
        <f t="shared" si="13"/>
        <v>0</v>
      </c>
      <c r="BE68" s="123">
        <f t="shared" ref="BE68:BF68" si="180">BE72+BE74+BE77</f>
        <v>0</v>
      </c>
      <c r="BF68" s="123">
        <f t="shared" si="180"/>
        <v>0</v>
      </c>
      <c r="BG68" s="124">
        <v>0</v>
      </c>
      <c r="BH68" s="123">
        <f t="shared" ref="BH68:BJ68" si="181">BH72+BH74+BH77</f>
        <v>0</v>
      </c>
      <c r="BI68" s="123">
        <f t="shared" si="181"/>
        <v>0</v>
      </c>
      <c r="BJ68" s="124">
        <f t="shared" si="181"/>
        <v>0</v>
      </c>
    </row>
    <row r="69" spans="1:62" ht="75" x14ac:dyDescent="0.2">
      <c r="A69" s="137" t="s">
        <v>59</v>
      </c>
      <c r="B69" s="24" t="s">
        <v>63</v>
      </c>
      <c r="C69" s="24" t="s">
        <v>12</v>
      </c>
      <c r="D69" s="27">
        <f t="shared" ref="D69:D83" si="182">E69+I69+P69+W69+AF69+AN69+AW69+BD69</f>
        <v>2842.2</v>
      </c>
      <c r="E69" s="69">
        <f>SUM(F69:H69)</f>
        <v>0</v>
      </c>
      <c r="F69" s="33">
        <v>0</v>
      </c>
      <c r="G69" s="33">
        <v>0</v>
      </c>
      <c r="H69" s="33">
        <v>0</v>
      </c>
      <c r="I69" s="70">
        <f t="shared" si="120"/>
        <v>2842.2</v>
      </c>
      <c r="J69" s="33">
        <v>0</v>
      </c>
      <c r="K69" s="33">
        <v>0</v>
      </c>
      <c r="L69" s="33">
        <v>2842.2</v>
      </c>
      <c r="M69" s="33"/>
      <c r="N69" s="33"/>
      <c r="O69" s="33"/>
      <c r="P69" s="101">
        <f t="shared" si="67"/>
        <v>0</v>
      </c>
      <c r="Q69" s="108">
        <v>0</v>
      </c>
      <c r="R69" s="108">
        <v>0</v>
      </c>
      <c r="S69" s="106">
        <v>0</v>
      </c>
      <c r="T69" s="108"/>
      <c r="U69" s="108"/>
      <c r="V69" s="108"/>
      <c r="W69" s="101">
        <f t="shared" si="133"/>
        <v>0</v>
      </c>
      <c r="X69" s="106">
        <v>0</v>
      </c>
      <c r="Y69" s="106">
        <v>0</v>
      </c>
      <c r="Z69" s="106">
        <v>0</v>
      </c>
      <c r="AA69" s="106">
        <v>0</v>
      </c>
      <c r="AB69" s="106"/>
      <c r="AC69" s="106"/>
      <c r="AD69" s="106"/>
      <c r="AE69" s="106"/>
      <c r="AF69" s="94">
        <f t="shared" si="134"/>
        <v>0</v>
      </c>
      <c r="AG69" s="108">
        <v>0</v>
      </c>
      <c r="AH69" s="108">
        <v>0</v>
      </c>
      <c r="AI69" s="106">
        <v>0</v>
      </c>
      <c r="AJ69" s="108">
        <v>0</v>
      </c>
      <c r="AK69" s="108">
        <v>0</v>
      </c>
      <c r="AL69" s="108">
        <v>0</v>
      </c>
      <c r="AM69" s="108">
        <v>0</v>
      </c>
      <c r="AN69" s="94">
        <f t="shared" si="153"/>
        <v>0</v>
      </c>
      <c r="AO69" s="108">
        <v>0</v>
      </c>
      <c r="AP69" s="108">
        <v>0</v>
      </c>
      <c r="AQ69" s="108">
        <v>0</v>
      </c>
      <c r="AR69" s="108">
        <v>0</v>
      </c>
      <c r="AS69" s="108">
        <v>0</v>
      </c>
      <c r="AT69" s="108"/>
      <c r="AU69" s="108"/>
      <c r="AV69" s="108">
        <v>0</v>
      </c>
      <c r="AW69" s="94">
        <f t="shared" si="151"/>
        <v>0</v>
      </c>
      <c r="AX69" s="108">
        <v>0</v>
      </c>
      <c r="AY69" s="108">
        <v>0</v>
      </c>
      <c r="AZ69" s="108">
        <v>0</v>
      </c>
      <c r="BA69" s="108">
        <v>0</v>
      </c>
      <c r="BB69" s="108">
        <v>0</v>
      </c>
      <c r="BC69" s="108">
        <v>0</v>
      </c>
      <c r="BD69" s="94">
        <f t="shared" si="13"/>
        <v>0</v>
      </c>
      <c r="BE69" s="108">
        <v>0</v>
      </c>
      <c r="BF69" s="108">
        <v>0</v>
      </c>
      <c r="BG69" s="108">
        <v>0</v>
      </c>
      <c r="BH69" s="108">
        <v>0</v>
      </c>
      <c r="BI69" s="108">
        <v>0</v>
      </c>
      <c r="BJ69" s="108">
        <v>0</v>
      </c>
    </row>
    <row r="70" spans="1:62" ht="60" customHeight="1" x14ac:dyDescent="0.2">
      <c r="A70" s="143"/>
      <c r="B70" s="24" t="s">
        <v>37</v>
      </c>
      <c r="C70" s="24" t="s">
        <v>37</v>
      </c>
      <c r="D70" s="27">
        <f t="shared" si="182"/>
        <v>177.3</v>
      </c>
      <c r="E70" s="69"/>
      <c r="F70" s="33"/>
      <c r="G70" s="33"/>
      <c r="H70" s="33"/>
      <c r="I70" s="70"/>
      <c r="J70" s="33"/>
      <c r="K70" s="33"/>
      <c r="L70" s="33"/>
      <c r="M70" s="33"/>
      <c r="N70" s="33"/>
      <c r="O70" s="33"/>
      <c r="P70" s="101">
        <f t="shared" si="67"/>
        <v>177.3</v>
      </c>
      <c r="Q70" s="108">
        <v>0</v>
      </c>
      <c r="R70" s="108">
        <v>0</v>
      </c>
      <c r="S70" s="106">
        <v>177.3</v>
      </c>
      <c r="T70" s="108">
        <v>0</v>
      </c>
      <c r="U70" s="108">
        <v>0</v>
      </c>
      <c r="V70" s="108">
        <v>0</v>
      </c>
      <c r="W70" s="101">
        <f t="shared" si="133"/>
        <v>0</v>
      </c>
      <c r="X70" s="106"/>
      <c r="Y70" s="106"/>
      <c r="Z70" s="106"/>
      <c r="AA70" s="106"/>
      <c r="AB70" s="106"/>
      <c r="AC70" s="106"/>
      <c r="AD70" s="106"/>
      <c r="AE70" s="106"/>
      <c r="AF70" s="94">
        <f t="shared" si="134"/>
        <v>0</v>
      </c>
      <c r="AG70" s="108">
        <v>0</v>
      </c>
      <c r="AH70" s="108">
        <v>0</v>
      </c>
      <c r="AI70" s="106">
        <v>0</v>
      </c>
      <c r="AJ70" s="108">
        <v>0</v>
      </c>
      <c r="AK70" s="108">
        <v>0</v>
      </c>
      <c r="AL70" s="108">
        <v>0</v>
      </c>
      <c r="AM70" s="108">
        <v>0</v>
      </c>
      <c r="AN70" s="94">
        <f t="shared" si="153"/>
        <v>0</v>
      </c>
      <c r="AO70" s="108">
        <v>0</v>
      </c>
      <c r="AP70" s="108">
        <v>0</v>
      </c>
      <c r="AQ70" s="108">
        <v>0</v>
      </c>
      <c r="AR70" s="108">
        <v>0</v>
      </c>
      <c r="AS70" s="108">
        <v>0</v>
      </c>
      <c r="AT70" s="108"/>
      <c r="AU70" s="108"/>
      <c r="AV70" s="108">
        <v>0</v>
      </c>
      <c r="AW70" s="94">
        <f t="shared" si="151"/>
        <v>0</v>
      </c>
      <c r="AX70" s="108">
        <v>0</v>
      </c>
      <c r="AY70" s="108">
        <v>0</v>
      </c>
      <c r="AZ70" s="108">
        <v>0</v>
      </c>
      <c r="BA70" s="108">
        <v>0</v>
      </c>
      <c r="BB70" s="108">
        <v>0</v>
      </c>
      <c r="BC70" s="108">
        <v>0</v>
      </c>
      <c r="BD70" s="94">
        <f t="shared" si="13"/>
        <v>0</v>
      </c>
      <c r="BE70" s="108">
        <v>0</v>
      </c>
      <c r="BF70" s="108">
        <v>0</v>
      </c>
      <c r="BG70" s="108">
        <v>0</v>
      </c>
      <c r="BH70" s="108">
        <v>0</v>
      </c>
      <c r="BI70" s="108">
        <v>0</v>
      </c>
      <c r="BJ70" s="108">
        <v>0</v>
      </c>
    </row>
    <row r="71" spans="1:62" ht="81" customHeight="1" x14ac:dyDescent="0.2">
      <c r="A71" s="42" t="s">
        <v>33</v>
      </c>
      <c r="B71" s="24" t="s">
        <v>55</v>
      </c>
      <c r="C71" s="24" t="s">
        <v>12</v>
      </c>
      <c r="D71" s="27">
        <f t="shared" si="182"/>
        <v>615.70000000000005</v>
      </c>
      <c r="E71" s="69">
        <f>SUM(H71:H71)</f>
        <v>0</v>
      </c>
      <c r="F71" s="33">
        <v>0</v>
      </c>
      <c r="G71" s="33">
        <v>0</v>
      </c>
      <c r="H71" s="33">
        <v>0</v>
      </c>
      <c r="I71" s="70">
        <f>J71+K71+L71+M71+N71+O71</f>
        <v>201.4</v>
      </c>
      <c r="J71" s="33">
        <v>0</v>
      </c>
      <c r="K71" s="33">
        <v>0</v>
      </c>
      <c r="L71" s="33">
        <v>201.4</v>
      </c>
      <c r="M71" s="33"/>
      <c r="N71" s="33"/>
      <c r="O71" s="33"/>
      <c r="P71" s="105">
        <f t="shared" si="67"/>
        <v>150</v>
      </c>
      <c r="Q71" s="108">
        <v>0</v>
      </c>
      <c r="R71" s="108">
        <v>0</v>
      </c>
      <c r="S71" s="106">
        <v>150</v>
      </c>
      <c r="T71" s="108"/>
      <c r="U71" s="108"/>
      <c r="V71" s="108"/>
      <c r="W71" s="101">
        <f t="shared" si="133"/>
        <v>50</v>
      </c>
      <c r="X71" s="106">
        <v>0</v>
      </c>
      <c r="Y71" s="106">
        <v>0</v>
      </c>
      <c r="Z71" s="106">
        <v>0</v>
      </c>
      <c r="AA71" s="106">
        <v>50</v>
      </c>
      <c r="AB71" s="106"/>
      <c r="AC71" s="106"/>
      <c r="AD71" s="106"/>
      <c r="AE71" s="106"/>
      <c r="AF71" s="94">
        <f t="shared" si="134"/>
        <v>64.3</v>
      </c>
      <c r="AG71" s="108">
        <v>0</v>
      </c>
      <c r="AH71" s="108">
        <v>0</v>
      </c>
      <c r="AI71" s="106">
        <v>64.3</v>
      </c>
      <c r="AJ71" s="108">
        <v>0</v>
      </c>
      <c r="AK71" s="108">
        <v>0</v>
      </c>
      <c r="AL71" s="108">
        <v>0</v>
      </c>
      <c r="AM71" s="108">
        <v>0</v>
      </c>
      <c r="AN71" s="94">
        <f t="shared" si="153"/>
        <v>50</v>
      </c>
      <c r="AO71" s="108">
        <v>0</v>
      </c>
      <c r="AP71" s="108">
        <v>0</v>
      </c>
      <c r="AQ71" s="108">
        <v>50</v>
      </c>
      <c r="AR71" s="108">
        <v>0</v>
      </c>
      <c r="AS71" s="108">
        <v>0</v>
      </c>
      <c r="AT71" s="108"/>
      <c r="AU71" s="108"/>
      <c r="AV71" s="108">
        <v>0</v>
      </c>
      <c r="AW71" s="94">
        <f t="shared" si="151"/>
        <v>50</v>
      </c>
      <c r="AX71" s="108">
        <v>0</v>
      </c>
      <c r="AY71" s="108">
        <v>0</v>
      </c>
      <c r="AZ71" s="108">
        <v>50</v>
      </c>
      <c r="BA71" s="108">
        <v>0</v>
      </c>
      <c r="BB71" s="108">
        <v>0</v>
      </c>
      <c r="BC71" s="108">
        <v>0</v>
      </c>
      <c r="BD71" s="94">
        <f t="shared" si="13"/>
        <v>50</v>
      </c>
      <c r="BE71" s="108">
        <v>0</v>
      </c>
      <c r="BF71" s="108">
        <v>0</v>
      </c>
      <c r="BG71" s="108">
        <v>50</v>
      </c>
      <c r="BH71" s="108">
        <v>0</v>
      </c>
      <c r="BI71" s="108">
        <v>0</v>
      </c>
      <c r="BJ71" s="108">
        <v>0</v>
      </c>
    </row>
    <row r="72" spans="1:62" ht="47.25" customHeight="1" x14ac:dyDescent="0.2">
      <c r="A72" s="133" t="s">
        <v>60</v>
      </c>
      <c r="B72" s="24" t="s">
        <v>19</v>
      </c>
      <c r="C72" s="24" t="s">
        <v>19</v>
      </c>
      <c r="D72" s="27">
        <f t="shared" si="182"/>
        <v>1060</v>
      </c>
      <c r="E72" s="69">
        <f>SUM(F72:H72)</f>
        <v>0</v>
      </c>
      <c r="F72" s="31">
        <v>0</v>
      </c>
      <c r="G72" s="31">
        <v>0</v>
      </c>
      <c r="H72" s="31">
        <v>0</v>
      </c>
      <c r="I72" s="70">
        <f>J72+K72+L72+M72+N72+O72</f>
        <v>1060</v>
      </c>
      <c r="J72" s="31">
        <v>0</v>
      </c>
      <c r="K72" s="31">
        <v>0</v>
      </c>
      <c r="L72" s="31">
        <v>1060</v>
      </c>
      <c r="M72" s="33"/>
      <c r="N72" s="33"/>
      <c r="O72" s="33"/>
      <c r="P72" s="105">
        <f t="shared" si="67"/>
        <v>0</v>
      </c>
      <c r="Q72" s="104">
        <v>0</v>
      </c>
      <c r="R72" s="104">
        <v>0</v>
      </c>
      <c r="S72" s="102">
        <v>0</v>
      </c>
      <c r="T72" s="108"/>
      <c r="U72" s="108"/>
      <c r="V72" s="108"/>
      <c r="W72" s="105">
        <f t="shared" si="133"/>
        <v>0</v>
      </c>
      <c r="X72" s="102">
        <v>0</v>
      </c>
      <c r="Y72" s="102">
        <v>0</v>
      </c>
      <c r="Z72" s="102">
        <v>0</v>
      </c>
      <c r="AA72" s="102">
        <v>0</v>
      </c>
      <c r="AB72" s="106"/>
      <c r="AC72" s="106"/>
      <c r="AD72" s="106"/>
      <c r="AE72" s="106"/>
      <c r="AF72" s="94">
        <f t="shared" si="134"/>
        <v>0</v>
      </c>
      <c r="AG72" s="104">
        <v>0</v>
      </c>
      <c r="AH72" s="104">
        <v>0</v>
      </c>
      <c r="AI72" s="102">
        <v>0</v>
      </c>
      <c r="AJ72" s="108"/>
      <c r="AK72" s="108"/>
      <c r="AL72" s="108"/>
      <c r="AM72" s="108"/>
      <c r="AN72" s="94">
        <f t="shared" si="153"/>
        <v>0</v>
      </c>
      <c r="AO72" s="104">
        <v>0</v>
      </c>
      <c r="AP72" s="104">
        <v>0</v>
      </c>
      <c r="AQ72" s="104">
        <v>0</v>
      </c>
      <c r="AR72" s="104">
        <v>0</v>
      </c>
      <c r="AS72" s="104">
        <v>0</v>
      </c>
      <c r="AT72" s="104"/>
      <c r="AU72" s="104"/>
      <c r="AV72" s="104">
        <v>0</v>
      </c>
      <c r="AW72" s="94">
        <f t="shared" si="151"/>
        <v>0</v>
      </c>
      <c r="AX72" s="104">
        <v>0</v>
      </c>
      <c r="AY72" s="104">
        <v>0</v>
      </c>
      <c r="AZ72" s="104">
        <v>0</v>
      </c>
      <c r="BA72" s="104">
        <v>0</v>
      </c>
      <c r="BB72" s="104">
        <v>0</v>
      </c>
      <c r="BC72" s="104">
        <v>0</v>
      </c>
      <c r="BD72" s="94">
        <f t="shared" si="13"/>
        <v>0</v>
      </c>
      <c r="BE72" s="104">
        <v>0</v>
      </c>
      <c r="BF72" s="104">
        <v>0</v>
      </c>
      <c r="BG72" s="104">
        <v>0</v>
      </c>
      <c r="BH72" s="104">
        <v>0</v>
      </c>
      <c r="BI72" s="104">
        <v>0</v>
      </c>
      <c r="BJ72" s="104">
        <v>0</v>
      </c>
    </row>
    <row r="73" spans="1:62" ht="60" x14ac:dyDescent="0.2">
      <c r="A73" s="154"/>
      <c r="B73" s="24" t="s">
        <v>20</v>
      </c>
      <c r="C73" s="24" t="s">
        <v>20</v>
      </c>
      <c r="D73" s="27">
        <f t="shared" si="182"/>
        <v>12.4</v>
      </c>
      <c r="E73" s="69">
        <f>SUM(F73:H73)</f>
        <v>0</v>
      </c>
      <c r="F73" s="31">
        <v>0</v>
      </c>
      <c r="G73" s="31">
        <v>0</v>
      </c>
      <c r="H73" s="31">
        <v>0</v>
      </c>
      <c r="I73" s="70">
        <f>J73+K73+L73+M73+N73+O73</f>
        <v>12.4</v>
      </c>
      <c r="J73" s="31">
        <v>0</v>
      </c>
      <c r="K73" s="31">
        <v>0</v>
      </c>
      <c r="L73" s="31">
        <v>12.4</v>
      </c>
      <c r="M73" s="33"/>
      <c r="N73" s="33"/>
      <c r="O73" s="33"/>
      <c r="P73" s="105">
        <f t="shared" si="67"/>
        <v>0</v>
      </c>
      <c r="Q73" s="104">
        <v>0</v>
      </c>
      <c r="R73" s="104">
        <v>0</v>
      </c>
      <c r="S73" s="102">
        <v>0</v>
      </c>
      <c r="T73" s="108"/>
      <c r="U73" s="108"/>
      <c r="V73" s="108"/>
      <c r="W73" s="105">
        <f t="shared" si="133"/>
        <v>0</v>
      </c>
      <c r="X73" s="102">
        <v>0</v>
      </c>
      <c r="Y73" s="102">
        <v>0</v>
      </c>
      <c r="Z73" s="102">
        <v>0</v>
      </c>
      <c r="AA73" s="102">
        <v>0</v>
      </c>
      <c r="AB73" s="106"/>
      <c r="AC73" s="106"/>
      <c r="AD73" s="106"/>
      <c r="AE73" s="106"/>
      <c r="AF73" s="94">
        <f t="shared" si="134"/>
        <v>0</v>
      </c>
      <c r="AG73" s="104">
        <v>0</v>
      </c>
      <c r="AH73" s="104">
        <v>0</v>
      </c>
      <c r="AI73" s="102">
        <v>0</v>
      </c>
      <c r="AJ73" s="108">
        <v>0</v>
      </c>
      <c r="AK73" s="108">
        <v>0</v>
      </c>
      <c r="AL73" s="108">
        <v>0</v>
      </c>
      <c r="AM73" s="108">
        <v>0</v>
      </c>
      <c r="AN73" s="94">
        <f t="shared" si="153"/>
        <v>0</v>
      </c>
      <c r="AO73" s="104">
        <v>0</v>
      </c>
      <c r="AP73" s="104">
        <v>0</v>
      </c>
      <c r="AQ73" s="104">
        <v>0</v>
      </c>
      <c r="AR73" s="104">
        <v>0</v>
      </c>
      <c r="AS73" s="104">
        <v>0</v>
      </c>
      <c r="AT73" s="104"/>
      <c r="AU73" s="104"/>
      <c r="AV73" s="104">
        <v>0</v>
      </c>
      <c r="AW73" s="94">
        <f t="shared" si="151"/>
        <v>0</v>
      </c>
      <c r="AX73" s="104">
        <v>0</v>
      </c>
      <c r="AY73" s="104">
        <v>0</v>
      </c>
      <c r="AZ73" s="104">
        <v>0</v>
      </c>
      <c r="BA73" s="104">
        <v>0</v>
      </c>
      <c r="BB73" s="104">
        <v>0</v>
      </c>
      <c r="BC73" s="104">
        <v>0</v>
      </c>
      <c r="BD73" s="94">
        <f t="shared" si="13"/>
        <v>0</v>
      </c>
      <c r="BE73" s="104">
        <v>0</v>
      </c>
      <c r="BF73" s="104">
        <v>0</v>
      </c>
      <c r="BG73" s="104">
        <v>0</v>
      </c>
      <c r="BH73" s="104">
        <v>0</v>
      </c>
      <c r="BI73" s="104">
        <v>0</v>
      </c>
      <c r="BJ73" s="104">
        <v>0</v>
      </c>
    </row>
    <row r="74" spans="1:62" s="6" customFormat="1" ht="90" customHeight="1" x14ac:dyDescent="0.2">
      <c r="A74" s="155"/>
      <c r="B74" s="125" t="s">
        <v>55</v>
      </c>
      <c r="C74" s="25" t="s">
        <v>17</v>
      </c>
      <c r="D74" s="27">
        <f t="shared" si="182"/>
        <v>2689.1</v>
      </c>
      <c r="E74" s="69">
        <f>SUM(F74:H74)</f>
        <v>0</v>
      </c>
      <c r="F74" s="32">
        <v>0</v>
      </c>
      <c r="G74" s="32">
        <v>0</v>
      </c>
      <c r="H74" s="32">
        <v>0</v>
      </c>
      <c r="I74" s="70">
        <f>J74+K74+L74+M74+N74+O74</f>
        <v>478.9</v>
      </c>
      <c r="J74" s="38">
        <v>0</v>
      </c>
      <c r="K74" s="38">
        <v>0</v>
      </c>
      <c r="L74" s="38">
        <v>478.9</v>
      </c>
      <c r="M74" s="38"/>
      <c r="N74" s="38"/>
      <c r="O74" s="38"/>
      <c r="P74" s="105">
        <f t="shared" si="67"/>
        <v>150</v>
      </c>
      <c r="Q74" s="106">
        <v>0</v>
      </c>
      <c r="R74" s="106">
        <v>0</v>
      </c>
      <c r="S74" s="106">
        <v>150</v>
      </c>
      <c r="T74" s="108"/>
      <c r="U74" s="108"/>
      <c r="V74" s="108"/>
      <c r="W74" s="105">
        <f t="shared" si="133"/>
        <v>150</v>
      </c>
      <c r="X74" s="106">
        <v>0</v>
      </c>
      <c r="Y74" s="106">
        <v>0</v>
      </c>
      <c r="Z74" s="106">
        <v>0</v>
      </c>
      <c r="AA74" s="106">
        <v>150</v>
      </c>
      <c r="AB74" s="106"/>
      <c r="AC74" s="106"/>
      <c r="AD74" s="106"/>
      <c r="AE74" s="106"/>
      <c r="AF74" s="94">
        <f t="shared" si="134"/>
        <v>150</v>
      </c>
      <c r="AG74" s="106">
        <v>0</v>
      </c>
      <c r="AH74" s="106">
        <v>0</v>
      </c>
      <c r="AI74" s="106">
        <v>150</v>
      </c>
      <c r="AJ74" s="106">
        <v>0</v>
      </c>
      <c r="AK74" s="106">
        <v>0</v>
      </c>
      <c r="AL74" s="106">
        <v>0</v>
      </c>
      <c r="AM74" s="106">
        <v>0</v>
      </c>
      <c r="AN74" s="94">
        <f t="shared" si="153"/>
        <v>1460.2</v>
      </c>
      <c r="AO74" s="106">
        <v>0</v>
      </c>
      <c r="AP74" s="106">
        <v>0</v>
      </c>
      <c r="AQ74" s="106">
        <v>1460.2</v>
      </c>
      <c r="AR74" s="106">
        <v>0</v>
      </c>
      <c r="AS74" s="106">
        <v>0</v>
      </c>
      <c r="AT74" s="106"/>
      <c r="AU74" s="106">
        <v>0</v>
      </c>
      <c r="AV74" s="106">
        <v>0</v>
      </c>
      <c r="AW74" s="94">
        <f t="shared" si="151"/>
        <v>150</v>
      </c>
      <c r="AX74" s="106">
        <v>0</v>
      </c>
      <c r="AY74" s="106">
        <v>0</v>
      </c>
      <c r="AZ74" s="106">
        <v>150</v>
      </c>
      <c r="BA74" s="106">
        <v>0</v>
      </c>
      <c r="BB74" s="106">
        <v>0</v>
      </c>
      <c r="BC74" s="106">
        <v>0</v>
      </c>
      <c r="BD74" s="94">
        <f t="shared" si="13"/>
        <v>150</v>
      </c>
      <c r="BE74" s="106">
        <v>0</v>
      </c>
      <c r="BF74" s="106">
        <v>0</v>
      </c>
      <c r="BG74" s="106">
        <v>150</v>
      </c>
      <c r="BH74" s="106">
        <v>0</v>
      </c>
      <c r="BI74" s="106">
        <v>0</v>
      </c>
      <c r="BJ74" s="106">
        <v>0</v>
      </c>
    </row>
    <row r="75" spans="1:62" s="6" customFormat="1" ht="59.25" customHeight="1" x14ac:dyDescent="0.2">
      <c r="A75" s="81" t="s">
        <v>79</v>
      </c>
      <c r="B75" s="66" t="s">
        <v>76</v>
      </c>
      <c r="C75" s="40" t="s">
        <v>7</v>
      </c>
      <c r="D75" s="27">
        <f t="shared" si="182"/>
        <v>33085.4</v>
      </c>
      <c r="E75" s="37">
        <f t="shared" ref="E75:AZ75" si="183">E76+E78</f>
        <v>0</v>
      </c>
      <c r="F75" s="37">
        <f t="shared" si="183"/>
        <v>0</v>
      </c>
      <c r="G75" s="37">
        <f t="shared" si="183"/>
        <v>0</v>
      </c>
      <c r="H75" s="37">
        <f t="shared" si="183"/>
        <v>0</v>
      </c>
      <c r="I75" s="70">
        <f t="shared" si="183"/>
        <v>0</v>
      </c>
      <c r="J75" s="70">
        <f t="shared" si="183"/>
        <v>0</v>
      </c>
      <c r="K75" s="70">
        <f t="shared" si="183"/>
        <v>0</v>
      </c>
      <c r="L75" s="70">
        <f t="shared" si="183"/>
        <v>0</v>
      </c>
      <c r="M75" s="70">
        <f t="shared" si="183"/>
        <v>0</v>
      </c>
      <c r="N75" s="70">
        <f t="shared" si="183"/>
        <v>0</v>
      </c>
      <c r="O75" s="70">
        <f t="shared" si="183"/>
        <v>0</v>
      </c>
      <c r="P75" s="105">
        <f t="shared" si="183"/>
        <v>0</v>
      </c>
      <c r="Q75" s="105">
        <f t="shared" si="183"/>
        <v>0</v>
      </c>
      <c r="R75" s="105">
        <f t="shared" si="183"/>
        <v>0</v>
      </c>
      <c r="S75" s="105">
        <f t="shared" si="183"/>
        <v>0</v>
      </c>
      <c r="T75" s="105">
        <f t="shared" si="183"/>
        <v>0</v>
      </c>
      <c r="U75" s="105">
        <f t="shared" si="183"/>
        <v>0</v>
      </c>
      <c r="V75" s="105">
        <f t="shared" si="183"/>
        <v>0</v>
      </c>
      <c r="W75" s="105">
        <f t="shared" si="183"/>
        <v>0</v>
      </c>
      <c r="X75" s="124">
        <f t="shared" si="183"/>
        <v>0</v>
      </c>
      <c r="Y75" s="124">
        <f t="shared" si="183"/>
        <v>0</v>
      </c>
      <c r="Z75" s="124">
        <f t="shared" si="183"/>
        <v>0</v>
      </c>
      <c r="AA75" s="124">
        <f t="shared" si="183"/>
        <v>0</v>
      </c>
      <c r="AB75" s="124">
        <f t="shared" si="183"/>
        <v>0</v>
      </c>
      <c r="AC75" s="124">
        <f t="shared" si="183"/>
        <v>0</v>
      </c>
      <c r="AD75" s="124">
        <f t="shared" si="183"/>
        <v>0</v>
      </c>
      <c r="AE75" s="124">
        <f t="shared" si="183"/>
        <v>0</v>
      </c>
      <c r="AF75" s="105">
        <f>AG75+AH75+AI75+AJ75+AK75+AL75+AM75</f>
        <v>19605.900000000001</v>
      </c>
      <c r="AG75" s="124">
        <f>AG76+AG77+AG78</f>
        <v>0</v>
      </c>
      <c r="AH75" s="124">
        <f t="shared" ref="AH75:AM75" si="184">AH76+AH77+AH78</f>
        <v>631.20000000000005</v>
      </c>
      <c r="AI75" s="124">
        <f t="shared" si="184"/>
        <v>16581.7</v>
      </c>
      <c r="AJ75" s="124">
        <f t="shared" si="184"/>
        <v>2393</v>
      </c>
      <c r="AK75" s="124">
        <f t="shared" si="184"/>
        <v>0</v>
      </c>
      <c r="AL75" s="124">
        <f t="shared" si="184"/>
        <v>0</v>
      </c>
      <c r="AM75" s="124">
        <f t="shared" si="184"/>
        <v>0</v>
      </c>
      <c r="AN75" s="105">
        <f>AN76+AN77+AN78</f>
        <v>6174.2000000000007</v>
      </c>
      <c r="AO75" s="124">
        <f t="shared" si="183"/>
        <v>0</v>
      </c>
      <c r="AP75" s="123">
        <f t="shared" si="183"/>
        <v>343.4</v>
      </c>
      <c r="AQ75" s="124">
        <f t="shared" si="183"/>
        <v>4330.8</v>
      </c>
      <c r="AR75" s="124">
        <f t="shared" si="183"/>
        <v>1500</v>
      </c>
      <c r="AS75" s="124">
        <f>AS81</f>
        <v>0</v>
      </c>
      <c r="AT75" s="124">
        <f>AT81</f>
        <v>0</v>
      </c>
      <c r="AU75" s="124">
        <f>AU81</f>
        <v>0</v>
      </c>
      <c r="AV75" s="124">
        <f t="shared" si="183"/>
        <v>0</v>
      </c>
      <c r="AW75" s="105">
        <f>AX75+AY75+AZ75+BA75+BB75+BJ75</f>
        <v>4125.8999999999996</v>
      </c>
      <c r="AX75" s="124">
        <f t="shared" si="183"/>
        <v>0</v>
      </c>
      <c r="AY75" s="124">
        <f t="shared" si="183"/>
        <v>343.5</v>
      </c>
      <c r="AZ75" s="124">
        <f t="shared" si="183"/>
        <v>2282.4</v>
      </c>
      <c r="BA75" s="124">
        <f>BA76</f>
        <v>1500</v>
      </c>
      <c r="BB75" s="124">
        <f>BB79</f>
        <v>0</v>
      </c>
      <c r="BC75" s="124">
        <f>BC76+BC78</f>
        <v>0</v>
      </c>
      <c r="BD75" s="105">
        <f>BE75+BF75+BG75+BH75+BI75+BJ75</f>
        <v>3179.4</v>
      </c>
      <c r="BE75" s="124">
        <f t="shared" ref="BE75:BG75" si="185">BE76+BE78</f>
        <v>0</v>
      </c>
      <c r="BF75" s="124">
        <f t="shared" si="185"/>
        <v>343.5</v>
      </c>
      <c r="BG75" s="124">
        <f t="shared" si="185"/>
        <v>1335.9</v>
      </c>
      <c r="BH75" s="124">
        <f>BH76</f>
        <v>1500</v>
      </c>
      <c r="BI75" s="124">
        <f>BI79</f>
        <v>0</v>
      </c>
      <c r="BJ75" s="124">
        <f>BJ76+BJ78</f>
        <v>0</v>
      </c>
    </row>
    <row r="76" spans="1:62" s="6" customFormat="1" ht="160.5" customHeight="1" x14ac:dyDescent="0.2">
      <c r="A76" s="80"/>
      <c r="B76" s="40" t="s">
        <v>93</v>
      </c>
      <c r="C76" s="66" t="s">
        <v>17</v>
      </c>
      <c r="D76" s="27">
        <f t="shared" si="182"/>
        <v>8554.6</v>
      </c>
      <c r="E76" s="101">
        <f t="shared" ref="E76:E83" si="186">I76</f>
        <v>0</v>
      </c>
      <c r="F76" s="101">
        <f t="shared" ref="F76:F83" si="187">J76</f>
        <v>0</v>
      </c>
      <c r="G76" s="101">
        <f t="shared" ref="G76:G83" si="188">K76</f>
        <v>0</v>
      </c>
      <c r="H76" s="101">
        <f t="shared" ref="H76:H83" si="189">L76</f>
        <v>0</v>
      </c>
      <c r="I76" s="101">
        <f t="shared" ref="I76:I83" si="190">M76</f>
        <v>0</v>
      </c>
      <c r="J76" s="38"/>
      <c r="K76" s="38"/>
      <c r="L76" s="38"/>
      <c r="M76" s="38"/>
      <c r="N76" s="38"/>
      <c r="O76" s="38"/>
      <c r="P76" s="101">
        <f>T76</f>
        <v>0</v>
      </c>
      <c r="Q76" s="106">
        <f>Q81</f>
        <v>0</v>
      </c>
      <c r="R76" s="106">
        <f>R81</f>
        <v>0</v>
      </c>
      <c r="S76" s="106">
        <f>S81</f>
        <v>0</v>
      </c>
      <c r="T76" s="106">
        <f>T79</f>
        <v>0</v>
      </c>
      <c r="U76" s="106">
        <f>U81</f>
        <v>0</v>
      </c>
      <c r="V76" s="108"/>
      <c r="W76" s="101">
        <f>AA76</f>
        <v>0</v>
      </c>
      <c r="X76" s="106">
        <f>X81</f>
        <v>0</v>
      </c>
      <c r="Y76" s="106">
        <f>Y81</f>
        <v>0</v>
      </c>
      <c r="Z76" s="106">
        <f>Z81</f>
        <v>0</v>
      </c>
      <c r="AA76" s="106">
        <f>AA79</f>
        <v>0</v>
      </c>
      <c r="AB76" s="106">
        <f>AB81</f>
        <v>0</v>
      </c>
      <c r="AC76" s="106"/>
      <c r="AD76" s="106"/>
      <c r="AE76" s="106"/>
      <c r="AF76" s="101">
        <f>AH76+AJ76</f>
        <v>3024.2</v>
      </c>
      <c r="AG76" s="106">
        <f>AG81</f>
        <v>0</v>
      </c>
      <c r="AH76" s="106">
        <f>AH79+AH83</f>
        <v>631.20000000000005</v>
      </c>
      <c r="AI76" s="106">
        <f>AI79+AI81+AI83</f>
        <v>0</v>
      </c>
      <c r="AJ76" s="106">
        <f>AJ79+AJ83</f>
        <v>2393</v>
      </c>
      <c r="AK76" s="106"/>
      <c r="AL76" s="106"/>
      <c r="AM76" s="106">
        <f>AM81</f>
        <v>0</v>
      </c>
      <c r="AN76" s="101">
        <f>AP76+AR76+AS76+AT76+AU76</f>
        <v>1843.4</v>
      </c>
      <c r="AO76" s="106">
        <f>AO81</f>
        <v>0</v>
      </c>
      <c r="AP76" s="106">
        <f>AP79+AP83</f>
        <v>343.4</v>
      </c>
      <c r="AQ76" s="106">
        <f>AQ79+AQ81+AQ83</f>
        <v>0</v>
      </c>
      <c r="AR76" s="106">
        <f>AR79+AR83</f>
        <v>1500</v>
      </c>
      <c r="AS76" s="106">
        <v>0</v>
      </c>
      <c r="AT76" s="106">
        <v>0</v>
      </c>
      <c r="AU76" s="106">
        <v>0</v>
      </c>
      <c r="AV76" s="106">
        <f>AV81</f>
        <v>0</v>
      </c>
      <c r="AW76" s="101">
        <f>AY76+BA76</f>
        <v>1843.5</v>
      </c>
      <c r="AX76" s="106">
        <f>AX81</f>
        <v>0</v>
      </c>
      <c r="AY76" s="106">
        <f>AY79+AY83</f>
        <v>343.5</v>
      </c>
      <c r="AZ76" s="106">
        <f>AZ79+AZ81+AZ83</f>
        <v>0</v>
      </c>
      <c r="BA76" s="106">
        <f>BA79+BA83</f>
        <v>1500</v>
      </c>
      <c r="BB76" s="106"/>
      <c r="BC76" s="106">
        <f>BC81</f>
        <v>0</v>
      </c>
      <c r="BD76" s="101">
        <f>BF76+BH76</f>
        <v>1843.5</v>
      </c>
      <c r="BE76" s="106">
        <f>BE81</f>
        <v>0</v>
      </c>
      <c r="BF76" s="106">
        <f>BF79+BF83</f>
        <v>343.5</v>
      </c>
      <c r="BG76" s="106">
        <f>BG79+BG81+BG83</f>
        <v>0</v>
      </c>
      <c r="BH76" s="106">
        <f>BH79+BH83</f>
        <v>1500</v>
      </c>
      <c r="BI76" s="106"/>
      <c r="BJ76" s="106">
        <f>BJ81</f>
        <v>0</v>
      </c>
    </row>
    <row r="77" spans="1:62" s="6" customFormat="1" ht="70.5" customHeight="1" x14ac:dyDescent="0.2">
      <c r="A77" s="88"/>
      <c r="B77" s="66" t="s">
        <v>88</v>
      </c>
      <c r="C77" s="66" t="s">
        <v>88</v>
      </c>
      <c r="D77" s="27">
        <f t="shared" si="182"/>
        <v>0</v>
      </c>
      <c r="E77" s="101">
        <f t="shared" si="186"/>
        <v>0</v>
      </c>
      <c r="F77" s="101">
        <f t="shared" si="187"/>
        <v>0</v>
      </c>
      <c r="G77" s="101">
        <f t="shared" si="188"/>
        <v>0</v>
      </c>
      <c r="H77" s="101">
        <f t="shared" si="189"/>
        <v>0</v>
      </c>
      <c r="I77" s="101">
        <f t="shared" si="190"/>
        <v>0</v>
      </c>
      <c r="J77" s="38"/>
      <c r="K77" s="38"/>
      <c r="L77" s="38"/>
      <c r="M77" s="38"/>
      <c r="N77" s="38"/>
      <c r="O77" s="38"/>
      <c r="P77" s="101">
        <f t="shared" ref="P77:W77" si="191">T77</f>
        <v>0</v>
      </c>
      <c r="Q77" s="101">
        <f t="shared" si="191"/>
        <v>0</v>
      </c>
      <c r="R77" s="101">
        <f t="shared" si="191"/>
        <v>0</v>
      </c>
      <c r="S77" s="101">
        <f t="shared" si="191"/>
        <v>0</v>
      </c>
      <c r="T77" s="101">
        <f t="shared" si="191"/>
        <v>0</v>
      </c>
      <c r="U77" s="101">
        <f t="shared" si="191"/>
        <v>0</v>
      </c>
      <c r="V77" s="101">
        <f t="shared" si="191"/>
        <v>0</v>
      </c>
      <c r="W77" s="101">
        <f t="shared" si="191"/>
        <v>0</v>
      </c>
      <c r="X77" s="106"/>
      <c r="Y77" s="106"/>
      <c r="Z77" s="106"/>
      <c r="AA77" s="106"/>
      <c r="AB77" s="106"/>
      <c r="AC77" s="106"/>
      <c r="AD77" s="106"/>
      <c r="AE77" s="106"/>
      <c r="AF77" s="101">
        <f>AH77+AK77+AL77</f>
        <v>0</v>
      </c>
      <c r="AG77" s="106"/>
      <c r="AH77" s="106">
        <f>AH80</f>
        <v>0</v>
      </c>
      <c r="AI77" s="106"/>
      <c r="AJ77" s="106"/>
      <c r="AK77" s="106">
        <f>AK80</f>
        <v>0</v>
      </c>
      <c r="AL77" s="106">
        <f>AL80</f>
        <v>0</v>
      </c>
      <c r="AM77" s="106"/>
      <c r="AN77" s="101">
        <f>AS77+AT77+AU77</f>
        <v>0</v>
      </c>
      <c r="AO77" s="106"/>
      <c r="AP77" s="106"/>
      <c r="AQ77" s="106"/>
      <c r="AR77" s="106"/>
      <c r="AS77" s="106">
        <f>AS81</f>
        <v>0</v>
      </c>
      <c r="AT77" s="106">
        <f>AT81</f>
        <v>0</v>
      </c>
      <c r="AU77" s="106">
        <f>AU81</f>
        <v>0</v>
      </c>
      <c r="AV77" s="106"/>
      <c r="AW77" s="101"/>
      <c r="AX77" s="106"/>
      <c r="AY77" s="106"/>
      <c r="AZ77" s="106"/>
      <c r="BA77" s="106"/>
      <c r="BB77" s="106"/>
      <c r="BC77" s="106"/>
      <c r="BD77" s="101"/>
      <c r="BE77" s="106"/>
      <c r="BF77" s="106"/>
      <c r="BG77" s="106"/>
      <c r="BH77" s="106"/>
      <c r="BI77" s="106"/>
      <c r="BJ77" s="106"/>
    </row>
    <row r="78" spans="1:62" s="6" customFormat="1" ht="90.75" customHeight="1" x14ac:dyDescent="0.2">
      <c r="A78" s="80"/>
      <c r="B78" s="66" t="s">
        <v>16</v>
      </c>
      <c r="C78" s="66" t="s">
        <v>16</v>
      </c>
      <c r="D78" s="27">
        <f t="shared" si="182"/>
        <v>24530.800000000003</v>
      </c>
      <c r="E78" s="101">
        <f t="shared" si="186"/>
        <v>0</v>
      </c>
      <c r="F78" s="101">
        <f t="shared" si="187"/>
        <v>0</v>
      </c>
      <c r="G78" s="101">
        <f t="shared" si="188"/>
        <v>0</v>
      </c>
      <c r="H78" s="101">
        <f t="shared" si="189"/>
        <v>0</v>
      </c>
      <c r="I78" s="101">
        <f t="shared" si="190"/>
        <v>0</v>
      </c>
      <c r="J78" s="38"/>
      <c r="K78" s="38"/>
      <c r="L78" s="38"/>
      <c r="M78" s="38"/>
      <c r="N78" s="38"/>
      <c r="O78" s="38"/>
      <c r="P78" s="101">
        <f>Q78+R78+S78+T78+U78</f>
        <v>0</v>
      </c>
      <c r="Q78" s="106">
        <f t="shared" ref="Q78:S78" si="192">Q82</f>
        <v>0</v>
      </c>
      <c r="R78" s="106">
        <f t="shared" si="192"/>
        <v>0</v>
      </c>
      <c r="S78" s="106">
        <f t="shared" si="192"/>
        <v>0</v>
      </c>
      <c r="T78" s="106">
        <f>T82</f>
        <v>0</v>
      </c>
      <c r="U78" s="106">
        <f>U82</f>
        <v>0</v>
      </c>
      <c r="V78" s="108"/>
      <c r="W78" s="101">
        <f>X78+Y78+Z78+AA78+AB78</f>
        <v>0</v>
      </c>
      <c r="X78" s="106">
        <f t="shared" ref="X78:Z78" si="193">X82</f>
        <v>0</v>
      </c>
      <c r="Y78" s="106">
        <f t="shared" si="193"/>
        <v>0</v>
      </c>
      <c r="Z78" s="106">
        <f t="shared" si="193"/>
        <v>0</v>
      </c>
      <c r="AA78" s="106">
        <f>AA82</f>
        <v>0</v>
      </c>
      <c r="AB78" s="106">
        <f>AB82</f>
        <v>0</v>
      </c>
      <c r="AC78" s="106"/>
      <c r="AD78" s="106"/>
      <c r="AE78" s="106"/>
      <c r="AF78" s="101">
        <f>AG78+AH78+AI78+AJ78+AM78</f>
        <v>16581.7</v>
      </c>
      <c r="AG78" s="106">
        <f t="shared" ref="AG78:AH78" si="194">AG82</f>
        <v>0</v>
      </c>
      <c r="AH78" s="106">
        <f t="shared" si="194"/>
        <v>0</v>
      </c>
      <c r="AI78" s="106">
        <f>AI82</f>
        <v>16581.7</v>
      </c>
      <c r="AJ78" s="106">
        <f>AJ82</f>
        <v>0</v>
      </c>
      <c r="AK78" s="106">
        <f t="shared" ref="AK78:AM78" si="195">AK82</f>
        <v>0</v>
      </c>
      <c r="AL78" s="106">
        <f t="shared" si="195"/>
        <v>0</v>
      </c>
      <c r="AM78" s="106">
        <f t="shared" si="195"/>
        <v>0</v>
      </c>
      <c r="AN78" s="101">
        <f>AO78+AP78+AQ78+AR78+AV78</f>
        <v>4330.8</v>
      </c>
      <c r="AO78" s="106">
        <f t="shared" ref="AO78:AV78" si="196">AO82</f>
        <v>0</v>
      </c>
      <c r="AP78" s="106">
        <f t="shared" si="196"/>
        <v>0</v>
      </c>
      <c r="AQ78" s="108">
        <f t="shared" si="196"/>
        <v>4330.8</v>
      </c>
      <c r="AR78" s="106">
        <f t="shared" si="196"/>
        <v>0</v>
      </c>
      <c r="AS78" s="106">
        <f t="shared" si="196"/>
        <v>0</v>
      </c>
      <c r="AT78" s="106">
        <v>0</v>
      </c>
      <c r="AU78" s="106">
        <v>0</v>
      </c>
      <c r="AV78" s="106">
        <f t="shared" si="196"/>
        <v>0</v>
      </c>
      <c r="AW78" s="101">
        <f>AX78+AY78+AZ78+BA78+BJ78</f>
        <v>2282.4</v>
      </c>
      <c r="AX78" s="106">
        <f t="shared" ref="AX78:BJ78" si="197">AX82</f>
        <v>0</v>
      </c>
      <c r="AY78" s="106">
        <f t="shared" si="197"/>
        <v>0</v>
      </c>
      <c r="AZ78" s="106">
        <f t="shared" si="197"/>
        <v>2282.4</v>
      </c>
      <c r="BA78" s="106">
        <f t="shared" si="197"/>
        <v>0</v>
      </c>
      <c r="BB78" s="106">
        <f t="shared" si="197"/>
        <v>0</v>
      </c>
      <c r="BC78" s="106">
        <f t="shared" ref="BC78" si="198">BC82</f>
        <v>0</v>
      </c>
      <c r="BD78" s="101">
        <f t="shared" ref="BD78" si="199">BE78+BG78+BH78+BJ78+BP78</f>
        <v>1335.9</v>
      </c>
      <c r="BE78" s="106">
        <v>0</v>
      </c>
      <c r="BF78" s="106">
        <v>0</v>
      </c>
      <c r="BG78" s="106">
        <v>1335.9</v>
      </c>
      <c r="BH78" s="106">
        <v>0</v>
      </c>
      <c r="BI78" s="106">
        <f t="shared" ref="BI78" si="200">BI82</f>
        <v>0</v>
      </c>
      <c r="BJ78" s="106">
        <f t="shared" si="197"/>
        <v>0</v>
      </c>
    </row>
    <row r="79" spans="1:62" s="6" customFormat="1" ht="93.75" customHeight="1" x14ac:dyDescent="0.2">
      <c r="A79" s="133" t="s">
        <v>81</v>
      </c>
      <c r="B79" s="86" t="s">
        <v>92</v>
      </c>
      <c r="C79" s="86" t="s">
        <v>17</v>
      </c>
      <c r="D79" s="27">
        <f t="shared" si="182"/>
        <v>953</v>
      </c>
      <c r="E79" s="101">
        <f t="shared" si="186"/>
        <v>0</v>
      </c>
      <c r="F79" s="101">
        <f t="shared" si="187"/>
        <v>0</v>
      </c>
      <c r="G79" s="101">
        <f t="shared" si="188"/>
        <v>0</v>
      </c>
      <c r="H79" s="101">
        <f t="shared" si="189"/>
        <v>0</v>
      </c>
      <c r="I79" s="101">
        <f t="shared" si="190"/>
        <v>0</v>
      </c>
      <c r="J79" s="38"/>
      <c r="K79" s="38"/>
      <c r="L79" s="38"/>
      <c r="M79" s="38"/>
      <c r="N79" s="38"/>
      <c r="O79" s="38"/>
      <c r="P79" s="105">
        <f>Q79+R79+S79+T79+U79+V79</f>
        <v>0</v>
      </c>
      <c r="Q79" s="106">
        <v>0</v>
      </c>
      <c r="R79" s="106">
        <v>0</v>
      </c>
      <c r="S79" s="106">
        <v>0</v>
      </c>
      <c r="T79" s="108">
        <v>0</v>
      </c>
      <c r="U79" s="108">
        <v>0</v>
      </c>
      <c r="V79" s="108">
        <v>0</v>
      </c>
      <c r="W79" s="105">
        <f>X79+Y79+Z79+AA79+AB79+AC79+AD79+AE79</f>
        <v>0</v>
      </c>
      <c r="X79" s="106">
        <v>0</v>
      </c>
      <c r="Y79" s="106">
        <v>0</v>
      </c>
      <c r="Z79" s="106">
        <v>0</v>
      </c>
      <c r="AA79" s="106">
        <v>0</v>
      </c>
      <c r="AB79" s="106">
        <v>0</v>
      </c>
      <c r="AC79" s="106">
        <v>0</v>
      </c>
      <c r="AD79" s="106">
        <v>0</v>
      </c>
      <c r="AE79" s="106">
        <v>0</v>
      </c>
      <c r="AF79" s="101">
        <f>AG79+AH79+AI79+AJ79+AK79+AL79+AM79</f>
        <v>953</v>
      </c>
      <c r="AG79" s="106">
        <v>0</v>
      </c>
      <c r="AH79" s="106">
        <v>0</v>
      </c>
      <c r="AI79" s="106">
        <v>0</v>
      </c>
      <c r="AJ79" s="106">
        <v>953</v>
      </c>
      <c r="AK79" s="106">
        <v>0</v>
      </c>
      <c r="AL79" s="106">
        <v>0</v>
      </c>
      <c r="AM79" s="106">
        <v>0</v>
      </c>
      <c r="AN79" s="101">
        <f>AR79+AS79</f>
        <v>0</v>
      </c>
      <c r="AO79" s="106">
        <v>0</v>
      </c>
      <c r="AP79" s="106">
        <v>0</v>
      </c>
      <c r="AQ79" s="106">
        <v>0</v>
      </c>
      <c r="AR79" s="106">
        <v>0</v>
      </c>
      <c r="AS79" s="106">
        <v>0</v>
      </c>
      <c r="AT79" s="106">
        <v>0</v>
      </c>
      <c r="AU79" s="106">
        <v>0</v>
      </c>
      <c r="AV79" s="106">
        <v>0</v>
      </c>
      <c r="AW79" s="101">
        <f>BA79+BB79</f>
        <v>0</v>
      </c>
      <c r="AX79" s="106">
        <v>0</v>
      </c>
      <c r="AY79" s="106">
        <v>0</v>
      </c>
      <c r="AZ79" s="106">
        <v>0</v>
      </c>
      <c r="BA79" s="106">
        <v>0</v>
      </c>
      <c r="BB79" s="106">
        <v>0</v>
      </c>
      <c r="BC79" s="106">
        <v>0</v>
      </c>
      <c r="BD79" s="101">
        <f>BJ79+BK79</f>
        <v>0</v>
      </c>
      <c r="BE79" s="106">
        <v>0</v>
      </c>
      <c r="BF79" s="106">
        <v>0</v>
      </c>
      <c r="BG79" s="106">
        <v>0</v>
      </c>
      <c r="BH79" s="106">
        <v>0</v>
      </c>
      <c r="BI79" s="106">
        <v>0</v>
      </c>
      <c r="BJ79" s="106">
        <v>0</v>
      </c>
    </row>
    <row r="80" spans="1:62" s="6" customFormat="1" ht="69.75" customHeight="1" x14ac:dyDescent="0.2">
      <c r="A80" s="134"/>
      <c r="B80" s="87" t="s">
        <v>88</v>
      </c>
      <c r="C80" s="87" t="s">
        <v>88</v>
      </c>
      <c r="D80" s="27">
        <f t="shared" si="182"/>
        <v>0</v>
      </c>
      <c r="E80" s="101">
        <f t="shared" si="186"/>
        <v>0</v>
      </c>
      <c r="F80" s="101">
        <f t="shared" si="187"/>
        <v>0</v>
      </c>
      <c r="G80" s="101">
        <f t="shared" si="188"/>
        <v>0</v>
      </c>
      <c r="H80" s="101">
        <f t="shared" si="189"/>
        <v>0</v>
      </c>
      <c r="I80" s="101">
        <f t="shared" si="190"/>
        <v>0</v>
      </c>
      <c r="J80" s="101">
        <f t="shared" ref="J80:W80" si="201">L80+O80+P80</f>
        <v>0</v>
      </c>
      <c r="K80" s="101">
        <f t="shared" si="201"/>
        <v>0</v>
      </c>
      <c r="L80" s="101">
        <f t="shared" si="201"/>
        <v>0</v>
      </c>
      <c r="M80" s="101">
        <f t="shared" si="201"/>
        <v>0</v>
      </c>
      <c r="N80" s="101">
        <f t="shared" si="201"/>
        <v>0</v>
      </c>
      <c r="O80" s="101">
        <f t="shared" si="201"/>
        <v>0</v>
      </c>
      <c r="P80" s="101">
        <f t="shared" si="201"/>
        <v>0</v>
      </c>
      <c r="Q80" s="101">
        <f t="shared" si="201"/>
        <v>0</v>
      </c>
      <c r="R80" s="101">
        <f t="shared" si="201"/>
        <v>0</v>
      </c>
      <c r="S80" s="101">
        <f t="shared" si="201"/>
        <v>0</v>
      </c>
      <c r="T80" s="101">
        <f t="shared" si="201"/>
        <v>0</v>
      </c>
      <c r="U80" s="101">
        <f t="shared" si="201"/>
        <v>0</v>
      </c>
      <c r="V80" s="101">
        <f t="shared" si="201"/>
        <v>0</v>
      </c>
      <c r="W80" s="101">
        <f t="shared" si="201"/>
        <v>0</v>
      </c>
      <c r="X80" s="106"/>
      <c r="Y80" s="106"/>
      <c r="Z80" s="106"/>
      <c r="AA80" s="106"/>
      <c r="AB80" s="106"/>
      <c r="AC80" s="106"/>
      <c r="AD80" s="106"/>
      <c r="AE80" s="106"/>
      <c r="AF80" s="101">
        <f>AH80+AK80+AL80</f>
        <v>0</v>
      </c>
      <c r="AG80" s="106"/>
      <c r="AH80" s="106">
        <v>0</v>
      </c>
      <c r="AI80" s="106">
        <v>0</v>
      </c>
      <c r="AJ80" s="106">
        <v>0</v>
      </c>
      <c r="AK80" s="106">
        <v>0</v>
      </c>
      <c r="AL80" s="106">
        <v>0</v>
      </c>
      <c r="AM80" s="106">
        <v>0</v>
      </c>
      <c r="AN80" s="101">
        <f>AV80+AW80</f>
        <v>0</v>
      </c>
      <c r="AO80" s="106">
        <v>0</v>
      </c>
      <c r="AP80" s="106">
        <v>0</v>
      </c>
      <c r="AQ80" s="106">
        <v>0</v>
      </c>
      <c r="AR80" s="106">
        <v>0</v>
      </c>
      <c r="AS80" s="106">
        <v>0</v>
      </c>
      <c r="AT80" s="106">
        <v>0</v>
      </c>
      <c r="AU80" s="106">
        <v>0</v>
      </c>
      <c r="AV80" s="106">
        <v>0</v>
      </c>
      <c r="AW80" s="101">
        <f>BC80+BD80</f>
        <v>0</v>
      </c>
      <c r="AX80" s="106">
        <v>0</v>
      </c>
      <c r="AY80" s="106">
        <v>0</v>
      </c>
      <c r="AZ80" s="106">
        <v>0</v>
      </c>
      <c r="BA80" s="106">
        <v>0</v>
      </c>
      <c r="BB80" s="106">
        <v>0</v>
      </c>
      <c r="BC80" s="106">
        <v>0</v>
      </c>
      <c r="BD80" s="101">
        <f>BJ80+BK80</f>
        <v>0</v>
      </c>
      <c r="BE80" s="106">
        <v>0</v>
      </c>
      <c r="BF80" s="106">
        <v>0</v>
      </c>
      <c r="BG80" s="106">
        <v>0</v>
      </c>
      <c r="BH80" s="106">
        <v>0</v>
      </c>
      <c r="BI80" s="106">
        <v>0</v>
      </c>
      <c r="BJ80" s="106">
        <v>0</v>
      </c>
    </row>
    <row r="81" spans="1:62" s="6" customFormat="1" ht="96.75" customHeight="1" x14ac:dyDescent="0.2">
      <c r="A81" s="83" t="s">
        <v>80</v>
      </c>
      <c r="B81" s="126" t="s">
        <v>92</v>
      </c>
      <c r="C81" s="86" t="s">
        <v>17</v>
      </c>
      <c r="D81" s="27">
        <f t="shared" si="182"/>
        <v>0</v>
      </c>
      <c r="E81" s="101">
        <f t="shared" si="186"/>
        <v>0</v>
      </c>
      <c r="F81" s="101">
        <f t="shared" si="187"/>
        <v>0</v>
      </c>
      <c r="G81" s="101">
        <f t="shared" si="188"/>
        <v>0</v>
      </c>
      <c r="H81" s="101">
        <f t="shared" si="189"/>
        <v>0</v>
      </c>
      <c r="I81" s="101">
        <f t="shared" si="190"/>
        <v>0</v>
      </c>
      <c r="J81" s="38"/>
      <c r="K81" s="38"/>
      <c r="L81" s="38"/>
      <c r="M81" s="38"/>
      <c r="N81" s="38"/>
      <c r="O81" s="38"/>
      <c r="P81" s="105">
        <f t="shared" ref="P81:P83" si="202">Q81+R81+S81+T81+U81+V81</f>
        <v>0</v>
      </c>
      <c r="Q81" s="106">
        <v>0</v>
      </c>
      <c r="R81" s="106">
        <v>0</v>
      </c>
      <c r="S81" s="106">
        <v>0</v>
      </c>
      <c r="T81" s="108">
        <v>0</v>
      </c>
      <c r="U81" s="108">
        <v>0</v>
      </c>
      <c r="V81" s="108">
        <v>0</v>
      </c>
      <c r="W81" s="105">
        <f t="shared" ref="W81:W83" si="203">X81+Y81+Z81+AA81+AB81+AC81+AD81+AE81</f>
        <v>0</v>
      </c>
      <c r="X81" s="106">
        <v>0</v>
      </c>
      <c r="Y81" s="106">
        <v>0</v>
      </c>
      <c r="Z81" s="106">
        <v>0</v>
      </c>
      <c r="AA81" s="106">
        <v>0</v>
      </c>
      <c r="AB81" s="106">
        <v>0</v>
      </c>
      <c r="AC81" s="106">
        <v>0</v>
      </c>
      <c r="AD81" s="106">
        <v>0</v>
      </c>
      <c r="AE81" s="106">
        <v>0</v>
      </c>
      <c r="AF81" s="101">
        <f t="shared" ref="AF81" si="204">AJ81</f>
        <v>0</v>
      </c>
      <c r="AG81" s="106">
        <v>0</v>
      </c>
      <c r="AH81" s="106">
        <v>0</v>
      </c>
      <c r="AI81" s="106">
        <v>0</v>
      </c>
      <c r="AJ81" s="106">
        <v>0</v>
      </c>
      <c r="AK81" s="106">
        <v>0</v>
      </c>
      <c r="AL81" s="106">
        <v>0</v>
      </c>
      <c r="AM81" s="106">
        <v>0</v>
      </c>
      <c r="AN81" s="101">
        <f>AS81+AT81+AU81</f>
        <v>0</v>
      </c>
      <c r="AO81" s="106">
        <v>0</v>
      </c>
      <c r="AP81" s="106">
        <v>0</v>
      </c>
      <c r="AQ81" s="106">
        <v>0</v>
      </c>
      <c r="AR81" s="106">
        <v>0</v>
      </c>
      <c r="AS81" s="106">
        <v>0</v>
      </c>
      <c r="AT81" s="106">
        <v>0</v>
      </c>
      <c r="AU81" s="106">
        <v>0</v>
      </c>
      <c r="AV81" s="106">
        <v>0</v>
      </c>
      <c r="AW81" s="101">
        <f t="shared" ref="AW81" si="205">BA81</f>
        <v>0</v>
      </c>
      <c r="AX81" s="106">
        <v>0</v>
      </c>
      <c r="AY81" s="106">
        <v>0</v>
      </c>
      <c r="AZ81" s="106">
        <v>0</v>
      </c>
      <c r="BA81" s="106">
        <v>0</v>
      </c>
      <c r="BB81" s="106">
        <v>0</v>
      </c>
      <c r="BC81" s="106">
        <v>0</v>
      </c>
      <c r="BD81" s="101">
        <f t="shared" ref="BD81" si="206">BJ81</f>
        <v>0</v>
      </c>
      <c r="BE81" s="106">
        <v>0</v>
      </c>
      <c r="BF81" s="106">
        <v>0</v>
      </c>
      <c r="BG81" s="106">
        <v>0</v>
      </c>
      <c r="BH81" s="106">
        <v>0</v>
      </c>
      <c r="BI81" s="106">
        <v>0</v>
      </c>
      <c r="BJ81" s="106">
        <v>0</v>
      </c>
    </row>
    <row r="82" spans="1:62" s="6" customFormat="1" ht="78" customHeight="1" x14ac:dyDescent="0.2">
      <c r="A82" s="83" t="s">
        <v>83</v>
      </c>
      <c r="B82" s="79" t="s">
        <v>16</v>
      </c>
      <c r="C82" s="86" t="s">
        <v>16</v>
      </c>
      <c r="D82" s="27">
        <f t="shared" si="182"/>
        <v>24530.800000000003</v>
      </c>
      <c r="E82" s="101">
        <f t="shared" si="186"/>
        <v>0</v>
      </c>
      <c r="F82" s="101">
        <f t="shared" si="187"/>
        <v>0</v>
      </c>
      <c r="G82" s="101">
        <f t="shared" si="188"/>
        <v>0</v>
      </c>
      <c r="H82" s="101">
        <f t="shared" si="189"/>
        <v>0</v>
      </c>
      <c r="I82" s="101">
        <f t="shared" si="190"/>
        <v>0</v>
      </c>
      <c r="J82" s="38"/>
      <c r="K82" s="38"/>
      <c r="L82" s="38"/>
      <c r="M82" s="38"/>
      <c r="N82" s="38"/>
      <c r="O82" s="38"/>
      <c r="P82" s="105">
        <f t="shared" si="202"/>
        <v>0</v>
      </c>
      <c r="Q82" s="106">
        <v>0</v>
      </c>
      <c r="R82" s="106">
        <v>0</v>
      </c>
      <c r="S82" s="106">
        <v>0</v>
      </c>
      <c r="T82" s="108">
        <v>0</v>
      </c>
      <c r="U82" s="108">
        <v>0</v>
      </c>
      <c r="V82" s="108">
        <v>0</v>
      </c>
      <c r="W82" s="105">
        <f t="shared" si="203"/>
        <v>0</v>
      </c>
      <c r="X82" s="106">
        <v>0</v>
      </c>
      <c r="Y82" s="106">
        <v>0</v>
      </c>
      <c r="Z82" s="106">
        <v>0</v>
      </c>
      <c r="AA82" s="106">
        <v>0</v>
      </c>
      <c r="AB82" s="106">
        <v>0</v>
      </c>
      <c r="AC82" s="106">
        <v>0</v>
      </c>
      <c r="AD82" s="106">
        <v>0</v>
      </c>
      <c r="AE82" s="106">
        <v>0</v>
      </c>
      <c r="AF82" s="101">
        <f>AI82</f>
        <v>16581.7</v>
      </c>
      <c r="AG82" s="106">
        <v>0</v>
      </c>
      <c r="AH82" s="106">
        <v>0</v>
      </c>
      <c r="AI82" s="106">
        <v>16581.7</v>
      </c>
      <c r="AJ82" s="106">
        <v>0</v>
      </c>
      <c r="AK82" s="106">
        <v>0</v>
      </c>
      <c r="AL82" s="106">
        <v>0</v>
      </c>
      <c r="AM82" s="106">
        <v>0</v>
      </c>
      <c r="AN82" s="101">
        <f>AQ82</f>
        <v>4330.8</v>
      </c>
      <c r="AO82" s="106">
        <v>0</v>
      </c>
      <c r="AP82" s="106">
        <v>0</v>
      </c>
      <c r="AQ82" s="106">
        <v>4330.8</v>
      </c>
      <c r="AR82" s="106">
        <v>0</v>
      </c>
      <c r="AS82" s="106">
        <v>0</v>
      </c>
      <c r="AT82" s="106">
        <v>0</v>
      </c>
      <c r="AU82" s="106">
        <v>0</v>
      </c>
      <c r="AV82" s="106">
        <v>0</v>
      </c>
      <c r="AW82" s="101">
        <f>AZ82</f>
        <v>2282.4</v>
      </c>
      <c r="AX82" s="106">
        <v>0</v>
      </c>
      <c r="AY82" s="106">
        <v>0</v>
      </c>
      <c r="AZ82" s="106">
        <v>2282.4</v>
      </c>
      <c r="BA82" s="106">
        <v>0</v>
      </c>
      <c r="BB82" s="106">
        <v>0</v>
      </c>
      <c r="BC82" s="106">
        <v>0</v>
      </c>
      <c r="BD82" s="101">
        <f>BG82</f>
        <v>1335.9</v>
      </c>
      <c r="BE82" s="106">
        <v>0</v>
      </c>
      <c r="BF82" s="106">
        <v>0</v>
      </c>
      <c r="BG82" s="106">
        <v>1335.9</v>
      </c>
      <c r="BH82" s="106">
        <v>0</v>
      </c>
      <c r="BI82" s="106">
        <v>0</v>
      </c>
      <c r="BJ82" s="106">
        <v>0</v>
      </c>
    </row>
    <row r="83" spans="1:62" s="6" customFormat="1" ht="88.5" customHeight="1" x14ac:dyDescent="0.2">
      <c r="A83" s="83" t="s">
        <v>82</v>
      </c>
      <c r="B83" s="86" t="s">
        <v>55</v>
      </c>
      <c r="C83" s="86" t="s">
        <v>17</v>
      </c>
      <c r="D83" s="27">
        <f t="shared" si="182"/>
        <v>7601.6</v>
      </c>
      <c r="E83" s="101">
        <f t="shared" si="186"/>
        <v>0</v>
      </c>
      <c r="F83" s="101">
        <f t="shared" si="187"/>
        <v>0</v>
      </c>
      <c r="G83" s="101">
        <f t="shared" si="188"/>
        <v>0</v>
      </c>
      <c r="H83" s="101">
        <f t="shared" si="189"/>
        <v>0</v>
      </c>
      <c r="I83" s="101">
        <f t="shared" si="190"/>
        <v>0</v>
      </c>
      <c r="J83" s="38"/>
      <c r="K83" s="38"/>
      <c r="L83" s="38"/>
      <c r="M83" s="38"/>
      <c r="N83" s="38"/>
      <c r="O83" s="38"/>
      <c r="P83" s="105">
        <f t="shared" si="202"/>
        <v>0</v>
      </c>
      <c r="Q83" s="106">
        <v>0</v>
      </c>
      <c r="R83" s="106">
        <v>0</v>
      </c>
      <c r="S83" s="106">
        <v>0</v>
      </c>
      <c r="T83" s="108">
        <v>0</v>
      </c>
      <c r="U83" s="108">
        <v>0</v>
      </c>
      <c r="V83" s="108">
        <v>0</v>
      </c>
      <c r="W83" s="105">
        <f t="shared" si="203"/>
        <v>0</v>
      </c>
      <c r="X83" s="106">
        <v>0</v>
      </c>
      <c r="Y83" s="106">
        <v>0</v>
      </c>
      <c r="Z83" s="106">
        <v>0</v>
      </c>
      <c r="AA83" s="106">
        <v>0</v>
      </c>
      <c r="AB83" s="106">
        <v>0</v>
      </c>
      <c r="AC83" s="106">
        <v>0</v>
      </c>
      <c r="AD83" s="106">
        <v>0</v>
      </c>
      <c r="AE83" s="106">
        <v>0</v>
      </c>
      <c r="AF83" s="101">
        <f>AH83+AJ83</f>
        <v>2071.1999999999998</v>
      </c>
      <c r="AG83" s="106">
        <v>0</v>
      </c>
      <c r="AH83" s="106">
        <v>631.20000000000005</v>
      </c>
      <c r="AI83" s="106">
        <v>0</v>
      </c>
      <c r="AJ83" s="106">
        <v>1440</v>
      </c>
      <c r="AK83" s="106">
        <v>0</v>
      </c>
      <c r="AL83" s="106">
        <v>0</v>
      </c>
      <c r="AM83" s="106">
        <v>0</v>
      </c>
      <c r="AN83" s="101">
        <f>AP83+AR83</f>
        <v>1843.4</v>
      </c>
      <c r="AO83" s="106">
        <v>0</v>
      </c>
      <c r="AP83" s="106">
        <v>343.4</v>
      </c>
      <c r="AQ83" s="106">
        <v>0</v>
      </c>
      <c r="AR83" s="106">
        <v>1500</v>
      </c>
      <c r="AS83" s="106">
        <v>0</v>
      </c>
      <c r="AT83" s="106">
        <v>0</v>
      </c>
      <c r="AU83" s="106">
        <v>0</v>
      </c>
      <c r="AV83" s="106">
        <v>0</v>
      </c>
      <c r="AW83" s="101">
        <f>AY83+BA83</f>
        <v>1843.5</v>
      </c>
      <c r="AX83" s="106">
        <v>0</v>
      </c>
      <c r="AY83" s="106">
        <v>343.5</v>
      </c>
      <c r="AZ83" s="106">
        <v>0</v>
      </c>
      <c r="BA83" s="106">
        <v>1500</v>
      </c>
      <c r="BB83" s="106">
        <v>0</v>
      </c>
      <c r="BC83" s="106">
        <v>0</v>
      </c>
      <c r="BD83" s="101">
        <f>BF83+BH83</f>
        <v>1843.5</v>
      </c>
      <c r="BE83" s="106">
        <v>0</v>
      </c>
      <c r="BF83" s="106">
        <v>343.5</v>
      </c>
      <c r="BG83" s="106">
        <v>0</v>
      </c>
      <c r="BH83" s="106">
        <v>1500</v>
      </c>
      <c r="BI83" s="106">
        <v>0</v>
      </c>
      <c r="BJ83" s="106">
        <v>0</v>
      </c>
    </row>
    <row r="84" spans="1:62" x14ac:dyDescent="0.2">
      <c r="D84" s="6"/>
      <c r="E84" s="75"/>
      <c r="F84" s="6"/>
      <c r="G84" s="6"/>
      <c r="H84" s="6"/>
      <c r="I84" s="39"/>
      <c r="J84" s="6"/>
      <c r="K84" s="6"/>
      <c r="L84" s="6"/>
      <c r="M84" s="6"/>
      <c r="N84" s="6"/>
      <c r="O84" s="6"/>
      <c r="P84" s="39"/>
      <c r="Q84" s="82"/>
      <c r="R84" s="82"/>
      <c r="S84" s="82"/>
      <c r="T84" s="82"/>
      <c r="U84" s="82"/>
      <c r="V84" s="82"/>
      <c r="W84" s="91"/>
      <c r="X84" s="92"/>
      <c r="Y84" s="92"/>
      <c r="Z84" s="92"/>
      <c r="AA84" s="92"/>
      <c r="AB84" s="92"/>
      <c r="AC84" s="92"/>
      <c r="AD84" s="92"/>
      <c r="AE84" s="92"/>
      <c r="AF84" s="91"/>
      <c r="AG84" s="92"/>
      <c r="AH84" s="92"/>
      <c r="AI84" s="92"/>
      <c r="AJ84" s="92"/>
      <c r="AK84" s="92"/>
      <c r="AL84" s="92"/>
      <c r="AM84" s="92"/>
      <c r="AN84" s="92"/>
      <c r="AO84" s="6"/>
      <c r="AP84" s="6"/>
      <c r="AQ84" s="6"/>
      <c r="AR84" s="6"/>
      <c r="AS84" s="6"/>
      <c r="AT84" s="6"/>
      <c r="AU84" s="6"/>
      <c r="AV84" s="6"/>
      <c r="AW84" s="6"/>
      <c r="AX84" s="6"/>
      <c r="AY84" s="6"/>
      <c r="AZ84" s="6"/>
      <c r="BA84" s="6"/>
      <c r="BB84" s="6"/>
      <c r="BC84" s="6"/>
      <c r="BD84" s="6"/>
      <c r="BE84" s="6"/>
      <c r="BF84" s="6"/>
      <c r="BG84" s="6"/>
      <c r="BH84" s="6"/>
      <c r="BI84" s="6"/>
      <c r="BJ84" s="6"/>
    </row>
    <row r="85" spans="1:62" x14ac:dyDescent="0.2">
      <c r="D85" s="6"/>
      <c r="E85" s="75"/>
      <c r="F85" s="6"/>
      <c r="G85" s="6"/>
      <c r="H85" s="6"/>
      <c r="I85" s="39"/>
      <c r="J85" s="6"/>
      <c r="K85" s="6"/>
      <c r="L85" s="6"/>
      <c r="M85" s="6"/>
      <c r="N85" s="6"/>
      <c r="O85" s="6"/>
      <c r="P85" s="39"/>
      <c r="Q85" s="6"/>
      <c r="R85" s="6"/>
      <c r="T85" s="6"/>
      <c r="U85" s="6"/>
      <c r="V85" s="6"/>
      <c r="AF85" s="39"/>
      <c r="AG85" s="6"/>
      <c r="AH85" s="6"/>
      <c r="AJ85" s="6"/>
      <c r="AK85" s="6"/>
      <c r="AL85" s="6"/>
      <c r="AM85" s="6"/>
      <c r="AN85" s="6"/>
      <c r="AO85" s="6"/>
      <c r="AP85" s="6"/>
      <c r="AQ85" s="6"/>
      <c r="AR85" s="6"/>
      <c r="AS85" s="6"/>
      <c r="AT85" s="6"/>
      <c r="AU85" s="6"/>
      <c r="AV85" s="6"/>
      <c r="AW85" s="6"/>
      <c r="AX85" s="6"/>
      <c r="AY85" s="6"/>
      <c r="AZ85" s="6"/>
      <c r="BA85" s="6"/>
      <c r="BB85" s="6"/>
      <c r="BC85" s="6"/>
      <c r="BD85" s="6"/>
      <c r="BE85" s="6"/>
      <c r="BF85" s="6"/>
      <c r="BG85" s="6"/>
      <c r="BH85" s="6"/>
      <c r="BI85" s="6"/>
      <c r="BJ85" s="6"/>
    </row>
    <row r="86" spans="1:62" x14ac:dyDescent="0.2">
      <c r="E86" s="75"/>
      <c r="F86" s="6"/>
      <c r="G86" s="6"/>
      <c r="H86" s="6"/>
      <c r="I86" s="39"/>
      <c r="J86" s="6"/>
      <c r="K86" s="6"/>
      <c r="L86" s="6"/>
      <c r="M86" s="6"/>
      <c r="N86" s="6"/>
      <c r="O86" s="6"/>
      <c r="P86" s="6"/>
      <c r="Q86" s="6"/>
      <c r="R86" s="6"/>
      <c r="T86" s="6"/>
      <c r="U86" s="6"/>
      <c r="V86" s="6"/>
      <c r="AF86" s="39"/>
    </row>
    <row r="90" spans="1:62" x14ac:dyDescent="0.2">
      <c r="E90" s="2"/>
    </row>
  </sheetData>
  <mergeCells count="29">
    <mergeCell ref="A69:A70"/>
    <mergeCell ref="A7:A9"/>
    <mergeCell ref="B7:B9"/>
    <mergeCell ref="C7:C9"/>
    <mergeCell ref="D8:D9"/>
    <mergeCell ref="A26:A28"/>
    <mergeCell ref="P8:V8"/>
    <mergeCell ref="D7:BJ7"/>
    <mergeCell ref="A64:A68"/>
    <mergeCell ref="E8:H8"/>
    <mergeCell ref="A5:BJ5"/>
    <mergeCell ref="AW8:BC8"/>
    <mergeCell ref="BD8:BJ8"/>
    <mergeCell ref="A79:A80"/>
    <mergeCell ref="AJ1:BJ2"/>
    <mergeCell ref="A43:A44"/>
    <mergeCell ref="W8:AE8"/>
    <mergeCell ref="I8:O8"/>
    <mergeCell ref="A39:A40"/>
    <mergeCell ref="A30:A31"/>
    <mergeCell ref="A11:A16"/>
    <mergeCell ref="AF8:AM8"/>
    <mergeCell ref="AM4:BJ4"/>
    <mergeCell ref="A35:A36"/>
    <mergeCell ref="AN8:AV8"/>
    <mergeCell ref="A45:A48"/>
    <mergeCell ref="A72:A74"/>
    <mergeCell ref="A17:A22"/>
    <mergeCell ref="AD4:AE4"/>
  </mergeCells>
  <pageMargins left="0.63" right="0.59" top="0.75" bottom="0.53" header="0.3" footer="0.47"/>
  <pageSetup paperSize="9" scale="29" fitToHeight="0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5"/>
  <sheetViews>
    <sheetView workbookViewId="0">
      <selection activeCell="D5" sqref="D5"/>
    </sheetView>
  </sheetViews>
  <sheetFormatPr defaultRowHeight="15" x14ac:dyDescent="0.25"/>
  <sheetData>
    <row r="5" spans="4:4" x14ac:dyDescent="0.25">
      <c r="D5">
        <f>SUM(Лист2!D17:D18)</f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2019-01-15T08:15:45Z</dcterms:modified>
</cp:coreProperties>
</file>