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5300" windowHeight="8070" activeTab="1"/>
  </bookViews>
  <sheets>
    <sheet name="индикаторы" sheetId="12" r:id="rId1"/>
    <sheet name="целев показ" sheetId="13" r:id="rId2"/>
  </sheets>
  <definedNames>
    <definedName name="_xlnm.Print_Titles" localSheetId="0">индикаторы!$6:$8</definedName>
    <definedName name="_xlnm.Print_Titles" localSheetId="1">'целев показ'!$9:$10</definedName>
    <definedName name="_xlnm.Print_Area" localSheetId="0">индикаторы!$A$1:$O$90</definedName>
    <definedName name="_xlnm.Print_Area" localSheetId="1">'целев показ'!$A$2:$S$130</definedName>
  </definedNames>
  <calcPr calcId="144525"/>
</workbook>
</file>

<file path=xl/calcChain.xml><?xml version="1.0" encoding="utf-8"?>
<calcChain xmlns="http://schemas.openxmlformats.org/spreadsheetml/2006/main">
  <c r="G60" i="13" l="1"/>
  <c r="I60" i="13"/>
  <c r="H60" i="13"/>
  <c r="G126" i="13" l="1"/>
  <c r="H16" i="13" l="1"/>
  <c r="I16" i="13"/>
  <c r="J16" i="13"/>
  <c r="K16" i="13"/>
  <c r="L16" i="13"/>
  <c r="M16" i="13"/>
  <c r="N16" i="13"/>
  <c r="O16" i="13"/>
  <c r="P16" i="13"/>
  <c r="F111" i="13" l="1"/>
  <c r="G111" i="13"/>
  <c r="E111" i="13"/>
  <c r="G81" i="13"/>
  <c r="F78" i="13"/>
  <c r="G78" i="13"/>
  <c r="H78" i="13"/>
  <c r="I78" i="13"/>
  <c r="J78" i="13"/>
  <c r="K78" i="13"/>
  <c r="L78" i="13"/>
  <c r="M78" i="13"/>
  <c r="N78" i="13"/>
  <c r="O78" i="13"/>
  <c r="P78" i="13"/>
  <c r="E78" i="13"/>
  <c r="O84" i="13" l="1"/>
  <c r="M84" i="13"/>
  <c r="K84" i="13"/>
  <c r="I84" i="13"/>
  <c r="G84" i="13"/>
  <c r="P84" i="13"/>
  <c r="N84" i="13"/>
  <c r="L84" i="13"/>
  <c r="J84" i="13"/>
  <c r="H84" i="13"/>
  <c r="F84" i="13"/>
  <c r="F83" i="13"/>
  <c r="P83" i="13"/>
  <c r="O83" i="13"/>
  <c r="N83" i="13"/>
  <c r="M83" i="13"/>
  <c r="L83" i="13"/>
  <c r="K83" i="13"/>
  <c r="J83" i="13"/>
  <c r="I83" i="13"/>
  <c r="H83" i="13"/>
  <c r="G83" i="13"/>
  <c r="F61" i="13"/>
  <c r="G61" i="13"/>
  <c r="H61" i="13"/>
  <c r="I61" i="13"/>
  <c r="J61" i="13"/>
  <c r="K61" i="13"/>
  <c r="L61" i="13"/>
  <c r="M61" i="13"/>
  <c r="N61" i="13"/>
  <c r="O61" i="13"/>
  <c r="P61" i="13"/>
  <c r="E61" i="13"/>
  <c r="G53" i="13"/>
  <c r="H53" i="13"/>
  <c r="I53" i="13"/>
  <c r="J53" i="13"/>
  <c r="K53" i="13"/>
  <c r="L53" i="13"/>
  <c r="M53" i="13"/>
  <c r="N53" i="13"/>
  <c r="O53" i="13"/>
  <c r="P53" i="13"/>
  <c r="F53" i="13"/>
  <c r="E53" i="13"/>
  <c r="G130" i="13"/>
  <c r="H130" i="13"/>
  <c r="I130" i="13"/>
  <c r="J130" i="13"/>
  <c r="K130" i="13"/>
  <c r="L130" i="13"/>
  <c r="M130" i="13"/>
  <c r="N130" i="13"/>
  <c r="O130" i="13"/>
  <c r="P130" i="13"/>
  <c r="F130" i="13"/>
  <c r="G129" i="13"/>
  <c r="H129" i="13"/>
  <c r="I129" i="13"/>
  <c r="J129" i="13"/>
  <c r="K129" i="13"/>
  <c r="L129" i="13"/>
  <c r="M129" i="13"/>
  <c r="N129" i="13"/>
  <c r="O129" i="13"/>
  <c r="P129" i="13"/>
  <c r="F129" i="13"/>
  <c r="G122" i="13"/>
  <c r="H122" i="13"/>
  <c r="I122" i="13"/>
  <c r="J122" i="13"/>
  <c r="K122" i="13"/>
  <c r="L122" i="13"/>
  <c r="M122" i="13"/>
  <c r="N122" i="13"/>
  <c r="O122" i="13"/>
  <c r="P122" i="13"/>
  <c r="F122" i="13"/>
  <c r="E88" i="13"/>
  <c r="G89" i="13"/>
  <c r="H89" i="13"/>
  <c r="I89" i="13"/>
  <c r="J89" i="13"/>
  <c r="K89" i="13"/>
  <c r="L89" i="13"/>
  <c r="M89" i="13"/>
  <c r="N89" i="13"/>
  <c r="O89" i="13"/>
  <c r="P89" i="13"/>
  <c r="E89" i="13"/>
  <c r="H77" i="13"/>
  <c r="H81" i="13" s="1"/>
  <c r="I77" i="13"/>
  <c r="I81" i="13" s="1"/>
  <c r="J77" i="13"/>
  <c r="J81" i="13" s="1"/>
  <c r="K77" i="13"/>
  <c r="K81" i="13" s="1"/>
  <c r="L77" i="13"/>
  <c r="L81" i="13" s="1"/>
  <c r="M77" i="13"/>
  <c r="N77" i="13"/>
  <c r="O77" i="13"/>
  <c r="P77" i="13"/>
  <c r="F66" i="13"/>
  <c r="G66" i="13"/>
  <c r="H66" i="13"/>
  <c r="I66" i="13"/>
  <c r="J66" i="13"/>
  <c r="K66" i="13"/>
  <c r="L66" i="13"/>
  <c r="M66" i="13"/>
  <c r="N66" i="13"/>
  <c r="O66" i="13"/>
  <c r="P66" i="13"/>
  <c r="F63" i="13"/>
  <c r="G63" i="13"/>
  <c r="H63" i="13"/>
  <c r="I63" i="13"/>
  <c r="J63" i="13"/>
  <c r="K63" i="13"/>
  <c r="L63" i="13"/>
  <c r="M63" i="13"/>
  <c r="N63" i="13"/>
  <c r="O63" i="13"/>
  <c r="P63" i="13"/>
  <c r="H62" i="13"/>
  <c r="I62" i="13"/>
  <c r="J62" i="13"/>
  <c r="K62" i="13"/>
  <c r="L62" i="13"/>
  <c r="M62" i="13"/>
  <c r="N62" i="13"/>
  <c r="O62" i="13"/>
  <c r="P62" i="13"/>
  <c r="F62" i="13"/>
  <c r="G62" i="13"/>
  <c r="E62" i="13"/>
  <c r="P60" i="13"/>
  <c r="O60" i="13"/>
  <c r="N60" i="13"/>
  <c r="M60" i="13"/>
  <c r="L60" i="13"/>
  <c r="K60" i="13"/>
  <c r="J60" i="13"/>
  <c r="F60" i="13"/>
  <c r="E60" i="13"/>
  <c r="F59" i="13"/>
  <c r="G59" i="13"/>
  <c r="H59" i="13"/>
  <c r="I59" i="13"/>
  <c r="J59" i="13"/>
  <c r="K59" i="13"/>
  <c r="L59" i="13"/>
  <c r="M59" i="13"/>
  <c r="N59" i="13"/>
  <c r="O59" i="13"/>
  <c r="P59" i="13"/>
  <c r="E59" i="13"/>
  <c r="G58" i="13"/>
  <c r="H58" i="13"/>
  <c r="I58" i="13"/>
  <c r="J58" i="13"/>
  <c r="K58" i="13"/>
  <c r="L58" i="13"/>
  <c r="M58" i="13"/>
  <c r="N58" i="13"/>
  <c r="O58" i="13"/>
  <c r="P58" i="13"/>
  <c r="F57" i="13"/>
  <c r="G57" i="13"/>
  <c r="H57" i="13"/>
  <c r="I57" i="13"/>
  <c r="J57" i="13"/>
  <c r="K57" i="13"/>
  <c r="L57" i="13"/>
  <c r="M57" i="13"/>
  <c r="N57" i="13"/>
  <c r="O57" i="13"/>
  <c r="P57" i="13"/>
  <c r="G56" i="13"/>
  <c r="E32" i="13"/>
  <c r="F32" i="13"/>
  <c r="F34" i="13" l="1"/>
  <c r="E97" i="13"/>
  <c r="P98" i="13"/>
  <c r="O98" i="13"/>
  <c r="N98" i="13"/>
  <c r="M98" i="13"/>
  <c r="L98" i="13"/>
  <c r="K98" i="13"/>
  <c r="J98" i="13"/>
  <c r="I98" i="13"/>
  <c r="H98" i="13"/>
  <c r="G98" i="13"/>
  <c r="P95" i="13"/>
  <c r="O95" i="13"/>
  <c r="N95" i="13"/>
  <c r="M95" i="13"/>
  <c r="L95" i="13"/>
  <c r="K95" i="13"/>
  <c r="J95" i="13"/>
  <c r="I95" i="13"/>
  <c r="H95" i="13"/>
  <c r="G95" i="13"/>
  <c r="F106" i="13"/>
  <c r="P106" i="13"/>
  <c r="O106" i="13"/>
  <c r="N106" i="13"/>
  <c r="M106" i="13"/>
  <c r="L106" i="13"/>
  <c r="K106" i="13"/>
  <c r="J106" i="13"/>
  <c r="I106" i="13"/>
  <c r="H106" i="13"/>
  <c r="G106" i="13"/>
  <c r="P116" i="13"/>
  <c r="O116" i="13"/>
  <c r="N116" i="13"/>
  <c r="M116" i="13"/>
  <c r="L116" i="13"/>
  <c r="K116" i="13"/>
  <c r="J116" i="13"/>
  <c r="I116" i="13"/>
  <c r="P56" i="13"/>
  <c r="P127" i="13"/>
  <c r="P126" i="13"/>
  <c r="P125" i="13"/>
  <c r="P124" i="13"/>
  <c r="P123" i="13"/>
  <c r="P110" i="13"/>
  <c r="P105" i="13"/>
  <c r="P99" i="13"/>
  <c r="P88" i="13"/>
  <c r="P92" i="13" s="1"/>
  <c r="P86" i="13"/>
  <c r="P76" i="13"/>
  <c r="P75" i="13"/>
  <c r="P74" i="13"/>
  <c r="P73" i="13"/>
  <c r="P72" i="13"/>
  <c r="P71" i="13"/>
  <c r="P70" i="13"/>
  <c r="P69" i="13"/>
  <c r="P68" i="13"/>
  <c r="P67" i="13"/>
  <c r="P65" i="13"/>
  <c r="P55" i="13"/>
  <c r="P52" i="13"/>
  <c r="P49" i="13"/>
  <c r="P48" i="13"/>
  <c r="P47" i="13"/>
  <c r="P45" i="13"/>
  <c r="P42" i="13"/>
  <c r="P37" i="13"/>
  <c r="P32" i="13"/>
  <c r="P21" i="13"/>
  <c r="P20" i="13"/>
  <c r="P18" i="13"/>
  <c r="P17" i="13"/>
  <c r="P15" i="13"/>
  <c r="P12" i="13"/>
  <c r="O21" i="13"/>
  <c r="J19" i="13"/>
  <c r="O73" i="13"/>
  <c r="N73" i="13"/>
  <c r="M73" i="13"/>
  <c r="L73" i="13"/>
  <c r="K73" i="13"/>
  <c r="J73" i="13"/>
  <c r="I73" i="13"/>
  <c r="H73" i="13"/>
  <c r="G73" i="13"/>
  <c r="F73" i="13"/>
  <c r="E73" i="13"/>
  <c r="E12" i="13"/>
  <c r="O12" i="13"/>
  <c r="N12" i="13"/>
  <c r="M12" i="13"/>
  <c r="L12" i="13"/>
  <c r="L29" i="13" s="1"/>
  <c r="L30" i="13" s="1"/>
  <c r="K12" i="13"/>
  <c r="H12" i="13"/>
  <c r="I12" i="13"/>
  <c r="G12" i="13"/>
  <c r="F12" i="13"/>
  <c r="O88" i="13"/>
  <c r="O97" i="13" s="1"/>
  <c r="N88" i="13"/>
  <c r="N92" i="13" s="1"/>
  <c r="M88" i="13"/>
  <c r="M92" i="13" s="1"/>
  <c r="L88" i="13"/>
  <c r="L92" i="13" s="1"/>
  <c r="K88" i="13"/>
  <c r="K92" i="13" s="1"/>
  <c r="J88" i="13"/>
  <c r="J92" i="13" s="1"/>
  <c r="I88" i="13"/>
  <c r="I92" i="13" s="1"/>
  <c r="H88" i="13"/>
  <c r="H92" i="13" s="1"/>
  <c r="G88" i="13"/>
  <c r="F88" i="13"/>
  <c r="H99" i="13"/>
  <c r="G99" i="13"/>
  <c r="F99" i="13"/>
  <c r="E99" i="13"/>
  <c r="J94" i="13"/>
  <c r="F89" i="13"/>
  <c r="F94" i="13" s="1"/>
  <c r="N21" i="13"/>
  <c r="M21" i="13"/>
  <c r="L21" i="13"/>
  <c r="K21" i="13"/>
  <c r="J21" i="13"/>
  <c r="I21" i="13"/>
  <c r="H21" i="13"/>
  <c r="G21" i="13"/>
  <c r="F21" i="13"/>
  <c r="E21" i="13"/>
  <c r="J12" i="13"/>
  <c r="O86" i="13"/>
  <c r="F80" i="13"/>
  <c r="O127" i="13"/>
  <c r="N127" i="13"/>
  <c r="M127" i="13"/>
  <c r="L127" i="13"/>
  <c r="K127" i="13"/>
  <c r="J127" i="13"/>
  <c r="I127" i="13"/>
  <c r="H127" i="13"/>
  <c r="G127" i="13"/>
  <c r="F127" i="13"/>
  <c r="O126" i="13"/>
  <c r="N126" i="13"/>
  <c r="M126" i="13"/>
  <c r="L126" i="13"/>
  <c r="K126" i="13"/>
  <c r="J126" i="13"/>
  <c r="I126" i="13"/>
  <c r="H126" i="13"/>
  <c r="F126" i="13"/>
  <c r="O125" i="13"/>
  <c r="N125" i="13"/>
  <c r="M125" i="13"/>
  <c r="L125" i="13"/>
  <c r="K125" i="13"/>
  <c r="J125" i="13"/>
  <c r="I125" i="13"/>
  <c r="H125" i="13"/>
  <c r="G125" i="13"/>
  <c r="F125" i="13"/>
  <c r="O124" i="13"/>
  <c r="N124" i="13"/>
  <c r="M124" i="13"/>
  <c r="L124" i="13"/>
  <c r="K124" i="13"/>
  <c r="J124" i="13"/>
  <c r="I124" i="13"/>
  <c r="H124" i="13"/>
  <c r="G124" i="13"/>
  <c r="F124" i="13"/>
  <c r="O110" i="13"/>
  <c r="E110" i="13"/>
  <c r="N110" i="13"/>
  <c r="M110" i="13"/>
  <c r="L110" i="13"/>
  <c r="K110" i="13"/>
  <c r="J110" i="13"/>
  <c r="I110" i="13"/>
  <c r="H110" i="13"/>
  <c r="G110" i="13"/>
  <c r="F110" i="13"/>
  <c r="F56" i="13"/>
  <c r="E20" i="13"/>
  <c r="O45" i="13"/>
  <c r="N45" i="13"/>
  <c r="M45" i="13"/>
  <c r="L45" i="13"/>
  <c r="K45" i="13"/>
  <c r="J45" i="13"/>
  <c r="I45" i="13"/>
  <c r="H45" i="13"/>
  <c r="G45" i="13"/>
  <c r="F45" i="13"/>
  <c r="O105" i="13"/>
  <c r="N105" i="13"/>
  <c r="M105" i="13"/>
  <c r="L105" i="13"/>
  <c r="K105" i="13"/>
  <c r="J105" i="13"/>
  <c r="I105" i="13"/>
  <c r="H105" i="13"/>
  <c r="G105" i="13"/>
  <c r="F105" i="13"/>
  <c r="O76" i="13"/>
  <c r="N76" i="13"/>
  <c r="M76" i="13"/>
  <c r="L76" i="13"/>
  <c r="K76" i="13"/>
  <c r="J76" i="13"/>
  <c r="I76" i="13"/>
  <c r="H76" i="13"/>
  <c r="G76" i="13"/>
  <c r="O75" i="13"/>
  <c r="N75" i="13"/>
  <c r="M75" i="13"/>
  <c r="L75" i="13"/>
  <c r="K75" i="13"/>
  <c r="J75" i="13"/>
  <c r="I75" i="13"/>
  <c r="H75" i="13"/>
  <c r="G75" i="13"/>
  <c r="F75" i="13"/>
  <c r="E75" i="13"/>
  <c r="O74" i="13"/>
  <c r="N74" i="13"/>
  <c r="M74" i="13"/>
  <c r="L74" i="13"/>
  <c r="K74" i="13"/>
  <c r="J74" i="13"/>
  <c r="I74" i="13"/>
  <c r="H74" i="13"/>
  <c r="G74" i="13"/>
  <c r="F74" i="13"/>
  <c r="E74" i="13"/>
  <c r="O72" i="13"/>
  <c r="N72" i="13"/>
  <c r="M72" i="13"/>
  <c r="L72" i="13"/>
  <c r="K72" i="13"/>
  <c r="J72" i="13"/>
  <c r="I72" i="13"/>
  <c r="H72" i="13"/>
  <c r="G72" i="13"/>
  <c r="F72" i="13"/>
  <c r="E72" i="13"/>
  <c r="O71" i="13"/>
  <c r="N71" i="13"/>
  <c r="M71" i="13"/>
  <c r="L71" i="13"/>
  <c r="K71" i="13"/>
  <c r="J71" i="13"/>
  <c r="I71" i="13"/>
  <c r="H71" i="13"/>
  <c r="G71" i="13"/>
  <c r="F71" i="13"/>
  <c r="E71" i="13"/>
  <c r="O70" i="13"/>
  <c r="N70" i="13"/>
  <c r="M70" i="13"/>
  <c r="L70" i="13"/>
  <c r="K70" i="13"/>
  <c r="J70" i="13"/>
  <c r="I70" i="13"/>
  <c r="H70" i="13"/>
  <c r="G70" i="13"/>
  <c r="F70" i="13"/>
  <c r="E70" i="13"/>
  <c r="O69" i="13"/>
  <c r="N69" i="13"/>
  <c r="M69" i="13"/>
  <c r="L69" i="13"/>
  <c r="K69" i="13"/>
  <c r="J69" i="13"/>
  <c r="I69" i="13"/>
  <c r="H69" i="13"/>
  <c r="G69" i="13"/>
  <c r="F69" i="13"/>
  <c r="E69" i="13"/>
  <c r="I68" i="13"/>
  <c r="H68" i="13"/>
  <c r="G68" i="13"/>
  <c r="F68" i="13"/>
  <c r="E68" i="13"/>
  <c r="E66" i="13"/>
  <c r="H65" i="13"/>
  <c r="G65" i="13"/>
  <c r="F65" i="13"/>
  <c r="E65" i="13"/>
  <c r="E63" i="13"/>
  <c r="G55" i="13"/>
  <c r="F55" i="13"/>
  <c r="G52" i="13"/>
  <c r="F52" i="13"/>
  <c r="E52" i="13"/>
  <c r="G49" i="13"/>
  <c r="F49" i="13"/>
  <c r="I47" i="13"/>
  <c r="H47" i="13"/>
  <c r="G47" i="13"/>
  <c r="F47" i="13"/>
  <c r="E47" i="13"/>
  <c r="I42" i="13"/>
  <c r="H42" i="13"/>
  <c r="G42" i="13"/>
  <c r="F42" i="13"/>
  <c r="E42" i="13"/>
  <c r="F38" i="13"/>
  <c r="G37" i="13"/>
  <c r="F37" i="13"/>
  <c r="E37" i="13"/>
  <c r="O32" i="13"/>
  <c r="N32" i="13"/>
  <c r="M32" i="13"/>
  <c r="L32" i="13"/>
  <c r="K32" i="13"/>
  <c r="K36" i="13" s="1"/>
  <c r="J32" i="13"/>
  <c r="I32" i="13"/>
  <c r="I36" i="13" s="1"/>
  <c r="H32" i="13"/>
  <c r="H36" i="13" s="1"/>
  <c r="G32" i="13"/>
  <c r="O20" i="13"/>
  <c r="N20" i="13"/>
  <c r="M20" i="13"/>
  <c r="L20" i="13"/>
  <c r="K20" i="13"/>
  <c r="J20" i="13"/>
  <c r="I20" i="13"/>
  <c r="H20" i="13"/>
  <c r="G20" i="13"/>
  <c r="F20" i="13"/>
  <c r="I19" i="13"/>
  <c r="H19" i="13"/>
  <c r="G19" i="13"/>
  <c r="F19" i="13"/>
  <c r="F18" i="13"/>
  <c r="G17" i="13"/>
  <c r="F17" i="13"/>
  <c r="G16" i="13"/>
  <c r="H15" i="13"/>
  <c r="F15" i="13"/>
  <c r="E15" i="13"/>
  <c r="J68" i="13"/>
  <c r="O67" i="13"/>
  <c r="N67" i="13"/>
  <c r="M67" i="13"/>
  <c r="L67" i="13"/>
  <c r="K67" i="13"/>
  <c r="J67" i="13"/>
  <c r="I67" i="13"/>
  <c r="H67" i="13"/>
  <c r="G67" i="13"/>
  <c r="F67" i="13"/>
  <c r="E67" i="13"/>
  <c r="I99" i="13"/>
  <c r="F76" i="13"/>
  <c r="E76" i="13"/>
  <c r="E57" i="13"/>
  <c r="E49" i="13"/>
  <c r="H37" i="13"/>
  <c r="M48" i="13"/>
  <c r="K48" i="13"/>
  <c r="I17" i="13"/>
  <c r="I15" i="13"/>
  <c r="J15" i="13"/>
  <c r="E18" i="13"/>
  <c r="H17" i="13"/>
  <c r="E17" i="13"/>
  <c r="F16" i="13"/>
  <c r="G15" i="13"/>
  <c r="K86" i="13"/>
  <c r="O68" i="13"/>
  <c r="F33" i="13"/>
  <c r="I49" i="13"/>
  <c r="L48" i="13"/>
  <c r="J48" i="13"/>
  <c r="E33" i="13"/>
  <c r="E36" i="13" s="1"/>
  <c r="E48" i="13"/>
  <c r="I37" i="13"/>
  <c r="G123" i="13"/>
  <c r="F58" i="13"/>
  <c r="K15" i="13"/>
  <c r="L15" i="13"/>
  <c r="H123" i="13"/>
  <c r="I123" i="13"/>
  <c r="F48" i="13"/>
  <c r="G48" i="13"/>
  <c r="H48" i="13"/>
  <c r="P36" i="13"/>
  <c r="F123" i="13"/>
  <c r="E16" i="13"/>
  <c r="E38" i="13"/>
  <c r="J47" i="13"/>
  <c r="H49" i="13"/>
  <c r="F41" i="13"/>
  <c r="H18" i="13"/>
  <c r="H55" i="13"/>
  <c r="G18" i="13"/>
  <c r="J123" i="13"/>
  <c r="I48" i="13"/>
  <c r="G33" i="13"/>
  <c r="N48" i="13"/>
  <c r="J17" i="13"/>
  <c r="O48" i="13"/>
  <c r="L35" i="13"/>
  <c r="M15" i="13"/>
  <c r="I18" i="13"/>
  <c r="K68" i="13"/>
  <c r="K123" i="13"/>
  <c r="E28" i="13"/>
  <c r="J18" i="13"/>
  <c r="L123" i="13"/>
  <c r="L68" i="13"/>
  <c r="N15" i="13"/>
  <c r="O15" i="13"/>
  <c r="M68" i="13"/>
  <c r="N68" i="13"/>
  <c r="M123" i="13"/>
  <c r="K18" i="13"/>
  <c r="N123" i="13"/>
  <c r="L18" i="13"/>
  <c r="M18" i="13"/>
  <c r="O123" i="13"/>
  <c r="O18" i="13"/>
  <c r="N18" i="13"/>
  <c r="J36" i="13" l="1"/>
  <c r="E113" i="13"/>
  <c r="F113" i="13"/>
  <c r="G102" i="13"/>
  <c r="O27" i="13"/>
  <c r="O28" i="13" s="1"/>
  <c r="O91" i="13"/>
  <c r="L25" i="13"/>
  <c r="L26" i="13" s="1"/>
  <c r="E119" i="13"/>
  <c r="F120" i="13"/>
  <c r="F95" i="13"/>
  <c r="F98" i="13"/>
  <c r="F97" i="13"/>
  <c r="G92" i="13"/>
  <c r="G91" i="13"/>
  <c r="G23" i="13"/>
  <c r="G24" i="13" s="1"/>
  <c r="G97" i="13"/>
  <c r="H97" i="13"/>
  <c r="I97" i="13"/>
  <c r="J97" i="13"/>
  <c r="K97" i="13"/>
  <c r="L97" i="13"/>
  <c r="M97" i="13"/>
  <c r="N97" i="13"/>
  <c r="P97" i="13"/>
  <c r="I102" i="13"/>
  <c r="I103" i="13"/>
  <c r="G114" i="13"/>
  <c r="G113" i="13"/>
  <c r="K114" i="13"/>
  <c r="K113" i="13"/>
  <c r="P91" i="13"/>
  <c r="O92" i="13"/>
  <c r="H113" i="13"/>
  <c r="I113" i="13"/>
  <c r="J113" i="13"/>
  <c r="L113" i="13"/>
  <c r="M113" i="13"/>
  <c r="N113" i="13"/>
  <c r="O113" i="13"/>
  <c r="F103" i="13"/>
  <c r="G103" i="13"/>
  <c r="H103" i="13"/>
  <c r="P34" i="13"/>
  <c r="P103" i="13"/>
  <c r="P113" i="13"/>
  <c r="F119" i="13"/>
  <c r="G119" i="13"/>
  <c r="H119" i="13"/>
  <c r="I119" i="13"/>
  <c r="J119" i="13"/>
  <c r="K119" i="13"/>
  <c r="L119" i="13"/>
  <c r="M119" i="13"/>
  <c r="N119" i="13"/>
  <c r="O119" i="13"/>
  <c r="P119" i="13"/>
  <c r="G108" i="13"/>
  <c r="H108" i="13"/>
  <c r="I108" i="13"/>
  <c r="P108" i="13"/>
  <c r="G120" i="13"/>
  <c r="H120" i="13"/>
  <c r="I120" i="13"/>
  <c r="J120" i="13"/>
  <c r="K120" i="13"/>
  <c r="L120" i="13"/>
  <c r="M120" i="13"/>
  <c r="N120" i="13"/>
  <c r="O120" i="13"/>
  <c r="P120" i="13"/>
  <c r="J29" i="13"/>
  <c r="J30" i="13" s="1"/>
  <c r="I29" i="13"/>
  <c r="I30" i="13" s="1"/>
  <c r="H23" i="13"/>
  <c r="H24" i="13" s="1"/>
  <c r="I23" i="13"/>
  <c r="I24" i="13" s="1"/>
  <c r="J23" i="13"/>
  <c r="J24" i="13" s="1"/>
  <c r="K23" i="13"/>
  <c r="L23" i="13"/>
  <c r="L24" i="13" s="1"/>
  <c r="M23" i="13"/>
  <c r="M24" i="13" s="1"/>
  <c r="N23" i="13"/>
  <c r="N24" i="13" s="1"/>
  <c r="O23" i="13"/>
  <c r="O24" i="13" s="1"/>
  <c r="P23" i="13"/>
  <c r="P24" i="13" s="1"/>
  <c r="F23" i="13"/>
  <c r="F24" i="13" s="1"/>
  <c r="M94" i="13"/>
  <c r="P94" i="13"/>
  <c r="P35" i="13"/>
  <c r="P81" i="13"/>
  <c r="P114" i="13"/>
  <c r="P27" i="13"/>
  <c r="P28" i="13" s="1"/>
  <c r="P41" i="13"/>
  <c r="P25" i="13"/>
  <c r="P26" i="13" s="1"/>
  <c r="P29" i="13"/>
  <c r="P30" i="13" s="1"/>
  <c r="G27" i="13"/>
  <c r="G28" i="13" s="1"/>
  <c r="I27" i="13"/>
  <c r="I28" i="13" s="1"/>
  <c r="H25" i="13"/>
  <c r="H26" i="13" s="1"/>
  <c r="P40" i="13"/>
  <c r="P80" i="13"/>
  <c r="K27" i="13"/>
  <c r="K28" i="13" s="1"/>
  <c r="M114" i="13"/>
  <c r="I114" i="13"/>
  <c r="K35" i="13"/>
  <c r="M36" i="13"/>
  <c r="I40" i="13"/>
  <c r="J80" i="13"/>
  <c r="K94" i="13"/>
  <c r="H102" i="13"/>
  <c r="F91" i="13"/>
  <c r="F35" i="13"/>
  <c r="O35" i="13"/>
  <c r="K80" i="13"/>
  <c r="G80" i="13"/>
  <c r="I35" i="13"/>
  <c r="G35" i="13"/>
  <c r="L94" i="13"/>
  <c r="H91" i="13"/>
  <c r="I94" i="13"/>
  <c r="J35" i="13"/>
  <c r="L34" i="13"/>
  <c r="G44" i="13"/>
  <c r="H80" i="13"/>
  <c r="G29" i="13"/>
  <c r="G30" i="13" s="1"/>
  <c r="J49" i="13"/>
  <c r="J37" i="13"/>
  <c r="K42" i="13"/>
  <c r="L36" i="13"/>
  <c r="I91" i="13"/>
  <c r="J91" i="13"/>
  <c r="I80" i="13"/>
  <c r="J42" i="13"/>
  <c r="H41" i="13"/>
  <c r="M34" i="13"/>
  <c r="F39" i="13"/>
  <c r="G39" i="13"/>
  <c r="J40" i="13"/>
  <c r="N40" i="13"/>
  <c r="O40" i="13"/>
  <c r="F44" i="13"/>
  <c r="I86" i="13"/>
  <c r="G25" i="13"/>
  <c r="G26" i="13" s="1"/>
  <c r="I25" i="13"/>
  <c r="I26" i="13" s="1"/>
  <c r="N25" i="13"/>
  <c r="N26" i="13" s="1"/>
  <c r="H27" i="13"/>
  <c r="H28" i="13" s="1"/>
  <c r="M27" i="13"/>
  <c r="M28" i="13" s="1"/>
  <c r="F92" i="13"/>
  <c r="K91" i="13"/>
  <c r="N91" i="13"/>
  <c r="N29" i="13"/>
  <c r="N30" i="13" s="1"/>
  <c r="O94" i="13"/>
  <c r="F102" i="13"/>
  <c r="K47" i="13"/>
  <c r="G34" i="13"/>
  <c r="I34" i="13"/>
  <c r="K34" i="13"/>
  <c r="J34" i="13"/>
  <c r="O34" i="13"/>
  <c r="N34" i="13"/>
  <c r="O36" i="13"/>
  <c r="H40" i="13"/>
  <c r="G40" i="13"/>
  <c r="L40" i="13"/>
  <c r="K40" i="13"/>
  <c r="H44" i="13"/>
  <c r="I44" i="13"/>
  <c r="F81" i="13"/>
  <c r="L80" i="13"/>
  <c r="M80" i="13"/>
  <c r="N86" i="13"/>
  <c r="N80" i="13"/>
  <c r="O80" i="13"/>
  <c r="M91" i="13"/>
  <c r="L91" i="13"/>
  <c r="K49" i="13"/>
  <c r="H56" i="13"/>
  <c r="H52" i="13"/>
  <c r="I55" i="13"/>
  <c r="G41" i="13"/>
  <c r="M35" i="13"/>
  <c r="N36" i="13"/>
  <c r="M40" i="13"/>
  <c r="H34" i="13"/>
  <c r="I39" i="13"/>
  <c r="F36" i="13"/>
  <c r="K17" i="13"/>
  <c r="G94" i="13"/>
  <c r="H94" i="13"/>
  <c r="H35" i="13"/>
  <c r="E41" i="13"/>
  <c r="O114" i="13"/>
  <c r="L27" i="13"/>
  <c r="L28" i="13" s="1"/>
  <c r="N27" i="13"/>
  <c r="N28" i="13" s="1"/>
  <c r="N94" i="13"/>
  <c r="H29" i="13"/>
  <c r="H30" i="13" s="1"/>
  <c r="K52" i="13"/>
  <c r="J55" i="13"/>
  <c r="I52" i="13"/>
  <c r="G36" i="13"/>
  <c r="L42" i="13"/>
  <c r="F40" i="13"/>
  <c r="N35" i="13"/>
  <c r="I41" i="13"/>
  <c r="K37" i="13"/>
  <c r="H39" i="13"/>
  <c r="I56" i="13"/>
  <c r="F114" i="13"/>
  <c r="H114" i="13"/>
  <c r="J114" i="13"/>
  <c r="L114" i="13"/>
  <c r="N114" i="13"/>
  <c r="H86" i="13"/>
  <c r="J86" i="13"/>
  <c r="L86" i="13"/>
  <c r="N81" i="13"/>
  <c r="I65" i="13"/>
  <c r="K56" i="13"/>
  <c r="M81" i="13"/>
  <c r="M86" i="13"/>
  <c r="O81" i="13"/>
  <c r="J27" i="13"/>
  <c r="J28" i="13" s="1"/>
  <c r="J25" i="13"/>
  <c r="J26" i="13" s="1"/>
  <c r="F29" i="13"/>
  <c r="F30" i="13" s="1"/>
  <c r="F27" i="13"/>
  <c r="F28" i="13" s="1"/>
  <c r="F25" i="13"/>
  <c r="F26" i="13" s="1"/>
  <c r="K29" i="13"/>
  <c r="K30" i="13" s="1"/>
  <c r="K25" i="13"/>
  <c r="K26" i="13" s="1"/>
  <c r="K24" i="13"/>
  <c r="M29" i="13"/>
  <c r="M30" i="13" s="1"/>
  <c r="M25" i="13"/>
  <c r="M26" i="13" s="1"/>
  <c r="O29" i="13"/>
  <c r="O30" i="13" s="1"/>
  <c r="O25" i="13"/>
  <c r="O26" i="13" s="1"/>
  <c r="J41" i="13" l="1"/>
  <c r="J44" i="13"/>
  <c r="J39" i="13"/>
  <c r="K44" i="13"/>
  <c r="L44" i="13"/>
  <c r="J99" i="13"/>
  <c r="L49" i="13"/>
  <c r="L37" i="13"/>
  <c r="L41" i="13" s="1"/>
  <c r="L17" i="13"/>
  <c r="J56" i="13"/>
  <c r="J52" i="13"/>
  <c r="K55" i="13"/>
  <c r="L47" i="13"/>
  <c r="L56" i="13"/>
  <c r="L55" i="13"/>
  <c r="L52" i="13"/>
  <c r="K65" i="13"/>
  <c r="K39" i="13"/>
  <c r="K41" i="13"/>
  <c r="J65" i="13"/>
  <c r="M47" i="13"/>
  <c r="M42" i="13"/>
  <c r="M44" i="13" s="1"/>
  <c r="J102" i="13" l="1"/>
  <c r="J103" i="13"/>
  <c r="J108" i="13"/>
  <c r="L39" i="13"/>
  <c r="K99" i="13"/>
  <c r="M49" i="13"/>
  <c r="M37" i="13"/>
  <c r="M17" i="13"/>
  <c r="N42" i="13"/>
  <c r="N44" i="13" s="1"/>
  <c r="N47" i="13"/>
  <c r="M56" i="13"/>
  <c r="M52" i="13"/>
  <c r="M55" i="13"/>
  <c r="K102" i="13" l="1"/>
  <c r="K103" i="13"/>
  <c r="K108" i="13"/>
  <c r="L65" i="13"/>
  <c r="L99" i="13"/>
  <c r="N17" i="13"/>
  <c r="O17" i="13"/>
  <c r="N49" i="13"/>
  <c r="N37" i="13"/>
  <c r="M39" i="13"/>
  <c r="M41" i="13"/>
  <c r="N56" i="13"/>
  <c r="N55" i="13"/>
  <c r="N52" i="13"/>
  <c r="O42" i="13"/>
  <c r="O47" i="13"/>
  <c r="O56" i="13"/>
  <c r="O52" i="13"/>
  <c r="O55" i="13"/>
  <c r="L102" i="13" l="1"/>
  <c r="L103" i="13"/>
  <c r="L108" i="13"/>
  <c r="O44" i="13"/>
  <c r="P44" i="13"/>
  <c r="M65" i="13"/>
  <c r="M99" i="13"/>
  <c r="N39" i="13"/>
  <c r="N41" i="13"/>
  <c r="O37" i="13"/>
  <c r="P39" i="13" s="1"/>
  <c r="O49" i="13"/>
  <c r="M102" i="13" l="1"/>
  <c r="M103" i="13"/>
  <c r="M108" i="13"/>
  <c r="N99" i="13"/>
  <c r="N65" i="13"/>
  <c r="O39" i="13"/>
  <c r="O41" i="13"/>
  <c r="N102" i="13" l="1"/>
  <c r="N103" i="13"/>
  <c r="N108" i="13"/>
  <c r="O99" i="13"/>
  <c r="O65" i="13"/>
  <c r="O103" i="13" l="1"/>
  <c r="O108" i="13"/>
  <c r="O102" i="13"/>
  <c r="P102" i="13"/>
</calcChain>
</file>

<file path=xl/sharedStrings.xml><?xml version="1.0" encoding="utf-8"?>
<sst xmlns="http://schemas.openxmlformats.org/spreadsheetml/2006/main" count="725" uniqueCount="542">
  <si>
    <t>Площадь жилых домов на территории МО, где расчеты за ЭЭ осуществляются с использованием приборов учета (в части многоквартирных домов - с использованием коллективных (общедомовых) приборов учета)</t>
  </si>
  <si>
    <t>Площадь жилых домов на территории МО, где расчеты за ЭЭ осуществляют с применением расчетных способов (кроме нормативов потребления)</t>
  </si>
  <si>
    <t>Площадь жилых домов на территории МО, где за природный газ осуществляются с применением расчетных способов (кроме нормативов потребления)</t>
  </si>
  <si>
    <t>Удельный расход топлива на выработку ЭЭ тепловыми электростанциями</t>
  </si>
  <si>
    <t>Объем потерь ТЭ при ее передаче</t>
  </si>
  <si>
    <t>Объем потерь воды при ее передаче</t>
  </si>
  <si>
    <t>п79</t>
  </si>
  <si>
    <t>п80</t>
  </si>
  <si>
    <t>Количество высокоэкономичных по использованию моторного топлива (в том числе относящихся к объектам с высоким классом энергетической эффективности) транспортных средств на территории МО</t>
  </si>
  <si>
    <t>Количество общественного транспорта на территории МО, в отношении которых проведены мероприятия по энергосбережению и повышению энергетической эффективности, в том числе по замещению бензина, используемого транспортными средствами в качестве моторного топлива, природным газом</t>
  </si>
  <si>
    <t>п1</t>
  </si>
  <si>
    <t>п2</t>
  </si>
  <si>
    <t>п3</t>
  </si>
  <si>
    <t>п4</t>
  </si>
  <si>
    <t>п5</t>
  </si>
  <si>
    <t>п6</t>
  </si>
  <si>
    <t>п7</t>
  </si>
  <si>
    <t>п8</t>
  </si>
  <si>
    <t>п9</t>
  </si>
  <si>
    <t>п10</t>
  </si>
  <si>
    <t>п11</t>
  </si>
  <si>
    <t>п12</t>
  </si>
  <si>
    <t>п13</t>
  </si>
  <si>
    <t>п14</t>
  </si>
  <si>
    <t>п15</t>
  </si>
  <si>
    <t>п16</t>
  </si>
  <si>
    <t>п17</t>
  </si>
  <si>
    <t>п18</t>
  </si>
  <si>
    <t>п19</t>
  </si>
  <si>
    <t>п20</t>
  </si>
  <si>
    <t>п21</t>
  </si>
  <si>
    <t>п22</t>
  </si>
  <si>
    <t>п23</t>
  </si>
  <si>
    <t>п24</t>
  </si>
  <si>
    <t>п25</t>
  </si>
  <si>
    <t>п26</t>
  </si>
  <si>
    <t>п27</t>
  </si>
  <si>
    <t>п28</t>
  </si>
  <si>
    <t>п29</t>
  </si>
  <si>
    <t>п30</t>
  </si>
  <si>
    <t>п31</t>
  </si>
  <si>
    <t>п32</t>
  </si>
  <si>
    <t>п33</t>
  </si>
  <si>
    <t>п34</t>
  </si>
  <si>
    <t>п35</t>
  </si>
  <si>
    <t>п36</t>
  </si>
  <si>
    <t>п37</t>
  </si>
  <si>
    <t>п38</t>
  </si>
  <si>
    <t>п39</t>
  </si>
  <si>
    <t>п40</t>
  </si>
  <si>
    <t>п41</t>
  </si>
  <si>
    <t>п42</t>
  </si>
  <si>
    <t>п43</t>
  </si>
  <si>
    <t>п44</t>
  </si>
  <si>
    <t>п45</t>
  </si>
  <si>
    <t>п46</t>
  </si>
  <si>
    <t>п47</t>
  </si>
  <si>
    <t>п48</t>
  </si>
  <si>
    <t>п49</t>
  </si>
  <si>
    <t>п50</t>
  </si>
  <si>
    <t>п51</t>
  </si>
  <si>
    <t>п52</t>
  </si>
  <si>
    <t>п53</t>
  </si>
  <si>
    <t>п54</t>
  </si>
  <si>
    <t>п55</t>
  </si>
  <si>
    <t>п56</t>
  </si>
  <si>
    <t>п57</t>
  </si>
  <si>
    <t>п58</t>
  </si>
  <si>
    <t>п59</t>
  </si>
  <si>
    <t>п60</t>
  </si>
  <si>
    <t>п61</t>
  </si>
  <si>
    <t>п62</t>
  </si>
  <si>
    <t>п63</t>
  </si>
  <si>
    <t>п64</t>
  </si>
  <si>
    <t>п65</t>
  </si>
  <si>
    <t>п66</t>
  </si>
  <si>
    <t>п67</t>
  </si>
  <si>
    <t>п68</t>
  </si>
  <si>
    <t>п69</t>
  </si>
  <si>
    <t>п70</t>
  </si>
  <si>
    <t>п71</t>
  </si>
  <si>
    <t>п72</t>
  </si>
  <si>
    <t>п73</t>
  </si>
  <si>
    <t>п74</t>
  </si>
  <si>
    <t>п75</t>
  </si>
  <si>
    <t>п76</t>
  </si>
  <si>
    <t>п77</t>
  </si>
  <si>
    <t>п78</t>
  </si>
  <si>
    <t>№
п/п</t>
  </si>
  <si>
    <t xml:space="preserve">Единица измерения  </t>
  </si>
  <si>
    <t>Общие сведения</t>
  </si>
  <si>
    <t>млрд. руб.</t>
  </si>
  <si>
    <t>тыс. т.у.т.</t>
  </si>
  <si>
    <t>тыс. кВтч</t>
  </si>
  <si>
    <t>тыс. Гкал</t>
  </si>
  <si>
    <t>тыс. куб. м</t>
  </si>
  <si>
    <t>руб./кВтч</t>
  </si>
  <si>
    <t>руб./Гкал</t>
  </si>
  <si>
    <t>руб./куб. м</t>
  </si>
  <si>
    <t>руб./тыс.
куб. м</t>
  </si>
  <si>
    <t>Объем производства энергетических ресурсов с использованием возобновляемых источников энергии и (или) вторичных энергетических ресурсов</t>
  </si>
  <si>
    <t>Объем внебюджетных средств, используемых для финансирования мероприятий по энергосбережению и повышению энергетической эффективности</t>
  </si>
  <si>
    <t>Количество граждан, которым предоставляются социальная поддержка по оплате жилого помещения и коммунальных услуг</t>
  </si>
  <si>
    <t>ед.</t>
  </si>
  <si>
    <t>Объем ЭЭ, потребляемой (используемой) в многоквартирных домах на территории МО, расчеты за которую осуществляются с использованием индивидуальных и общих (для коммунальной квартиры) приборов учета</t>
  </si>
  <si>
    <t>Объем воды, потребляемой (используемой) в жилых домах (за исключением многоквартирных домов) на территории МО, расчеты за которую осуществляются с использованием приборов учета</t>
  </si>
  <si>
    <t>Площадь жилых домов на территории МО, где расчеты за природный газ осуществляются с использованием приборов учета (в части многоквартирных домов - с использованием индивидуальных и общих (для коммунальной квартиры) приборов учета)</t>
  </si>
  <si>
    <t>Площадь муниципальных учреждений, в которых расчеты за ТЭ осуществляются с использованием приборов учета</t>
  </si>
  <si>
    <t>Расход ТЭ муниципальных учреждений, расчеты за которую осуществляются с применением расчетных способов</t>
  </si>
  <si>
    <t>Площадь муниципальных учреждений, в которых расчеты за ТЭ осуществляются с применением расчетных способов</t>
  </si>
  <si>
    <t>Расход воды на снабжение муниципальных учреждений, расчеты за которую осуществляются с использованием приборов учета</t>
  </si>
  <si>
    <t>Численность сотрудников муниципальных учреждений, в которых расходы воды осуществляются с использованием приборов учета</t>
  </si>
  <si>
    <t>Расход воды на снабжение муниципальных учреждений, расчеты за которую осуществляются с использованием расчетных способов</t>
  </si>
  <si>
    <t>Численность сотрудников муниципальных учреждений, в которых расходы воды осуществляются с применением расчетных способов</t>
  </si>
  <si>
    <t>Расход ЭЭ на обеспечение муниципальных учреждений, расчеты за которую осуществляются с использованием приборов учета</t>
  </si>
  <si>
    <t>Расход ЭЭ на обеспечение муниципальных учреждений, расчеты за которую осуществляются с применением расчетных способов</t>
  </si>
  <si>
    <t>Расходы бюджета МО на обеспечение энергетическими ресурсами муниципальных учреждений</t>
  </si>
  <si>
    <t>Общее количество муниципальных учреждений</t>
  </si>
  <si>
    <t>Количество муниципальных учреждений, в отношении которых проведено обязательное энергетическое обследование</t>
  </si>
  <si>
    <t>Объем природного газа, потребляемого (используемого) муниципальными учреждениями МО</t>
  </si>
  <si>
    <t>Объем природного газа, потребляемого (используемого) муниципальными учреждениями, расчеты за который осуществляются с использованием приборов учета</t>
  </si>
  <si>
    <t>Отгружено товаров собственного производства, выполнено работ и услуг собственными силами</t>
  </si>
  <si>
    <t>Численность сотрудников муниципальных учреждений, в которых расчеты за ЭЭ осуществляются с использованием приборов учета</t>
  </si>
  <si>
    <t>Численность сотрудников муниципальных учреждений, в которых расчеты за ЭЭ осуществляются с применением расчетного способа</t>
  </si>
  <si>
    <t>Расходы МО</t>
  </si>
  <si>
    <t>Расход ТЭ муниципальным учреждением (далее - БУ), расчеты за которую осуществляются с использованием приборов учета</t>
  </si>
  <si>
    <t>t0 * - год, предшествующий году начала реализации региональной программы.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</si>
  <si>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</si>
  <si>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</si>
  <si>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</si>
  <si>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</si>
  <si>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</si>
  <si>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</si>
  <si>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</si>
  <si>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</si>
  <si>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</si>
  <si>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</si>
  <si>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 xml:space="preserve">"Энергосбережение и повышение энергетической эффективности </t>
  </si>
  <si>
    <t>Наименование показателей</t>
  </si>
  <si>
    <t xml:space="preserve">Единица измере-
ния  </t>
  </si>
  <si>
    <t>Расчетная
формула *</t>
  </si>
  <si>
    <t>Пояснения к расчету</t>
  </si>
  <si>
    <t>Группа А. Общие целевые показатели в области энергосбережения и повышения энергетической эффективности</t>
  </si>
  <si>
    <t>А.1.</t>
  </si>
  <si>
    <t>Отношение потребления топливно-энергетических ресурсов муниципальным образованием (далее - МО) к отгруженным товарам собственного производства, выполненным работам и услугам собственными силами</t>
  </si>
  <si>
    <t>кг у.т./
тыс. руб.</t>
  </si>
  <si>
    <t>п2 / п1</t>
  </si>
  <si>
    <t>А.2.</t>
  </si>
  <si>
    <t>Доля объемов электрической энергии (далее - ЭЭ),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учета), в общем объеме электрической энергии, потребляемой (используемой) на территории МО</t>
  </si>
  <si>
    <t>%</t>
  </si>
  <si>
    <t>(п7 / п3) * 100%</t>
  </si>
  <si>
    <t>А.3.</t>
  </si>
  <si>
    <t>Доля объемов тепловой энергии   (далее - ТЭ),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учета), в общем объеме ТЭ, потребляемой (используемой) на территории муниципального образования</t>
  </si>
  <si>
    <t>(п8 / п4) * 100%</t>
  </si>
  <si>
    <t>А.4.</t>
  </si>
  <si>
    <t>Доля объемов воды,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учета), в общем объеме воды, потребляемой (используемой) на территории муниципального образования</t>
  </si>
  <si>
    <t>(п9 / п5) * 100%</t>
  </si>
  <si>
    <t>А.5.</t>
  </si>
  <si>
    <t>Доля объемов природного газа, расчеты за который осуществляются с использованием приборов учета (в части многоквартирных домов - с использованием индивидуальных и общих (для коммунальной квартиры) приборов учета), в общем объеме природного газа, потребляемого (используемого) на территории муниципального образования</t>
  </si>
  <si>
    <t xml:space="preserve">(п10 / п6) * 100%  </t>
  </si>
  <si>
    <t>А.6.</t>
  </si>
  <si>
    <t>Объем внебюджетных средств, используемых для финансирования мероприятий по энергосбережению и повышению энергетической эффективности, в общем объеме финансирования муниципальной программы</t>
  </si>
  <si>
    <t xml:space="preserve">(п18 / п17) * 100%  </t>
  </si>
  <si>
    <t>А.7.</t>
  </si>
  <si>
    <t>Изменение объема производства энергетических ресурсов с использованием возобновляемых источников энергии и (или) вторичных энергетических ресурсов</t>
  </si>
  <si>
    <t xml:space="preserve">п15(n) - п15(n-1)
</t>
  </si>
  <si>
    <t>А.8.</t>
  </si>
  <si>
    <t>Доля энергетических ресурсов, производимых с использованием возобновляемых источников энергии и (или) вторичных энергетических ресурсов, в общем объеме энергетических ресурсов, производимых на территории муниципального образования</t>
  </si>
  <si>
    <t>(п15 / п16) * 100%</t>
  </si>
  <si>
    <t>Группа В. Целевые показатели в области энергосбережения и повышения энергетической эффективности, отражающие экономию
по отдельным видам энергетических ресурсов</t>
  </si>
  <si>
    <t>В.1.</t>
  </si>
  <si>
    <t>Экономия ЭЭ в натуральном выражении</t>
  </si>
  <si>
    <t>тыс.
кВтч</t>
  </si>
  <si>
    <t>[(A.1.(t0) - A.1.(n)) / A.1.(t0)] * п3(t0)</t>
  </si>
  <si>
    <t>Прогноз экономии ЭЭ осуществляется при стабилизации муниципального продукта (далее - МП) и значения потребления ЭЭ на уровне года, предшествующего году начала реализации муниципальной программы.</t>
  </si>
  <si>
    <t>В.2.</t>
  </si>
  <si>
    <t>Экономия ЭЭ в стоимостном выражении</t>
  </si>
  <si>
    <t>B.1. * п11(t0)</t>
  </si>
  <si>
    <t>Прогноз экономии ЭЭ осуществляется в ценах года, предшествующего году начала реализации муниципальной программы.</t>
  </si>
  <si>
    <t>В.3.</t>
  </si>
  <si>
    <t>Экономия ТЭ в натуральном выражении</t>
  </si>
  <si>
    <t>[(A.1.(t0) - A.1.(n)) / A.1.(t0)] * п4(t0)</t>
  </si>
  <si>
    <t>Прогноз экономии ЭЭ осуществляется при стабилизации МП и потребления ТЭ на уровне года, предшествующего году начала реализации муниципальной программы.</t>
  </si>
  <si>
    <t>В.4.</t>
  </si>
  <si>
    <t>Экономия ТЭ в стоимостном выражении</t>
  </si>
  <si>
    <t>В.3. * п12(t0)</t>
  </si>
  <si>
    <t>Прогноз экономии ТЭ осуществляется в ценах года, предшествующего году начала реализации муниципальной программы.</t>
  </si>
  <si>
    <t>В.5.</t>
  </si>
  <si>
    <t>Экономия воды в натуральном выражении</t>
  </si>
  <si>
    <t>тыс.
м куб.</t>
  </si>
  <si>
    <t>[(A.1.(t0) - A.1.(n)) / A.1.(t0)] * п5(t0)</t>
  </si>
  <si>
    <t>Прогноз экономии воды осуществляется при стабилизации МП и значения потребления воды на уровне года, предшествующего году начала реализации муниципальной программы.</t>
  </si>
  <si>
    <t>В.6.</t>
  </si>
  <si>
    <t>Экономия воды в стоимостном выражении</t>
  </si>
  <si>
    <t>B.5. * п13(t0)</t>
  </si>
  <si>
    <t>Прогноз экономии воды осуществляется в ценах года, предшествующего году начала реализации муниципальной программы.</t>
  </si>
  <si>
    <t>В.7.</t>
  </si>
  <si>
    <t>Экономия природного газа в натуральном выражении</t>
  </si>
  <si>
    <t>тыс.
куб. м</t>
  </si>
  <si>
    <t>[(A.1.(t0) - A.1.(n)) / A.1.(t0)] * п6(t0)</t>
  </si>
  <si>
    <t>Прогноз экономии газа осуществляется при стабилизации МП и значения потребления ЭЭ на уровне года, предшествующего году начала реализации муниципальной программы.</t>
  </si>
  <si>
    <t>В.8.</t>
  </si>
  <si>
    <t>Экономия природного газа в стоимостном выражении</t>
  </si>
  <si>
    <t>B.7. * п14(t0)</t>
  </si>
  <si>
    <t>Прогноз экономии газа осуществляется в ценах года, предшествующего году начала реализации муниципальной программы.</t>
  </si>
  <si>
    <t>Группа С. Целевые показатели в области энергосбережения и повышения энергетической эффективности в муниципальном секторе</t>
  </si>
  <si>
    <t>С.1.</t>
  </si>
  <si>
    <t>Удельный расход тепловой энергии муниципальными учреждениями, расчеты за которую осуществляются с использованием приборов учета (в расчете на 1 кв. метр общей площади)</t>
  </si>
  <si>
    <t>Гкал/
кв. м</t>
  </si>
  <si>
    <t>п19 / п20</t>
  </si>
  <si>
    <t>С.2.</t>
  </si>
  <si>
    <t>Удельный расход тепловой энергии муниципальными учреждениями, расчеты за которую осуществляются с применением расчетных способов (в расчете на 1 кв. метр общей площади)</t>
  </si>
  <si>
    <t>п21 / п22</t>
  </si>
  <si>
    <t>С.3.</t>
  </si>
  <si>
    <t>Изменение удельного расхода тепловой энергии муниципальными учреждениями, расчеты за которую осуществляются с использованием приборов учета (в расчете на 1 кв. метр общей площади)</t>
  </si>
  <si>
    <t>С.1.(n) - С.1.(n-1)</t>
  </si>
  <si>
    <t>С.4.</t>
  </si>
  <si>
    <t>Изменение удельного расхода тепловой энергии муниципальными учреждениями, расчеты за которую осуществляются с применением расчетных способов (в расчете на 1 кв. метр общей площади)</t>
  </si>
  <si>
    <t>С.2.(n) - С.2.(n-1)</t>
  </si>
  <si>
    <t>С.5.</t>
  </si>
  <si>
    <t>Изменение отношения удельного расхода тепловой энергии муниципальными учреждениями, расчеты за которую осуществляются с применением расчетных способов, к удельному расходу тепловой энергии муниципальными учреждениями, расчеты за которую осуществляются с использованием приборов учета</t>
  </si>
  <si>
    <t>-</t>
  </si>
  <si>
    <t>С.2. / С.1.</t>
  </si>
  <si>
    <t>С.6.</t>
  </si>
  <si>
    <t>Удельный расход воды на снабжение муниципальных учреждений, расчеты за которую осуществляются с использованием приборов учета (в расчете на 1 человека)</t>
  </si>
  <si>
    <t>куб. м/
чел.</t>
  </si>
  <si>
    <t>п23 / п24</t>
  </si>
  <si>
    <t>С.7.</t>
  </si>
  <si>
    <t>Удельный расход воды на снабжение муниципальных учреждений, расчеты за которую осуществляются с применением расчетных способов (в расчете на 1 человека)</t>
  </si>
  <si>
    <t>п25 / п26</t>
  </si>
  <si>
    <t>С.8.</t>
  </si>
  <si>
    <t>Изменение удельного расхода воды на снабжение муниципальных учреждений, расчеты за которую осуществляются с использованием приборов учета (в расчете на 1 человека)</t>
  </si>
  <si>
    <t>С.6.(n) - С.6.(n-1)</t>
  </si>
  <si>
    <t>С.9.</t>
  </si>
  <si>
    <t>Изменение удельного расхода воды на снабжение муниципальных учреждений, расчеты за которую осуществляются с применением расчетных способов (в расчете на 1 человека)</t>
  </si>
  <si>
    <t>С.7.(n) - С.7.(n-1)</t>
  </si>
  <si>
    <t>С.10.</t>
  </si>
  <si>
    <t>Изменение отношения удельного  расхода воды на снабжение муниципальных учреждений, расчеты за которую осуществляются с применением расчетных способов, к удельному расходу воды на снабжение муниципальных учреждений, расчеты за которую осуществляются с использованием приборов учета</t>
  </si>
  <si>
    <t>С.7. / С.6.</t>
  </si>
  <si>
    <t>С.11.</t>
  </si>
  <si>
    <t>Удельный расход ЭЭ на обеспечение муниципальных учреждений, расчеты за которую осуществляются с использованием приборов учета (в расчете на 1 человека)</t>
  </si>
  <si>
    <t>кВтч/
чел.</t>
  </si>
  <si>
    <t>п27 / п28</t>
  </si>
  <si>
    <t>С.12.</t>
  </si>
  <si>
    <t>Удельный расход ЭЭ на обеспечение муниципальных учреждений, расчеты за которую осуществляются с применением расчетных способов (в расчете на 1 человека)</t>
  </si>
  <si>
    <t>п29 / п30</t>
  </si>
  <si>
    <t>С.13.</t>
  </si>
  <si>
    <t>Изменение удельного расхода ЭЭ на обеспечение муниципальных учреждений, расчеты за которую осуществляются с использованием приборов учета (в расчете на 1 человека)</t>
  </si>
  <si>
    <t>С.11.(n) - С.11.(n-1)</t>
  </si>
  <si>
    <t>С.14.</t>
  </si>
  <si>
    <t>Изменение удельного расхода ЭЭ на обеспечение муниципальных учреждений, расчеты за которую осуществляются с применением расчетных способов (в расчете на 1 человека)</t>
  </si>
  <si>
    <t>С.12.(n) - С.12.(n-1)</t>
  </si>
  <si>
    <t>С.15.</t>
  </si>
  <si>
    <t>Изменение отношения удельного расхода ЭЭ на обеспечение муниципальных учреждений, расчеты за которую осуществляются с применением расчетных способов, к удельному расходу ЭЭ на обеспечение муниципальных учреждений, расчеты за которую осуществляются с использованием приборов учета</t>
  </si>
  <si>
    <t>С.14. / С.13.</t>
  </si>
  <si>
    <t>С.16.</t>
  </si>
  <si>
    <t>Доля объемов ЭЭ, потребляемой (используемой) муниципальными учреждениями, оплата которой осуществляется с использованием приборов учета, в общем объеме ЭЭ, потребляемой (используемой) муниципальными учреждениями на территории МО</t>
  </si>
  <si>
    <t>(п27 / (п27 + п29)) * 100%</t>
  </si>
  <si>
    <t>С.17.</t>
  </si>
  <si>
    <t>Доля объемов ТЭ, потребляемой (используемой) муниципальными учреждениями, расчеты за которую осуществляются с использованием приборов учета, в общем объеме ТЭ, потребляемой (используемой) муниципальными учреждениями на территории МО</t>
  </si>
  <si>
    <t>(п19 / (п19 + п21)) * 100%</t>
  </si>
  <si>
    <t>С.18.</t>
  </si>
  <si>
    <t>Доля объемов воды, потребляемой (используемой) муниципальными учреждениями, расчеты за которую осуществляются с использованием приборов учета, в общем объеме воды, потребляемой (используемой) муниципальными учреждениями на территории МО</t>
  </si>
  <si>
    <t>(п23 / (п23 + п25)) * 100%</t>
  </si>
  <si>
    <t>С.19.</t>
  </si>
  <si>
    <t>Доля объемов природного газа, потребляемого (используемого) муниципальными учреждениями, расчеты за который осуществляются с использованием приборов учета, в общем объеме природного газа, потребляемого (используемого) муниципальными учреждениями на территории МО</t>
  </si>
  <si>
    <t>(п32 / п31) * 100%</t>
  </si>
  <si>
    <t>С.20.</t>
  </si>
  <si>
    <t>Доля расходов бюджета МО на обеспечение энергетическими ресурсами муниципальных учреждений</t>
  </si>
  <si>
    <t>С.20.1.</t>
  </si>
  <si>
    <t>для фактических условий</t>
  </si>
  <si>
    <t>(п34(n) / п33(n)) *
100%</t>
  </si>
  <si>
    <t>С.20.2.</t>
  </si>
  <si>
    <t>для сопоставимых условий</t>
  </si>
  <si>
    <t>(п34(n) / п33(t0)) *
100%</t>
  </si>
  <si>
    <t>При стабилизации п. 33 на уровне года, предшествующего году начала реализации муниципальной программы</t>
  </si>
  <si>
    <t>С.21.</t>
  </si>
  <si>
    <t>Динамика расходов бюджета МО на обеспечение энергетическими ресурсами муниципальных учреждений</t>
  </si>
  <si>
    <t>С.21.1.</t>
  </si>
  <si>
    <t>п34(n) - п34(n-1)</t>
  </si>
  <si>
    <t>где n - отчетный год, (n-1) - предшествующий год</t>
  </si>
  <si>
    <t>С.21.2.</t>
  </si>
  <si>
    <t>п34(n) - п34(t)</t>
  </si>
  <si>
    <t>С.22.</t>
  </si>
  <si>
    <t>Доля расходов бюджета МО на предоставление субсидий организациям коммунального комплекса на приобретение топлива</t>
  </si>
  <si>
    <t>(п35 / п33) * 100%</t>
  </si>
  <si>
    <t>С.23.</t>
  </si>
  <si>
    <t>Динамика расходов бюджета МО на предоставление субсидий организациям коммунального комплекса на приобретение топлива</t>
  </si>
  <si>
    <t>п35(n) - п35(n-1)</t>
  </si>
  <si>
    <t>С.24.</t>
  </si>
  <si>
    <t>Доля муниципальных учреждений, финансируемых за счет бюджета МО, в общем объеме муниципальных учреждений, в отношении которых проведено обязательное энергетическое обследование</t>
  </si>
  <si>
    <t>(п37 / п36) * 100%</t>
  </si>
  <si>
    <t>С.25.</t>
  </si>
  <si>
    <t>С.26.</t>
  </si>
  <si>
    <t>Доля муниципальных заказчиков в общем объеме муниципальных заказчиков, которыми заключены энергосервисные договоры (контракты)</t>
  </si>
  <si>
    <t>(п40 / п39) * 100%</t>
  </si>
  <si>
    <t>С.27.</t>
  </si>
  <si>
    <t>Доля товаров, работ, услуг, закупаемых для муниципальных нужд в соответствии с требованиями энергетической эффективности, в общем объеме закупаемых товаров, работ, услуг для муниципальных нужд</t>
  </si>
  <si>
    <t>(п42 / п41) * 100%</t>
  </si>
  <si>
    <t>С.28.</t>
  </si>
  <si>
    <t>Удельные расходы бюджета МО на предоставление социальной поддержки гражданам по оплате жилого помещения и коммунальных услуг (в расчете на одного жителя)</t>
  </si>
  <si>
    <t>тыс. руб./
чел.</t>
  </si>
  <si>
    <t>п43 / п44</t>
  </si>
  <si>
    <t>Группа D. Целевые показатели в области энергосбережения и повышения энергетической эффективности в жилищном фонде</t>
  </si>
  <si>
    <t>D.1.</t>
  </si>
  <si>
    <t>Доля объемов ЭЭ, потребляемой (используемой) в жилых домах (за исключением многоквартирных домов), расчеты за которую осуществляются с использованием приборов учета, в общем объеме ЭЭ, потребляемой (используемой) в жилых домах (за исключением многоквартирных домов) на территории МО</t>
  </si>
  <si>
    <t>(п46 / п45) * 100%</t>
  </si>
  <si>
    <t>D.2.</t>
  </si>
  <si>
    <t>Доля объемов ЭЭ,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ЭЭ, потребляемой (используемой) в многоквартирных домах на территории МО</t>
  </si>
  <si>
    <t>(п48 / п47) * 100%</t>
  </si>
  <si>
    <t>D.3.</t>
  </si>
  <si>
    <t>Доля объемов ЭЭ, потребляемой (используемой) в многоквартирных домах, оплата которой осуществляется с использованием индивидуальных и общих (для коммунальной квартиры) приборов учета, в общем объеме ЭЭ, потребляемой (используемой) в многоквартирных домах на территории МО</t>
  </si>
  <si>
    <t>(п49 / п47) * 100%</t>
  </si>
  <si>
    <t>D.4.</t>
  </si>
  <si>
    <t>Доля объемов ТЭ, потребляемой (используемой) в жилых домах, расчеты за которую осуществляются с использованием приборов учета, в общем объеме ТЭ, потребляемой (используемой) в жилых домах на территории МО (за исключением многоквартирных домов)</t>
  </si>
  <si>
    <t>(п51 / п50) * 100%</t>
  </si>
  <si>
    <t>D.5.</t>
  </si>
  <si>
    <t>Доля объемов ТЭ, потребляемой (используемой) в многоквартирных домах, оплата которой осуществляется с использованием коллективных (общедомовых) приборов учета, в общем объеме ТЭ, потребляемой (используемой) в многоквартирных домах на территории МО</t>
  </si>
  <si>
    <t>(п53 / п52) * 100%</t>
  </si>
  <si>
    <t>D.6.</t>
  </si>
  <si>
    <t>Доля объемов воды, потребляемой (используемой) в жилых домах (за исключением многоквартирных домов), расчеты за которую осуществляются с использованием приборов учета, в общем объеме воды, потребляемой (используемой) в жилых домах (за исключением многоквартирных домов) на территории субъекта МО</t>
  </si>
  <si>
    <t>(п55 / п54) * 100%</t>
  </si>
  <si>
    <t>D.7.</t>
  </si>
  <si>
    <t>Доля объемов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воды, потребляемой (используемой) в многоквартирных домах на территории МО</t>
  </si>
  <si>
    <t>(п57 / п56) * 100%</t>
  </si>
  <si>
    <t>D.8.</t>
  </si>
  <si>
    <t>Доля объемов воды, потребляемой (используемой) в многоквартирных домах, расчеты за которую осуществляются с использованием индивидуальных и общих (для коммунальной квартиры) приборов учета, в общем объеме воды, потребляемой (используемой) в многоквартирных домах на территории МО</t>
  </si>
  <si>
    <t>(п58 / п56) * 100%</t>
  </si>
  <si>
    <t>D.9.</t>
  </si>
  <si>
    <t>Доля объемов природного газа, потребляемого (используемого) в жилых домах (за исключением многоквартирных домов), расчеты за который осуществляются с использованием приборов учета, в общем объеме природного газа, потребляемого (используемого) в жилых домах (за исключением многоквартирных домов) на территории МО</t>
  </si>
  <si>
    <t>(п60 / п59) * 100%</t>
  </si>
  <si>
    <t>D.10.</t>
  </si>
  <si>
    <t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МО</t>
  </si>
  <si>
    <t>(п62 / п61) * 100%</t>
  </si>
  <si>
    <t>D.11.</t>
  </si>
  <si>
    <t>Число жилых домов, в отношении которых проведено энергетическое обследование (далее - ЭО)</t>
  </si>
  <si>
    <t>D.12.</t>
  </si>
  <si>
    <t>Доля жилых домов, в отношении которых проведено ЭО, в общем числе жилых домов</t>
  </si>
  <si>
    <t>(п64 / п63) * 100%</t>
  </si>
  <si>
    <t>D.13.</t>
  </si>
  <si>
    <t>Удельный расход ТЭ в жилых домах,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 (в расчете на 1 кв. метр общей площади)</t>
  </si>
  <si>
    <t>(п51 + п53) / п65</t>
  </si>
  <si>
    <t>D.14.</t>
  </si>
  <si>
    <t>Удельный расход ТЭ в жилых домах, расчеты за которую осуществляются с применением расчетных способов (нормативов потребления) (в расчете на 1 кв. метр общей площади)</t>
  </si>
  <si>
    <t>(п50 - п51) / п66</t>
  </si>
  <si>
    <t>D.15.</t>
  </si>
  <si>
    <t>4</t>
  </si>
  <si>
    <t>Изменение удельного расхода ТЭ в жилых домах, расчеты за которую  осуществляются с использованием приборов учета (в части многоквартирных домов - с использованием коллективных (общедомовых) приборов учета) (в расчете на 1 кв. метр общей площади)</t>
  </si>
  <si>
    <t>D.15.1.</t>
  </si>
  <si>
    <t>D.13.(n) - D.13.(n-1)</t>
  </si>
  <si>
    <t>D.15.2.</t>
  </si>
  <si>
    <t>D.13.(n) - D.13.(t0)</t>
  </si>
  <si>
    <t>При стабилизации п. 51, п. 53 и п. 65 на уровне года, предшествующего году начала реализации муниципальной программы</t>
  </si>
  <si>
    <t>D.16.</t>
  </si>
  <si>
    <t>Изменение удельного расхода ТЭ в жилых домах, расчеты за которую осуществляются с применением расчетных способов (нормативов потребления) (в расчете на 1 кв. метр общей площади)</t>
  </si>
  <si>
    <t>D.16.1.</t>
  </si>
  <si>
    <t>D.14.(n) - D.14.(n-1)</t>
  </si>
  <si>
    <t>D.16.2.</t>
  </si>
  <si>
    <t>D.14.(n) - D.14.(t0)</t>
  </si>
  <si>
    <t>При стабилизации п. 50, п. 51 и п. 66 на уровне года, предшествующего году начала реализации муниципальной программы</t>
  </si>
  <si>
    <t>D.17.</t>
  </si>
  <si>
    <t>Изменение отношения удельного расхода ТЭ в жилых домах, расчеты за которую осуществляются с применением расчетных способов (нормативов потребления), к удельному расходу ТЭ в жилых домах, расчеты за которую осуществляются с использованием приборов учета</t>
  </si>
  <si>
    <t>D.17.1.</t>
  </si>
  <si>
    <t>D.14. / D.13.</t>
  </si>
  <si>
    <t>D.17.2.</t>
  </si>
  <si>
    <t>D.14. / D.13.(t0)</t>
  </si>
  <si>
    <t>D.18.</t>
  </si>
  <si>
    <t>Удельный расход воды в жилых домах,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 (в расчете на 1 кв. метр общей площади)</t>
  </si>
  <si>
    <t>куб. м/
кв. м</t>
  </si>
  <si>
    <t>(п55 + п57) / п67</t>
  </si>
  <si>
    <t>D.19.</t>
  </si>
  <si>
    <t>Удельный расход воды в жилых домах, расчеты за которую осуществляются с применением расчетных способов (нормативов потребления) (в расчете на 1 кв. метр общей площади)</t>
  </si>
  <si>
    <t>(п54 - п55) / п69</t>
  </si>
  <si>
    <t>D.20.</t>
  </si>
  <si>
    <t>Изменение удельного расхода воды в жилых домах,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 (в расчете на 1 кв. метр общей площади)</t>
  </si>
  <si>
    <t>D.20.1.</t>
  </si>
  <si>
    <t>D.18.(n) - D.18.(n-1)</t>
  </si>
  <si>
    <t>D.20.2.</t>
  </si>
  <si>
    <t>D.18.(n) - D.18.(t0)</t>
  </si>
  <si>
    <t>При стабилизации п. 55, п. 57 и п. 67 на уровне года, предшествующего году начала реализации муниципальной программы</t>
  </si>
  <si>
    <t>D.21.</t>
  </si>
  <si>
    <t>Изменение удельного расхода воды в жилых домах, расчеты за которую осуществляются с применением расчетных способов (нормативов потребления) (в расчете на 1 кв. метр общей площади)</t>
  </si>
  <si>
    <t>D.21.1.</t>
  </si>
  <si>
    <t>D.19.(n) - D.19.(n-1)</t>
  </si>
  <si>
    <t>D.21.2.</t>
  </si>
  <si>
    <t>D.19.(n) - D.19.(t0)</t>
  </si>
  <si>
    <t>При стабилизации п. 54, п. 55 и п. 69 на уровне года, предшествующего году начала реализации муниципальной программы</t>
  </si>
  <si>
    <t>D.22.</t>
  </si>
  <si>
    <t>Изменение отношения удельного расхода воды в жилых домах, расчеты за которую осуществляются с применением расчетных способов (нормативов потребления), к удельному расходу воды в жилых домах, расчеты за которую осуществляются с использованием приборов учета</t>
  </si>
  <si>
    <t>D.22.1.</t>
  </si>
  <si>
    <t>D.19. / D.18.</t>
  </si>
  <si>
    <t>D.22.2.</t>
  </si>
  <si>
    <t>D.19. / D.18.(t0)</t>
  </si>
  <si>
    <t>D.23.</t>
  </si>
  <si>
    <t>Удельный расход ЭЭ в жилых домах,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 (в расчете на 1 кв. метр общей площади)</t>
  </si>
  <si>
    <t>кВтч/
кв. м</t>
  </si>
  <si>
    <t>(п46 + п48) / п69</t>
  </si>
  <si>
    <t>D.24.</t>
  </si>
  <si>
    <t>Удельный расход ЭЭ в жилых домах, расчеты за которую осуществляются с применением расчетных способов (нормативов потребления) (в расчете на 1 кв. метр общей площади)</t>
  </si>
  <si>
    <t>(п45 - п46) / п70</t>
  </si>
  <si>
    <t>D.25.</t>
  </si>
  <si>
    <t>Изменение удельного расхода ЭЭ в жилых домах,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 (в расчете на 1 кв. метр общей площади)</t>
  </si>
  <si>
    <t>D.25.1.</t>
  </si>
  <si>
    <t>D.23.(n) - D.23.(n-1)</t>
  </si>
  <si>
    <t>D.25.2.</t>
  </si>
  <si>
    <t>D.23.(n) - D.23.(t0)</t>
  </si>
  <si>
    <t>При стабилизации п. 46, п. 48 и п. 69 на уровне года, предшествующего году начала реализации муниципальной программы</t>
  </si>
  <si>
    <t>D.26.</t>
  </si>
  <si>
    <t>Изменение удельного расхода ЭЭ в жилых домах, расчеты за которую осуществляются с применением расчетных способов (нормативов потребления) (в расчете на 1 кв. метр общей площади)</t>
  </si>
  <si>
    <t>D.26.1.</t>
  </si>
  <si>
    <t>D.24.(n) - D.24.(n-1)</t>
  </si>
  <si>
    <t>D.26.2.</t>
  </si>
  <si>
    <t>D.24.(n) - D.24.(t0)</t>
  </si>
  <si>
    <t>При стабилизации п. 45, п. 46 и п. 70 на уровне года, предшествующего году начала реализации муниципальной программы</t>
  </si>
  <si>
    <t>D.27.</t>
  </si>
  <si>
    <t>Изменение отношения удельного расхода ЭЭ в жилых домах, расчеты за которую осуществляются с применением расчетных способов (нормативов потребления), к удельному расходу ЭЭ в жилых домах, расчеты за которую осуществляются с использованием приборов учета</t>
  </si>
  <si>
    <t>D.27.1.</t>
  </si>
  <si>
    <t>D.24. / D.23.</t>
  </si>
  <si>
    <t>D.27.2.</t>
  </si>
  <si>
    <t>D.24. / D.23.(t0)</t>
  </si>
  <si>
    <t>D.28.</t>
  </si>
  <si>
    <t>Удельный расход природного газа в жилых домах, расчеты за который осуществляются с использованием приборов учета (в части многоквартирных домов - с использованием индивидуальных и общих (для коммунальной квартиры) приборов учета) (в расчете на 1 кв. метр общей площади)</t>
  </si>
  <si>
    <t>тыс.
куб. м/
кв. м</t>
  </si>
  <si>
    <t>(п60 + п62) / п71</t>
  </si>
  <si>
    <t>D.29.</t>
  </si>
  <si>
    <t>Удельный расход природного газа в жилых домах, расчеты за который осуществляются с применением расчетных способов (нормативов потребления) (в расчете на 1 кв. метр общей площади)</t>
  </si>
  <si>
    <t>(п59 - п60) / п72</t>
  </si>
  <si>
    <t>D.30.</t>
  </si>
  <si>
    <t>Изменение удельного расхода природного газа в жилых домах, расчеты за который осуществляются с использованием приборов учета (в части многоквартирных домов - с использованием индивидуальных и общих (для коммунальной квартиры) приборов учета) (в расчете на 1 кв. метр общей площади)</t>
  </si>
  <si>
    <t>D.30.1.</t>
  </si>
  <si>
    <t>D.28.(n) - D.28.(n-1)</t>
  </si>
  <si>
    <t>D.30.2.</t>
  </si>
  <si>
    <t>D.28.(n) - D.28.(t0)</t>
  </si>
  <si>
    <t>При стабилизации п. 60, п. 62 и п. 71 на уровне года, предшествующего году начала реализации муниципальной программы</t>
  </si>
  <si>
    <t>D.31.</t>
  </si>
  <si>
    <t>Изменение удельного расхода природного газа в жилых домах, расчеты за который осуществляются с применением расчетных способов (нормативов потребления) (в расчете на 1 кв. метр общей площади)</t>
  </si>
  <si>
    <t>D.31.1.</t>
  </si>
  <si>
    <t>D.29.(n) - D.29.(n-1)</t>
  </si>
  <si>
    <t>D.31.2.</t>
  </si>
  <si>
    <t>D.29.(n) - D.29.(t0)</t>
  </si>
  <si>
    <t>При стабилизации п. 59, п. 60 и п. 72 на уровне года, предшествующего году начала реализации муниципальной программы</t>
  </si>
  <si>
    <t>D.32.</t>
  </si>
  <si>
    <t>Изменение отношения удельного расхода природного газа в жилых домах, расчеты за который осуществляются с применением расчетных способов (нормативов потребления), к удельному расходу природного газа в жилых домах, расчеты за который осуществляются с использованием приборов учета</t>
  </si>
  <si>
    <t>D.32.1.</t>
  </si>
  <si>
    <t>D.29. / D.28.</t>
  </si>
  <si>
    <t>D.32.2.</t>
  </si>
  <si>
    <t>D.29. / D.28.(t0)</t>
  </si>
  <si>
    <t>Группа E. Целевые показатели в области энергосбережения и повышения энергетической эффективности в системах коммунальной инфраструктуры</t>
  </si>
  <si>
    <t>E.1.</t>
  </si>
  <si>
    <t>Изменение удельного расхода топлива на выработку ЭЭ тепловыми электростанциями</t>
  </si>
  <si>
    <t>т.у.т./
кВтч</t>
  </si>
  <si>
    <t>п73(n) - п73(n-1)</t>
  </si>
  <si>
    <t>E.2.</t>
  </si>
  <si>
    <t>Изменение удельного расхода топлива на выработку ТЭ</t>
  </si>
  <si>
    <t>т.у.т./
Гкал</t>
  </si>
  <si>
    <t>п74(n) - п74(n-1)</t>
  </si>
  <si>
    <t>E.3.</t>
  </si>
  <si>
    <t xml:space="preserve">Динамика изменения фактического объема потерь ЭЭ при ее передаче по распределительным сетям  </t>
  </si>
  <si>
    <t>п75(n) - п75(n-1)</t>
  </si>
  <si>
    <t>E.4.</t>
  </si>
  <si>
    <t>Динамика изменения фактического объема потерь ТЭ при ее передаче</t>
  </si>
  <si>
    <t>п76(n) - п76(n-1)</t>
  </si>
  <si>
    <t>E.5.</t>
  </si>
  <si>
    <t>Динамика изменения фактического объема потерь воды при ее передаче</t>
  </si>
  <si>
    <t>п77(n) - п77(n-1)</t>
  </si>
  <si>
    <t>E.6.</t>
  </si>
  <si>
    <t>Динамика изменения объемов ЭЭ, используемой при передаче (транспортировке) воды</t>
  </si>
  <si>
    <t>п78(n) - п78(n-1)</t>
  </si>
  <si>
    <t>Группа F. Целевые показатели в области энергосбережения и повышения энергетической эффективности в транспортном комплексе</t>
  </si>
  <si>
    <t>F.1.</t>
  </si>
  <si>
    <t>Динамика количества высокоэкономичных по использованию моторного топлива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МО</t>
  </si>
  <si>
    <t>п79(n) - п79(n-1)</t>
  </si>
  <si>
    <t>Составляется график проведения мероприятий по энергоэффективности транспорта.</t>
  </si>
  <si>
    <t>F.2.</t>
  </si>
  <si>
    <t>Динамика количества общественного транспорта, регулирование тарифов на услуги по перевозке на котором осуществляется субъектом МО, в отношении которых проведены мероприятия по энергосбережению и повышению энергетической эффективности, в том числе по замещению бензина, используемого транспортными средствами в качестве моторного топлива, природным газом</t>
  </si>
  <si>
    <t>п80(n) - п80(n-1)</t>
  </si>
  <si>
    <r>
      <t>_____</t>
    </r>
    <r>
      <rPr>
        <sz val="12"/>
        <rFont val="Times New Roman"/>
        <family val="1"/>
        <charset val="204"/>
      </rPr>
      <t>*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п1, п2 и т.д. - значения индикаторов по соответствующим строкам Приложения 2,</t>
    </r>
    <r>
      <rPr>
        <u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A.1., B.1. и т.д. - значения целевых показателей по соответствующим строкам данного приложения,
n - индекс года.</t>
    </r>
  </si>
  <si>
    <r>
      <t>____</t>
    </r>
    <r>
      <rPr>
        <sz val="12"/>
        <rFont val="Times New Roman"/>
        <family val="1"/>
        <charset val="204"/>
      </rPr>
      <t>**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t0 - год, предшествующий году начала реализации муниципальной программы.</t>
    </r>
  </si>
  <si>
    <t>Гкал</t>
  </si>
  <si>
    <t>кв. м</t>
  </si>
  <si>
    <t>куб. м</t>
  </si>
  <si>
    <t>чел.</t>
  </si>
  <si>
    <t>кВтч</t>
  </si>
  <si>
    <t>т.у.т./кВтч</t>
  </si>
  <si>
    <t>Удельный расход топлива на выработку ТЭ</t>
  </si>
  <si>
    <t>т.у.т./Гкал</t>
  </si>
  <si>
    <t>Объем потерь ЭЭ при ее передаче по распределительным сетям</t>
  </si>
  <si>
    <t>Объем ЭЭ, используемой при передаче (транспортировке) воды</t>
  </si>
  <si>
    <t>тепловая энергия и дрова взяты при расчете</t>
  </si>
  <si>
    <t xml:space="preserve">Потребление топливно-энергетических ресурсов (далее - ТЭР) муниципальным образованием (далее - МО) </t>
  </si>
  <si>
    <t>Объем потребления электрической энергии
(далее - ЭЭ) МО</t>
  </si>
  <si>
    <t>Объем потребления тепловой энергии
(далее - ТЭ) МО</t>
  </si>
  <si>
    <t>Объем потребления воды МО</t>
  </si>
  <si>
    <t>Объем потребления природного газа МО</t>
  </si>
  <si>
    <t>Объем потребления ЭЭ, расчеты за которые осуществляются с использованием приборов учета</t>
  </si>
  <si>
    <t>Объем потребления ТЭ, расчеты за которые осуществляются с использованием приборов учета</t>
  </si>
  <si>
    <t>Объем потребления воды, расчеты за которые осуществляются с использованием приборов учета</t>
  </si>
  <si>
    <t>Объем потребления природного газа, расчеты за который осуществляются с использованием приборов учета</t>
  </si>
  <si>
    <t>Средневзвешенный тариф на ЭЭ по МО</t>
  </si>
  <si>
    <t xml:space="preserve">Средневзвешенный тариф на ТЭ по МО </t>
  </si>
  <si>
    <t>Средневзвешенный тариф на воду по МО</t>
  </si>
  <si>
    <t>Средневзвешенный тариф на природный газ по МО</t>
  </si>
  <si>
    <t>т.у.т.</t>
  </si>
  <si>
    <t>Общий объем энергетических ресурсов, производимых на территории МО</t>
  </si>
  <si>
    <t>Общий объем финансирования мероприятий по энергосбережению и повышению энергетической эффективности</t>
  </si>
  <si>
    <t>тыс. руб.</t>
  </si>
  <si>
    <t>Расходы МО на предоставление субсидий организациям коммунального комплекса на приобретение топлива</t>
  </si>
  <si>
    <t>Число энергосервисных договоров (контрактов), заключенных муниципальными заказчиками</t>
  </si>
  <si>
    <t>Общее количество муниципальных заказчиков</t>
  </si>
  <si>
    <t>Количество муниципальных заказчиков, заключивших энергосервисные договоры (контракты)</t>
  </si>
  <si>
    <t>Объем товаров, работ, услуг, закупаемых для муниципальных нужд</t>
  </si>
  <si>
    <t>Объем товаров, работ, услуг, закупаемых для муниципальных нужд в соответствии с требованиями энергетической эффективности</t>
  </si>
  <si>
    <t>Расходы бюджета МО на предоставление социальной поддержки гражданам по оплате жилого помещения и коммунальных услуг</t>
  </si>
  <si>
    <t>Объем ЭЭ, потребляемой (используемой) в жилых домах (за исключением многоквартирных домов) на территории МО</t>
  </si>
  <si>
    <t>Объем ЭЭ, потребляемой (используемой) в жилых домах (за исключением многоквартирных домов) на территории МО, расчеты за которую осуществляются с использованием приборов учета</t>
  </si>
  <si>
    <t>Объем ЭЭ, потребляемой (используемой) в многоквартирных домах на территории МО</t>
  </si>
  <si>
    <t>Объем ЭЭ, потребляемой (используемой) в многоквартирных домах на территории МО, расчеты за которую осуществляются с использованием коллективных (общедомовых) приборов учета</t>
  </si>
  <si>
    <t>Объем ТЭ, потребляемой (используемой) в жилых домах на территории МО</t>
  </si>
  <si>
    <t>Объем ТЭ, потребляемой (используемой) в жилых домах на территории МО, расчеты за которую осуществляются с использованием приборов учета</t>
  </si>
  <si>
    <t>Объем ТЭ, потребляемой (используемой) в многоквартирных домах на территории МО</t>
  </si>
  <si>
    <t>Объем ТЭ, потребляемой (используемой) в многоквартирных домах на территории МО, расчеты за которую осуществляются с использованием коллективных (общедомовых) приборов учета</t>
  </si>
  <si>
    <t>Объем воды, потребляемой (используемой) в жилых домах (за исключением многоквартирных домов) на территории МО</t>
  </si>
  <si>
    <t>Объем воды, потребляемой (используемой) в многоквартирных домах на территории МО</t>
  </si>
  <si>
    <t>Объем воды, потребляемой (используемой) в многоквартирных домах на территории МО, расчеты за которую осуществляются с использованием коллективных (общедомовых) приборов учета</t>
  </si>
  <si>
    <t>Объем воды, потребляемой (используемой) в многоквартирных домах на территории МО, расчеты за которую осуществляются с использованием индивидуальных и общих (для коммунальной квартиры) приборов учета</t>
  </si>
  <si>
    <t>Объем природного газа, потребляемого (используемого) в жилых домах (за исключением многоквартирных домов) МО</t>
  </si>
  <si>
    <t>Объем природного газа, потребляемого (используемого) в жилых домах (за исключением многоквартирных домов) на территории МО, расчеты за который осуществляются с использованием приборов учета</t>
  </si>
  <si>
    <t>Объем природного газа, потребляемого (используемого) в многоквартирных домах на территории МО</t>
  </si>
  <si>
    <t>Объем природного газа, потребляемого (используемого) в многоквартирных домах на территории МО, расчеты за который осуществляются с использованием индивидуальных и общих (для коммунальной квартиры) приборов учета</t>
  </si>
  <si>
    <t>Число жилых домов на территории МО</t>
  </si>
  <si>
    <t>Число жилых домов на территории МО, в отношении которых проведено энергетическое обследование</t>
  </si>
  <si>
    <t>Площадь жилых домов на территории МО, где расчеты за ТЭ осуществляются с использованием приборов учета (в части многоквартирных домов - с использованием коллективных (общедомовых) приборов учета)</t>
  </si>
  <si>
    <t>Площадь жилых домов на территории МО, где расчеты за ТЭ осуществляются с применением расчетных способов (кроме нормативов потребления)</t>
  </si>
  <si>
    <t>Площадь жилых домов на территории МО, где расчеты за воду осуществляются с использованием приборов учета (в части многоквартирных домов - с использованием коллективных (общедомовых) приборов учета)</t>
  </si>
  <si>
    <t>Площадь жилых домов, где расчеты за воду осуществляют с применением расчетных способов (кроме нормативов потребления)</t>
  </si>
  <si>
    <t>руб.</t>
  </si>
  <si>
    <t>Годы (n)</t>
  </si>
  <si>
    <t xml:space="preserve">2.1.Индикаторы расчета целевых показателей  муниципальной программы   "Энергосбережение и повышение энергетической эффективности </t>
  </si>
  <si>
    <t>2.2. Расчет целевых показателей муниципальной программы</t>
  </si>
  <si>
    <t xml:space="preserve"> на территории муниципального района "Печора"</t>
  </si>
  <si>
    <t xml:space="preserve"> на территории муниципального района "Печора" </t>
  </si>
  <si>
    <t>Приложение №2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"Энергосбережение и повышение                                                                                                                                                                                                                                                                                                                                энергетической   эффективности на территории муниципального района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</si>
</sst>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%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/>
    <xf numFmtId="0" fontId="1" fillId="0" borderId="12" xfId="0" applyFont="1" applyBorder="1"/>
    <xf numFmtId="0" fontId="1" fillId="0" borderId="0" xfId="0" applyFont="1" applyBorder="1" applyAlignment="1">
      <alignment horizontal="left" vertical="center" wrapText="1"/>
    </xf>
    <xf numFmtId="0" fontId="1" fillId="0" borderId="13" xfId="0" applyFont="1" applyBorder="1"/>
    <xf numFmtId="0" fontId="1" fillId="0" borderId="8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justify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2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indent="2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1" fontId="1" fillId="0" borderId="3" xfId="0" applyNumberFormat="1" applyFont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/>
    </xf>
    <xf numFmtId="10" fontId="1" fillId="0" borderId="3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/>
    </xf>
    <xf numFmtId="166" fontId="1" fillId="0" borderId="1" xfId="1" applyNumberFormat="1" applyFont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9" fontId="1" fillId="2" borderId="3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9" fontId="1" fillId="0" borderId="1" xfId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2" fontId="9" fillId="0" borderId="15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166" fontId="1" fillId="2" borderId="1" xfId="0" applyNumberFormat="1" applyFont="1" applyFill="1" applyBorder="1" applyAlignment="1">
      <alignment horizontal="left" vertical="center"/>
    </xf>
    <xf numFmtId="2" fontId="1" fillId="2" borderId="14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Font="1" applyAlignment="1"/>
    <xf numFmtId="0" fontId="2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/>
    </xf>
    <xf numFmtId="0" fontId="1" fillId="0" borderId="4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wrapText="1" indent="1"/>
    </xf>
    <xf numFmtId="0" fontId="1" fillId="0" borderId="7" xfId="0" applyFont="1" applyBorder="1" applyAlignment="1">
      <alignment horizontal="left" wrapText="1" indent="1"/>
    </xf>
    <xf numFmtId="0" fontId="1" fillId="0" borderId="12" xfId="0" applyFont="1" applyBorder="1" applyAlignment="1">
      <alignment horizontal="left" wrapText="1" indent="1"/>
    </xf>
    <xf numFmtId="0" fontId="3" fillId="0" borderId="9" xfId="0" applyFont="1" applyBorder="1" applyAlignment="1">
      <alignment horizontal="left" wrapText="1" indent="1"/>
    </xf>
    <xf numFmtId="0" fontId="1" fillId="0" borderId="10" xfId="0" applyFont="1" applyBorder="1" applyAlignment="1">
      <alignment horizontal="left" wrapText="1" indent="1"/>
    </xf>
    <xf numFmtId="0" fontId="1" fillId="0" borderId="11" xfId="0" applyFont="1" applyBorder="1" applyAlignment="1">
      <alignment horizontal="left" wrapText="1" inden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view="pageBreakPreview" topLeftCell="A55" zoomScale="90" zoomScaleNormal="70" zoomScaleSheetLayoutView="90" workbookViewId="0">
      <selection activeCell="L10" sqref="L10"/>
    </sheetView>
  </sheetViews>
  <sheetFormatPr defaultColWidth="14" defaultRowHeight="106.5" customHeight="1" x14ac:dyDescent="0.25"/>
  <cols>
    <col min="1" max="1" width="8.7109375" style="1" customWidth="1"/>
    <col min="2" max="2" width="32.28515625" style="35" customWidth="1"/>
    <col min="3" max="3" width="10.7109375" style="1" customWidth="1"/>
    <col min="4" max="4" width="14.42578125" style="1" customWidth="1"/>
    <col min="5" max="5" width="13.7109375" style="1" customWidth="1"/>
    <col min="6" max="6" width="15.42578125" style="1" customWidth="1"/>
    <col min="7" max="7" width="14.42578125" style="1" customWidth="1"/>
    <col min="8" max="8" width="13.7109375" style="1" customWidth="1"/>
    <col min="9" max="9" width="14.42578125" style="1" customWidth="1"/>
    <col min="10" max="10" width="14" style="1" customWidth="1"/>
    <col min="11" max="11" width="14.28515625" style="1" customWidth="1"/>
    <col min="12" max="12" width="14" style="1" customWidth="1"/>
    <col min="13" max="14" width="13.7109375" style="1" customWidth="1"/>
    <col min="15" max="15" width="14" style="1" customWidth="1"/>
    <col min="16" max="16" width="27.7109375" style="1" customWidth="1"/>
    <col min="17" max="16384" width="14" style="1"/>
  </cols>
  <sheetData>
    <row r="1" spans="1:15" ht="79.5" customHeight="1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75"/>
      <c r="M1" s="76"/>
      <c r="N1" s="76"/>
      <c r="O1" s="67"/>
    </row>
    <row r="2" spans="1:15" ht="69" customHeight="1" x14ac:dyDescent="0.25">
      <c r="A2" s="73"/>
      <c r="B2" s="73"/>
      <c r="C2" s="73"/>
      <c r="D2" s="73"/>
      <c r="E2" s="73"/>
      <c r="F2" s="73"/>
      <c r="G2" s="73"/>
      <c r="H2" s="77" t="s">
        <v>541</v>
      </c>
      <c r="I2" s="78"/>
      <c r="J2" s="78"/>
      <c r="K2" s="78"/>
      <c r="L2" s="78"/>
      <c r="M2" s="78"/>
      <c r="N2" s="78"/>
      <c r="O2" s="74"/>
    </row>
    <row r="3" spans="1:15" ht="15.75" x14ac:dyDescent="0.25">
      <c r="A3" s="79" t="s">
        <v>537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</row>
    <row r="4" spans="1:15" ht="15.75" x14ac:dyDescent="0.25">
      <c r="A4" s="79" t="s">
        <v>540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</row>
    <row r="5" spans="1:15" ht="15.75" x14ac:dyDescent="0.25">
      <c r="A5" s="62"/>
      <c r="B5" s="36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46"/>
    </row>
    <row r="6" spans="1:15" ht="15.6" customHeight="1" x14ac:dyDescent="0.25">
      <c r="A6" s="80" t="s">
        <v>88</v>
      </c>
      <c r="B6" s="80" t="s">
        <v>90</v>
      </c>
      <c r="C6" s="80" t="s">
        <v>89</v>
      </c>
      <c r="D6" s="81" t="s">
        <v>536</v>
      </c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15" ht="15.75" x14ac:dyDescent="0.25">
      <c r="A7" s="80"/>
      <c r="B7" s="80"/>
      <c r="C7" s="80"/>
      <c r="D7" s="47">
        <v>2009</v>
      </c>
      <c r="E7" s="47">
        <v>2010</v>
      </c>
      <c r="F7" s="47">
        <v>2011</v>
      </c>
      <c r="G7" s="47">
        <v>2012</v>
      </c>
      <c r="H7" s="47">
        <v>2013</v>
      </c>
      <c r="I7" s="47">
        <v>2014</v>
      </c>
      <c r="J7" s="47">
        <v>2015</v>
      </c>
      <c r="K7" s="47">
        <v>2016</v>
      </c>
      <c r="L7" s="47">
        <v>2017</v>
      </c>
      <c r="M7" s="47">
        <v>2018</v>
      </c>
      <c r="N7" s="47">
        <v>2019</v>
      </c>
      <c r="O7" s="47">
        <v>2020</v>
      </c>
    </row>
    <row r="8" spans="1:15" ht="15.75" x14ac:dyDescent="0.25">
      <c r="A8" s="30">
        <v>1</v>
      </c>
      <c r="B8" s="69">
        <v>2</v>
      </c>
      <c r="C8" s="30">
        <v>3</v>
      </c>
      <c r="D8" s="31" t="s">
        <v>346</v>
      </c>
      <c r="E8" s="31" t="s">
        <v>127</v>
      </c>
      <c r="F8" s="31" t="s">
        <v>128</v>
      </c>
      <c r="G8" s="31" t="s">
        <v>129</v>
      </c>
      <c r="H8" s="31" t="s">
        <v>130</v>
      </c>
      <c r="I8" s="31" t="s">
        <v>131</v>
      </c>
      <c r="J8" s="31" t="s">
        <v>132</v>
      </c>
      <c r="K8" s="31" t="s">
        <v>133</v>
      </c>
      <c r="L8" s="31" t="s">
        <v>134</v>
      </c>
      <c r="M8" s="31" t="s">
        <v>135</v>
      </c>
      <c r="N8" s="31" t="s">
        <v>136</v>
      </c>
      <c r="O8" s="31" t="s">
        <v>136</v>
      </c>
    </row>
    <row r="9" spans="1:15" ht="63" x14ac:dyDescent="0.25">
      <c r="A9" s="47" t="s">
        <v>10</v>
      </c>
      <c r="B9" s="70" t="s">
        <v>121</v>
      </c>
      <c r="C9" s="9" t="s">
        <v>91</v>
      </c>
      <c r="D9" s="71">
        <v>37.854999999999997</v>
      </c>
      <c r="E9" s="71">
        <v>40.747999999999998</v>
      </c>
      <c r="F9" s="71">
        <v>42.613999999999997</v>
      </c>
      <c r="G9" s="71">
        <v>46.281999999999996</v>
      </c>
      <c r="H9" s="71">
        <v>48.595999999999997</v>
      </c>
      <c r="I9" s="71">
        <v>50.54</v>
      </c>
      <c r="J9" s="71">
        <v>52.561999999999998</v>
      </c>
      <c r="K9" s="71">
        <v>55.18</v>
      </c>
      <c r="L9" s="71">
        <v>57.95</v>
      </c>
      <c r="M9" s="71">
        <v>60.847000000000001</v>
      </c>
      <c r="N9" s="71">
        <v>63.889000000000003</v>
      </c>
      <c r="O9" s="71">
        <v>67.082999999999998</v>
      </c>
    </row>
    <row r="10" spans="1:15" ht="63" x14ac:dyDescent="0.25">
      <c r="A10" s="47" t="s">
        <v>11</v>
      </c>
      <c r="B10" s="70" t="s">
        <v>489</v>
      </c>
      <c r="C10" s="9" t="s">
        <v>92</v>
      </c>
      <c r="D10" s="71">
        <v>214.22</v>
      </c>
      <c r="E10" s="71">
        <v>211.67</v>
      </c>
      <c r="F10" s="71">
        <v>207.3</v>
      </c>
      <c r="G10" s="71">
        <v>202.14</v>
      </c>
      <c r="H10" s="71">
        <v>195.59</v>
      </c>
      <c r="I10" s="71">
        <v>189.74</v>
      </c>
      <c r="J10" s="71">
        <v>189.74</v>
      </c>
      <c r="K10" s="71">
        <v>189.74</v>
      </c>
      <c r="L10" s="71">
        <v>189.74</v>
      </c>
      <c r="M10" s="71">
        <v>189.74</v>
      </c>
      <c r="N10" s="71">
        <v>189.74</v>
      </c>
      <c r="O10" s="71">
        <v>189.74</v>
      </c>
    </row>
    <row r="11" spans="1:15" ht="47.25" x14ac:dyDescent="0.25">
      <c r="A11" s="47" t="s">
        <v>12</v>
      </c>
      <c r="B11" s="70" t="s">
        <v>490</v>
      </c>
      <c r="C11" s="47" t="s">
        <v>93</v>
      </c>
      <c r="D11" s="71">
        <v>398522</v>
      </c>
      <c r="E11" s="71">
        <v>395747</v>
      </c>
      <c r="F11" s="71">
        <v>383874</v>
      </c>
      <c r="G11" s="71">
        <v>372358</v>
      </c>
      <c r="H11" s="71">
        <v>361187</v>
      </c>
      <c r="I11" s="71">
        <v>350351</v>
      </c>
      <c r="J11" s="71">
        <v>350351</v>
      </c>
      <c r="K11" s="71">
        <v>350351</v>
      </c>
      <c r="L11" s="71">
        <v>350351</v>
      </c>
      <c r="M11" s="71">
        <v>350351</v>
      </c>
      <c r="N11" s="71">
        <v>350351</v>
      </c>
      <c r="O11" s="71">
        <v>350351</v>
      </c>
    </row>
    <row r="12" spans="1:15" ht="47.25" x14ac:dyDescent="0.25">
      <c r="A12" s="47" t="s">
        <v>13</v>
      </c>
      <c r="B12" s="70" t="s">
        <v>491</v>
      </c>
      <c r="C12" s="47" t="s">
        <v>94</v>
      </c>
      <c r="D12" s="71">
        <v>517.70000000000005</v>
      </c>
      <c r="E12" s="71">
        <v>507</v>
      </c>
      <c r="F12" s="71">
        <v>503.8</v>
      </c>
      <c r="G12" s="71">
        <v>493.7</v>
      </c>
      <c r="H12" s="71">
        <v>478.9</v>
      </c>
      <c r="I12" s="71">
        <v>464.6</v>
      </c>
      <c r="J12" s="71">
        <v>464.6</v>
      </c>
      <c r="K12" s="71">
        <v>464.6</v>
      </c>
      <c r="L12" s="71">
        <v>464.6</v>
      </c>
      <c r="M12" s="71">
        <v>464.6</v>
      </c>
      <c r="N12" s="71">
        <v>464.6</v>
      </c>
      <c r="O12" s="71">
        <v>464.6</v>
      </c>
    </row>
    <row r="13" spans="1:15" ht="15.75" x14ac:dyDescent="0.25">
      <c r="A13" s="47" t="s">
        <v>14</v>
      </c>
      <c r="B13" s="70" t="s">
        <v>492</v>
      </c>
      <c r="C13" s="32" t="s">
        <v>95</v>
      </c>
      <c r="D13" s="71">
        <v>4606.8</v>
      </c>
      <c r="E13" s="71">
        <v>4601.2</v>
      </c>
      <c r="F13" s="71">
        <v>4555</v>
      </c>
      <c r="G13" s="71">
        <v>4600</v>
      </c>
      <c r="H13" s="71">
        <v>4460</v>
      </c>
      <c r="I13" s="71">
        <v>4320</v>
      </c>
      <c r="J13" s="71">
        <v>4320</v>
      </c>
      <c r="K13" s="71">
        <v>4320</v>
      </c>
      <c r="L13" s="71">
        <v>4320</v>
      </c>
      <c r="M13" s="71">
        <v>4320</v>
      </c>
      <c r="N13" s="71">
        <v>4320</v>
      </c>
      <c r="O13" s="71">
        <v>4320</v>
      </c>
    </row>
    <row r="14" spans="1:15" ht="31.5" x14ac:dyDescent="0.25">
      <c r="A14" s="47" t="s">
        <v>15</v>
      </c>
      <c r="B14" s="70" t="s">
        <v>493</v>
      </c>
      <c r="C14" s="32" t="s">
        <v>95</v>
      </c>
      <c r="D14" s="71">
        <v>7791</v>
      </c>
      <c r="E14" s="71">
        <v>7727</v>
      </c>
      <c r="F14" s="71">
        <v>7675</v>
      </c>
      <c r="G14" s="71">
        <v>7640</v>
      </c>
      <c r="H14" s="71">
        <v>7410</v>
      </c>
      <c r="I14" s="71">
        <v>7190</v>
      </c>
      <c r="J14" s="71">
        <v>7190</v>
      </c>
      <c r="K14" s="71">
        <v>7190</v>
      </c>
      <c r="L14" s="71">
        <v>7190</v>
      </c>
      <c r="M14" s="71">
        <v>7190</v>
      </c>
      <c r="N14" s="71">
        <v>7190</v>
      </c>
      <c r="O14" s="71">
        <v>7190</v>
      </c>
    </row>
    <row r="15" spans="1:15" ht="78.75" x14ac:dyDescent="0.25">
      <c r="A15" s="47" t="s">
        <v>16</v>
      </c>
      <c r="B15" s="70" t="s">
        <v>494</v>
      </c>
      <c r="C15" s="47" t="s">
        <v>93</v>
      </c>
      <c r="D15" s="71">
        <v>358669</v>
      </c>
      <c r="E15" s="71">
        <v>356172.3</v>
      </c>
      <c r="F15" s="71">
        <v>368519</v>
      </c>
      <c r="G15" s="71">
        <v>372358</v>
      </c>
      <c r="H15" s="71">
        <v>361187</v>
      </c>
      <c r="I15" s="71">
        <v>350351</v>
      </c>
      <c r="J15" s="71">
        <v>350351</v>
      </c>
      <c r="K15" s="71">
        <v>350351</v>
      </c>
      <c r="L15" s="71">
        <v>350351</v>
      </c>
      <c r="M15" s="71">
        <v>350351</v>
      </c>
      <c r="N15" s="71">
        <v>350351</v>
      </c>
      <c r="O15" s="71">
        <v>350351</v>
      </c>
    </row>
    <row r="16" spans="1:15" ht="78.75" x14ac:dyDescent="0.25">
      <c r="A16" s="47" t="s">
        <v>17</v>
      </c>
      <c r="B16" s="70" t="s">
        <v>495</v>
      </c>
      <c r="C16" s="47" t="s">
        <v>94</v>
      </c>
      <c r="D16" s="71">
        <v>39.799999999999997</v>
      </c>
      <c r="E16" s="71">
        <v>40.200000000000003</v>
      </c>
      <c r="F16" s="71">
        <v>45.6</v>
      </c>
      <c r="G16" s="71">
        <v>493.7</v>
      </c>
      <c r="H16" s="71">
        <v>478.9</v>
      </c>
      <c r="I16" s="71">
        <v>464.6</v>
      </c>
      <c r="J16" s="71">
        <v>464.6</v>
      </c>
      <c r="K16" s="71">
        <v>464.6</v>
      </c>
      <c r="L16" s="71">
        <v>464.6</v>
      </c>
      <c r="M16" s="71">
        <v>464.6</v>
      </c>
      <c r="N16" s="71">
        <v>464.6</v>
      </c>
      <c r="O16" s="71">
        <v>464.6</v>
      </c>
    </row>
    <row r="17" spans="1:15" ht="78.75" x14ac:dyDescent="0.25">
      <c r="A17" s="47" t="s">
        <v>18</v>
      </c>
      <c r="B17" s="70" t="s">
        <v>496</v>
      </c>
      <c r="C17" s="47" t="s">
        <v>95</v>
      </c>
      <c r="D17" s="71">
        <v>2076.8000000000002</v>
      </c>
      <c r="E17" s="71">
        <v>2284.5</v>
      </c>
      <c r="F17" s="71">
        <v>2512.9</v>
      </c>
      <c r="G17" s="71">
        <v>4600</v>
      </c>
      <c r="H17" s="71">
        <v>4460</v>
      </c>
      <c r="I17" s="71">
        <v>4320</v>
      </c>
      <c r="J17" s="71">
        <v>4320</v>
      </c>
      <c r="K17" s="71">
        <v>4320</v>
      </c>
      <c r="L17" s="71">
        <v>4320</v>
      </c>
      <c r="M17" s="71">
        <v>4320</v>
      </c>
      <c r="N17" s="71">
        <v>4320</v>
      </c>
      <c r="O17" s="71">
        <v>4320</v>
      </c>
    </row>
    <row r="18" spans="1:15" ht="84" customHeight="1" x14ac:dyDescent="0.25">
      <c r="A18" s="47" t="s">
        <v>19</v>
      </c>
      <c r="B18" s="70" t="s">
        <v>497</v>
      </c>
      <c r="C18" s="47" t="s">
        <v>95</v>
      </c>
      <c r="D18" s="71">
        <v>1111.5999999999999</v>
      </c>
      <c r="E18" s="71">
        <v>1129.3</v>
      </c>
      <c r="F18" s="71">
        <v>1180</v>
      </c>
      <c r="G18" s="71">
        <v>7640</v>
      </c>
      <c r="H18" s="71">
        <v>7410</v>
      </c>
      <c r="I18" s="71">
        <v>7190</v>
      </c>
      <c r="J18" s="71">
        <v>7190</v>
      </c>
      <c r="K18" s="71">
        <v>7190</v>
      </c>
      <c r="L18" s="71">
        <v>7190</v>
      </c>
      <c r="M18" s="71">
        <v>7190</v>
      </c>
      <c r="N18" s="71">
        <v>7190</v>
      </c>
      <c r="O18" s="71">
        <v>7190</v>
      </c>
    </row>
    <row r="19" spans="1:15" ht="31.5" x14ac:dyDescent="0.25">
      <c r="A19" s="47" t="s">
        <v>20</v>
      </c>
      <c r="B19" s="70" t="s">
        <v>498</v>
      </c>
      <c r="C19" s="47" t="s">
        <v>96</v>
      </c>
      <c r="D19" s="71">
        <v>1.81</v>
      </c>
      <c r="E19" s="71">
        <v>2.0299999999999998</v>
      </c>
      <c r="F19" s="71">
        <v>2.23</v>
      </c>
      <c r="G19" s="71">
        <v>2.4500000000000002</v>
      </c>
      <c r="H19" s="71">
        <v>2.7</v>
      </c>
      <c r="I19" s="71">
        <v>2.97</v>
      </c>
      <c r="J19" s="71">
        <v>3.18</v>
      </c>
      <c r="K19" s="71">
        <v>3.4</v>
      </c>
      <c r="L19" s="71">
        <v>3.64</v>
      </c>
      <c r="M19" s="71">
        <v>3.89</v>
      </c>
      <c r="N19" s="71">
        <v>4.17</v>
      </c>
      <c r="O19" s="71">
        <v>4.46</v>
      </c>
    </row>
    <row r="20" spans="1:15" ht="31.5" x14ac:dyDescent="0.25">
      <c r="A20" s="47" t="s">
        <v>21</v>
      </c>
      <c r="B20" s="70" t="s">
        <v>499</v>
      </c>
      <c r="C20" s="47" t="s">
        <v>97</v>
      </c>
      <c r="D20" s="71">
        <v>1054.5</v>
      </c>
      <c r="E20" s="71">
        <v>1106.8</v>
      </c>
      <c r="F20" s="71">
        <v>1261.7</v>
      </c>
      <c r="G20" s="71">
        <v>1438.3</v>
      </c>
      <c r="H20" s="71">
        <v>1639.7</v>
      </c>
      <c r="I20" s="71">
        <v>1869.3</v>
      </c>
      <c r="J20" s="71">
        <v>2018.84</v>
      </c>
      <c r="K20" s="71">
        <v>2180.35</v>
      </c>
      <c r="L20" s="71">
        <v>2354.7800000000002</v>
      </c>
      <c r="M20" s="71">
        <v>2543.16</v>
      </c>
      <c r="N20" s="71">
        <v>2746.61</v>
      </c>
      <c r="O20" s="71">
        <v>2966.34</v>
      </c>
    </row>
    <row r="21" spans="1:15" ht="31.5" x14ac:dyDescent="0.25">
      <c r="A21" s="47" t="s">
        <v>22</v>
      </c>
      <c r="B21" s="70" t="s">
        <v>500</v>
      </c>
      <c r="C21" s="47" t="s">
        <v>98</v>
      </c>
      <c r="D21" s="71">
        <v>31.3</v>
      </c>
      <c r="E21" s="71">
        <v>33.799999999999997</v>
      </c>
      <c r="F21" s="71">
        <v>36</v>
      </c>
      <c r="G21" s="71">
        <v>39.9</v>
      </c>
      <c r="H21" s="71">
        <v>44.5</v>
      </c>
      <c r="I21" s="71">
        <v>47.4</v>
      </c>
      <c r="J21" s="71">
        <v>50.24</v>
      </c>
      <c r="K21" s="71">
        <v>53.25</v>
      </c>
      <c r="L21" s="71">
        <v>56.44</v>
      </c>
      <c r="M21" s="71">
        <v>59.83</v>
      </c>
      <c r="N21" s="71">
        <v>63.42</v>
      </c>
      <c r="O21" s="71">
        <v>67.23</v>
      </c>
    </row>
    <row r="22" spans="1:15" ht="31.5" x14ac:dyDescent="0.25">
      <c r="A22" s="47" t="s">
        <v>23</v>
      </c>
      <c r="B22" s="70" t="s">
        <v>501</v>
      </c>
      <c r="C22" s="69" t="s">
        <v>99</v>
      </c>
      <c r="D22" s="71">
        <v>2179.91</v>
      </c>
      <c r="E22" s="71">
        <v>2643.12</v>
      </c>
      <c r="F22" s="71">
        <v>3039.59</v>
      </c>
      <c r="G22" s="71">
        <v>3495.5</v>
      </c>
      <c r="H22" s="71">
        <v>4019.8</v>
      </c>
      <c r="I22" s="71">
        <v>4622.8</v>
      </c>
      <c r="J22" s="71">
        <v>4900.17</v>
      </c>
      <c r="K22" s="71">
        <v>5194.18</v>
      </c>
      <c r="L22" s="71">
        <v>5505.83</v>
      </c>
      <c r="M22" s="71">
        <v>5836.18</v>
      </c>
      <c r="N22" s="71">
        <v>6186.35</v>
      </c>
      <c r="O22" s="71">
        <v>6557.5</v>
      </c>
    </row>
    <row r="23" spans="1:15" ht="94.5" x14ac:dyDescent="0.25">
      <c r="A23" s="47" t="s">
        <v>24</v>
      </c>
      <c r="B23" s="70" t="s">
        <v>100</v>
      </c>
      <c r="C23" s="47" t="s">
        <v>502</v>
      </c>
      <c r="D23" s="33">
        <v>0</v>
      </c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3">
        <v>0</v>
      </c>
      <c r="O23" s="33">
        <v>0</v>
      </c>
    </row>
    <row r="24" spans="1:15" ht="47.25" x14ac:dyDescent="0.25">
      <c r="A24" s="47" t="s">
        <v>25</v>
      </c>
      <c r="B24" s="70" t="s">
        <v>503</v>
      </c>
      <c r="C24" s="47" t="s">
        <v>502</v>
      </c>
      <c r="D24" s="71">
        <v>1565358</v>
      </c>
      <c r="E24" s="71">
        <v>1479727</v>
      </c>
      <c r="F24" s="71">
        <v>1350157</v>
      </c>
      <c r="G24" s="71">
        <v>1223022</v>
      </c>
      <c r="H24" s="71">
        <v>1186329</v>
      </c>
      <c r="I24" s="71">
        <v>1138876</v>
      </c>
      <c r="J24" s="71">
        <v>1104712</v>
      </c>
      <c r="K24" s="71">
        <v>1104712</v>
      </c>
      <c r="L24" s="71">
        <v>1104712</v>
      </c>
      <c r="M24" s="71">
        <v>1104712</v>
      </c>
      <c r="N24" s="71">
        <v>1104712</v>
      </c>
      <c r="O24" s="71">
        <v>1104712</v>
      </c>
    </row>
    <row r="25" spans="1:15" ht="82.9" customHeight="1" x14ac:dyDescent="0.25">
      <c r="A25" s="47" t="s">
        <v>26</v>
      </c>
      <c r="B25" s="70" t="s">
        <v>504</v>
      </c>
      <c r="C25" s="47" t="s">
        <v>91</v>
      </c>
      <c r="D25" s="71">
        <v>0</v>
      </c>
      <c r="E25" s="71">
        <v>6.5582580000000001E-2</v>
      </c>
      <c r="F25" s="71">
        <v>4.8927119999999998E-2</v>
      </c>
      <c r="G25" s="71">
        <v>0.10188195</v>
      </c>
      <c r="H25" s="71">
        <v>0.11068711000000001</v>
      </c>
      <c r="I25" s="71">
        <v>7.538098E-2</v>
      </c>
      <c r="J25" s="71">
        <v>0</v>
      </c>
      <c r="K25" s="71">
        <v>0</v>
      </c>
      <c r="L25" s="71">
        <v>0</v>
      </c>
      <c r="M25" s="71">
        <v>0</v>
      </c>
      <c r="N25" s="71">
        <v>0</v>
      </c>
      <c r="O25" s="71">
        <v>0</v>
      </c>
    </row>
    <row r="26" spans="1:15" ht="94.5" x14ac:dyDescent="0.25">
      <c r="A26" s="47" t="s">
        <v>27</v>
      </c>
      <c r="B26" s="70" t="s">
        <v>101</v>
      </c>
      <c r="C26" s="47" t="s">
        <v>91</v>
      </c>
      <c r="D26" s="71">
        <v>0</v>
      </c>
      <c r="E26" s="71">
        <v>6.4378080000000004E-2</v>
      </c>
      <c r="F26" s="71">
        <v>4.604888E-2</v>
      </c>
      <c r="G26" s="71">
        <v>7.2614189999999995E-2</v>
      </c>
      <c r="H26" s="71">
        <v>5.0664800000000003E-2</v>
      </c>
      <c r="I26" s="71">
        <v>4.3142E-2</v>
      </c>
      <c r="J26" s="71">
        <v>0</v>
      </c>
      <c r="K26" s="71">
        <v>0</v>
      </c>
      <c r="L26" s="71">
        <v>0</v>
      </c>
      <c r="M26" s="71">
        <v>0</v>
      </c>
      <c r="N26" s="71">
        <v>0</v>
      </c>
      <c r="O26" s="71">
        <v>0</v>
      </c>
    </row>
    <row r="27" spans="1:15" ht="94.5" x14ac:dyDescent="0.25">
      <c r="A27" s="47" t="s">
        <v>28</v>
      </c>
      <c r="B27" s="70" t="s">
        <v>125</v>
      </c>
      <c r="C27" s="47" t="s">
        <v>478</v>
      </c>
      <c r="D27" s="71">
        <v>2902.9</v>
      </c>
      <c r="E27" s="71">
        <v>2813.2</v>
      </c>
      <c r="F27" s="71">
        <v>24263.87</v>
      </c>
      <c r="G27" s="71">
        <v>43433</v>
      </c>
      <c r="H27" s="71">
        <v>29908</v>
      </c>
      <c r="I27" s="71">
        <v>29000</v>
      </c>
      <c r="J27" s="71">
        <v>29000</v>
      </c>
      <c r="K27" s="71">
        <v>29000</v>
      </c>
      <c r="L27" s="71">
        <v>29000</v>
      </c>
      <c r="M27" s="71">
        <v>29000</v>
      </c>
      <c r="N27" s="71">
        <v>29000</v>
      </c>
      <c r="O27" s="71">
        <v>29000</v>
      </c>
    </row>
    <row r="28" spans="1:15" ht="78.75" x14ac:dyDescent="0.25">
      <c r="A28" s="47" t="s">
        <v>29</v>
      </c>
      <c r="B28" s="70" t="s">
        <v>107</v>
      </c>
      <c r="C28" s="47" t="s">
        <v>479</v>
      </c>
      <c r="D28" s="71">
        <v>11251.3</v>
      </c>
      <c r="E28" s="71">
        <v>11251.3</v>
      </c>
      <c r="F28" s="71">
        <v>99851.3</v>
      </c>
      <c r="G28" s="71">
        <v>183216</v>
      </c>
      <c r="H28" s="71">
        <v>132189</v>
      </c>
      <c r="I28" s="71">
        <v>132189</v>
      </c>
      <c r="J28" s="71">
        <v>132189</v>
      </c>
      <c r="K28" s="71">
        <v>132189</v>
      </c>
      <c r="L28" s="71">
        <v>132189</v>
      </c>
      <c r="M28" s="71">
        <v>132189</v>
      </c>
      <c r="N28" s="71">
        <v>132189</v>
      </c>
      <c r="O28" s="71">
        <v>132189</v>
      </c>
    </row>
    <row r="29" spans="1:15" ht="78.75" x14ac:dyDescent="0.25">
      <c r="A29" s="47" t="s">
        <v>30</v>
      </c>
      <c r="B29" s="70" t="s">
        <v>108</v>
      </c>
      <c r="C29" s="47" t="s">
        <v>478</v>
      </c>
      <c r="D29" s="71">
        <v>35896</v>
      </c>
      <c r="E29" s="71">
        <v>44793</v>
      </c>
      <c r="F29" s="71">
        <v>21629.3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71">
        <v>0</v>
      </c>
    </row>
    <row r="30" spans="1:15" ht="78.75" x14ac:dyDescent="0.25">
      <c r="A30" s="47" t="s">
        <v>31</v>
      </c>
      <c r="B30" s="70" t="s">
        <v>109</v>
      </c>
      <c r="C30" s="47" t="s">
        <v>479</v>
      </c>
      <c r="D30" s="71">
        <v>171834</v>
      </c>
      <c r="E30" s="71">
        <v>172010</v>
      </c>
      <c r="F30" s="71">
        <v>83410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>
        <v>0</v>
      </c>
      <c r="M30" s="71">
        <v>0</v>
      </c>
      <c r="N30" s="71">
        <v>0</v>
      </c>
      <c r="O30" s="71">
        <v>0</v>
      </c>
    </row>
    <row r="31" spans="1:15" ht="94.5" x14ac:dyDescent="0.25">
      <c r="A31" s="47" t="s">
        <v>32</v>
      </c>
      <c r="B31" s="70" t="s">
        <v>110</v>
      </c>
      <c r="C31" s="47" t="s">
        <v>480</v>
      </c>
      <c r="D31" s="71">
        <v>19545</v>
      </c>
      <c r="E31" s="71">
        <v>19417</v>
      </c>
      <c r="F31" s="71">
        <v>147062</v>
      </c>
      <c r="G31" s="71">
        <v>141364</v>
      </c>
      <c r="H31" s="71">
        <v>88361</v>
      </c>
      <c r="I31" s="71">
        <v>85711</v>
      </c>
      <c r="J31" s="71">
        <v>85711</v>
      </c>
      <c r="K31" s="71">
        <v>85711</v>
      </c>
      <c r="L31" s="71">
        <v>85711</v>
      </c>
      <c r="M31" s="71">
        <v>85711</v>
      </c>
      <c r="N31" s="71">
        <v>85711</v>
      </c>
      <c r="O31" s="71">
        <v>85711</v>
      </c>
    </row>
    <row r="32" spans="1:15" ht="94.5" x14ac:dyDescent="0.25">
      <c r="A32" s="47" t="s">
        <v>33</v>
      </c>
      <c r="B32" s="70" t="s">
        <v>111</v>
      </c>
      <c r="C32" s="47" t="s">
        <v>481</v>
      </c>
      <c r="D32" s="71">
        <v>373</v>
      </c>
      <c r="E32" s="71">
        <v>382</v>
      </c>
      <c r="F32" s="71">
        <v>2983</v>
      </c>
      <c r="G32" s="71">
        <v>2983</v>
      </c>
      <c r="H32" s="71">
        <v>1924</v>
      </c>
      <c r="I32" s="71">
        <v>1924</v>
      </c>
      <c r="J32" s="71">
        <v>1924</v>
      </c>
      <c r="K32" s="71">
        <v>1924</v>
      </c>
      <c r="L32" s="71">
        <v>1924</v>
      </c>
      <c r="M32" s="71">
        <v>1924</v>
      </c>
      <c r="N32" s="71">
        <v>1924</v>
      </c>
      <c r="O32" s="71">
        <v>1924</v>
      </c>
    </row>
    <row r="33" spans="1:16" ht="94.5" x14ac:dyDescent="0.25">
      <c r="A33" s="47" t="s">
        <v>34</v>
      </c>
      <c r="B33" s="70" t="s">
        <v>112</v>
      </c>
      <c r="C33" s="47" t="s">
        <v>480</v>
      </c>
      <c r="D33" s="71">
        <v>143399</v>
      </c>
      <c r="E33" s="71">
        <v>151038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</row>
    <row r="34" spans="1:16" ht="94.5" x14ac:dyDescent="0.25">
      <c r="A34" s="47" t="s">
        <v>35</v>
      </c>
      <c r="B34" s="70" t="s">
        <v>113</v>
      </c>
      <c r="C34" s="47" t="s">
        <v>481</v>
      </c>
      <c r="D34" s="71">
        <v>2629</v>
      </c>
      <c r="E34" s="71">
        <v>2615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</row>
    <row r="35" spans="1:16" ht="94.5" x14ac:dyDescent="0.25">
      <c r="A35" s="47" t="s">
        <v>36</v>
      </c>
      <c r="B35" s="70" t="s">
        <v>114</v>
      </c>
      <c r="C35" s="47" t="s">
        <v>482</v>
      </c>
      <c r="D35" s="71">
        <v>7329125</v>
      </c>
      <c r="E35" s="71">
        <v>7109251</v>
      </c>
      <c r="F35" s="71">
        <v>6895974</v>
      </c>
      <c r="G35" s="71">
        <v>6617988</v>
      </c>
      <c r="H35" s="71">
        <v>3956129</v>
      </c>
      <c r="I35" s="71">
        <v>3837445</v>
      </c>
      <c r="J35" s="71">
        <v>3837445</v>
      </c>
      <c r="K35" s="71">
        <v>3837445</v>
      </c>
      <c r="L35" s="71">
        <v>3837445</v>
      </c>
      <c r="M35" s="71">
        <v>3837445</v>
      </c>
      <c r="N35" s="71">
        <v>3837445</v>
      </c>
      <c r="O35" s="71">
        <v>3837445</v>
      </c>
    </row>
    <row r="36" spans="1:16" ht="94.5" x14ac:dyDescent="0.25">
      <c r="A36" s="47" t="s">
        <v>37</v>
      </c>
      <c r="B36" s="70" t="s">
        <v>122</v>
      </c>
      <c r="C36" s="47" t="s">
        <v>481</v>
      </c>
      <c r="D36" s="71">
        <v>3256</v>
      </c>
      <c r="E36" s="71">
        <v>3260</v>
      </c>
      <c r="F36" s="71">
        <v>3258</v>
      </c>
      <c r="G36" s="71">
        <v>3222</v>
      </c>
      <c r="H36" s="71">
        <v>2005</v>
      </c>
      <c r="I36" s="71">
        <v>2005</v>
      </c>
      <c r="J36" s="71">
        <v>2005</v>
      </c>
      <c r="K36" s="71">
        <v>2005</v>
      </c>
      <c r="L36" s="71">
        <v>2005</v>
      </c>
      <c r="M36" s="71">
        <v>2005</v>
      </c>
      <c r="N36" s="71">
        <v>2005</v>
      </c>
      <c r="O36" s="71">
        <v>2005</v>
      </c>
    </row>
    <row r="37" spans="1:16" ht="94.5" x14ac:dyDescent="0.25">
      <c r="A37" s="47" t="s">
        <v>38</v>
      </c>
      <c r="B37" s="70" t="s">
        <v>115</v>
      </c>
      <c r="C37" s="47" t="s">
        <v>482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</row>
    <row r="38" spans="1:16" ht="94.5" x14ac:dyDescent="0.25">
      <c r="A38" s="47" t="s">
        <v>39</v>
      </c>
      <c r="B38" s="70" t="s">
        <v>123</v>
      </c>
      <c r="C38" s="47" t="s">
        <v>481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</row>
    <row r="39" spans="1:16" ht="78.75" x14ac:dyDescent="0.25">
      <c r="A39" s="47" t="s">
        <v>40</v>
      </c>
      <c r="B39" s="70" t="s">
        <v>119</v>
      </c>
      <c r="C39" s="47" t="s">
        <v>95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</row>
    <row r="40" spans="1:16" ht="126" x14ac:dyDescent="0.25">
      <c r="A40" s="47" t="s">
        <v>41</v>
      </c>
      <c r="B40" s="70" t="s">
        <v>120</v>
      </c>
      <c r="C40" s="47" t="s">
        <v>95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</row>
    <row r="41" spans="1:16" ht="15.75" x14ac:dyDescent="0.25">
      <c r="A41" s="47" t="s">
        <v>42</v>
      </c>
      <c r="B41" s="70" t="s">
        <v>124</v>
      </c>
      <c r="C41" s="47" t="s">
        <v>505</v>
      </c>
      <c r="D41" s="71">
        <v>1000000</v>
      </c>
      <c r="E41" s="71">
        <v>1180000</v>
      </c>
      <c r="F41" s="71">
        <v>1290000</v>
      </c>
      <c r="G41" s="71">
        <v>1470000</v>
      </c>
      <c r="H41" s="71">
        <v>1580000</v>
      </c>
      <c r="I41" s="71">
        <v>1600000</v>
      </c>
      <c r="J41" s="71">
        <v>1620000</v>
      </c>
      <c r="K41" s="71">
        <v>1630000</v>
      </c>
      <c r="L41" s="71">
        <v>1640000</v>
      </c>
      <c r="M41" s="71">
        <v>1650000</v>
      </c>
      <c r="N41" s="71">
        <v>1660000</v>
      </c>
      <c r="O41" s="71">
        <v>1700000</v>
      </c>
    </row>
    <row r="42" spans="1:16" ht="63" x14ac:dyDescent="0.25">
      <c r="A42" s="47" t="s">
        <v>43</v>
      </c>
      <c r="B42" s="70" t="s">
        <v>116</v>
      </c>
      <c r="C42" s="47" t="s">
        <v>505</v>
      </c>
      <c r="D42" s="71">
        <v>84650</v>
      </c>
      <c r="E42" s="71">
        <v>106320</v>
      </c>
      <c r="F42" s="71">
        <v>111630</v>
      </c>
      <c r="G42" s="71">
        <v>117220</v>
      </c>
      <c r="H42" s="71">
        <v>116048</v>
      </c>
      <c r="I42" s="71">
        <v>114887</v>
      </c>
      <c r="J42" s="71">
        <v>113738</v>
      </c>
      <c r="K42" s="71">
        <v>112601</v>
      </c>
      <c r="L42" s="71">
        <v>111475</v>
      </c>
      <c r="M42" s="71">
        <v>110360</v>
      </c>
      <c r="N42" s="71">
        <v>109257</v>
      </c>
      <c r="O42" s="71">
        <v>108164</v>
      </c>
      <c r="P42" s="38"/>
    </row>
    <row r="43" spans="1:16" ht="78.75" x14ac:dyDescent="0.25">
      <c r="A43" s="47" t="s">
        <v>44</v>
      </c>
      <c r="B43" s="70" t="s">
        <v>506</v>
      </c>
      <c r="C43" s="47" t="s">
        <v>505</v>
      </c>
      <c r="D43" s="71"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</row>
    <row r="44" spans="1:16" ht="31.5" x14ac:dyDescent="0.25">
      <c r="A44" s="47" t="s">
        <v>45</v>
      </c>
      <c r="B44" s="70" t="s">
        <v>117</v>
      </c>
      <c r="C44" s="47" t="s">
        <v>103</v>
      </c>
      <c r="D44" s="71">
        <v>61</v>
      </c>
      <c r="E44" s="71">
        <v>61</v>
      </c>
      <c r="F44" s="71">
        <v>61</v>
      </c>
      <c r="G44" s="71">
        <v>61</v>
      </c>
      <c r="H44" s="71">
        <v>60</v>
      </c>
      <c r="I44" s="71">
        <v>60</v>
      </c>
      <c r="J44" s="71">
        <v>60</v>
      </c>
      <c r="K44" s="71">
        <v>60</v>
      </c>
      <c r="L44" s="71">
        <v>60</v>
      </c>
      <c r="M44" s="71">
        <v>60</v>
      </c>
      <c r="N44" s="71">
        <v>60</v>
      </c>
      <c r="O44" s="71">
        <v>60</v>
      </c>
    </row>
    <row r="45" spans="1:16" ht="78.75" x14ac:dyDescent="0.25">
      <c r="A45" s="47" t="s">
        <v>46</v>
      </c>
      <c r="B45" s="70" t="s">
        <v>118</v>
      </c>
      <c r="C45" s="47" t="s">
        <v>103</v>
      </c>
      <c r="D45" s="71">
        <v>0</v>
      </c>
      <c r="E45" s="71">
        <v>0</v>
      </c>
      <c r="F45" s="71">
        <v>0</v>
      </c>
      <c r="G45" s="71">
        <v>39</v>
      </c>
      <c r="H45" s="71">
        <v>60</v>
      </c>
      <c r="I45" s="71">
        <v>60</v>
      </c>
      <c r="J45" s="71">
        <v>60</v>
      </c>
      <c r="K45" s="71">
        <v>60</v>
      </c>
      <c r="L45" s="71">
        <v>60</v>
      </c>
      <c r="M45" s="71">
        <v>60</v>
      </c>
      <c r="N45" s="71">
        <v>60</v>
      </c>
      <c r="O45" s="71">
        <v>60</v>
      </c>
    </row>
    <row r="46" spans="1:16" ht="63" x14ac:dyDescent="0.25">
      <c r="A46" s="47" t="s">
        <v>47</v>
      </c>
      <c r="B46" s="70" t="s">
        <v>507</v>
      </c>
      <c r="C46" s="47" t="s">
        <v>103</v>
      </c>
      <c r="D46" s="71">
        <v>0</v>
      </c>
      <c r="E46" s="71">
        <v>0</v>
      </c>
      <c r="F46" s="71">
        <v>0</v>
      </c>
      <c r="G46" s="71">
        <v>0</v>
      </c>
      <c r="H46" s="71">
        <v>0</v>
      </c>
      <c r="I46" s="71">
        <v>36</v>
      </c>
      <c r="J46" s="71">
        <v>36</v>
      </c>
      <c r="K46" s="71">
        <v>36</v>
      </c>
      <c r="L46" s="71">
        <v>36</v>
      </c>
      <c r="M46" s="71">
        <v>36</v>
      </c>
      <c r="N46" s="71">
        <v>36</v>
      </c>
      <c r="O46" s="71">
        <v>36</v>
      </c>
    </row>
    <row r="47" spans="1:16" ht="31.5" x14ac:dyDescent="0.25">
      <c r="A47" s="47" t="s">
        <v>48</v>
      </c>
      <c r="B47" s="70" t="s">
        <v>508</v>
      </c>
      <c r="C47" s="47" t="s">
        <v>103</v>
      </c>
      <c r="D47" s="71">
        <v>23</v>
      </c>
      <c r="E47" s="71">
        <v>23</v>
      </c>
      <c r="F47" s="71">
        <v>23</v>
      </c>
      <c r="G47" s="71">
        <v>23</v>
      </c>
      <c r="H47" s="71">
        <v>14</v>
      </c>
      <c r="I47" s="71">
        <v>14</v>
      </c>
      <c r="J47" s="71">
        <v>14</v>
      </c>
      <c r="K47" s="71">
        <v>14</v>
      </c>
      <c r="L47" s="71">
        <v>14</v>
      </c>
      <c r="M47" s="71">
        <v>14</v>
      </c>
      <c r="N47" s="71">
        <v>14</v>
      </c>
      <c r="O47" s="71">
        <v>14</v>
      </c>
    </row>
    <row r="48" spans="1:16" ht="63" x14ac:dyDescent="0.25">
      <c r="A48" s="47" t="s">
        <v>49</v>
      </c>
      <c r="B48" s="70" t="s">
        <v>509</v>
      </c>
      <c r="C48" s="47" t="s">
        <v>103</v>
      </c>
      <c r="D48" s="71">
        <v>0</v>
      </c>
      <c r="E48" s="71">
        <v>0</v>
      </c>
      <c r="F48" s="71">
        <v>0</v>
      </c>
      <c r="G48" s="71">
        <v>0</v>
      </c>
      <c r="H48" s="71">
        <v>0</v>
      </c>
      <c r="I48" s="71">
        <v>14</v>
      </c>
      <c r="J48" s="71">
        <v>14</v>
      </c>
      <c r="K48" s="71">
        <v>14</v>
      </c>
      <c r="L48" s="71">
        <v>14</v>
      </c>
      <c r="M48" s="71">
        <v>14</v>
      </c>
      <c r="N48" s="71">
        <v>14</v>
      </c>
      <c r="O48" s="71">
        <v>14</v>
      </c>
    </row>
    <row r="49" spans="1:15" ht="47.25" x14ac:dyDescent="0.25">
      <c r="A49" s="47" t="s">
        <v>50</v>
      </c>
      <c r="B49" s="70" t="s">
        <v>510</v>
      </c>
      <c r="C49" s="47" t="s">
        <v>505</v>
      </c>
      <c r="D49" s="71">
        <v>445786.1</v>
      </c>
      <c r="E49" s="71">
        <v>543659.30000000005</v>
      </c>
      <c r="F49" s="71">
        <v>555000</v>
      </c>
      <c r="G49" s="71">
        <v>638000</v>
      </c>
      <c r="H49" s="71">
        <v>442068</v>
      </c>
      <c r="I49" s="71">
        <v>447433</v>
      </c>
      <c r="J49" s="71">
        <v>510853</v>
      </c>
      <c r="K49" s="71">
        <v>546613</v>
      </c>
      <c r="L49" s="71">
        <v>579410</v>
      </c>
      <c r="M49" s="71">
        <v>614175</v>
      </c>
      <c r="N49" s="71">
        <v>651025</v>
      </c>
      <c r="O49" s="71">
        <v>690087</v>
      </c>
    </row>
    <row r="50" spans="1:15" ht="78.75" x14ac:dyDescent="0.25">
      <c r="A50" s="47" t="s">
        <v>51</v>
      </c>
      <c r="B50" s="70" t="s">
        <v>511</v>
      </c>
      <c r="C50" s="47" t="s">
        <v>505</v>
      </c>
      <c r="D50" s="71">
        <v>0</v>
      </c>
      <c r="E50" s="71">
        <v>5411.4</v>
      </c>
      <c r="F50" s="71">
        <v>12973.7</v>
      </c>
      <c r="G50" s="71">
        <v>15312</v>
      </c>
      <c r="H50" s="71">
        <v>11052</v>
      </c>
      <c r="I50" s="71">
        <v>11633</v>
      </c>
      <c r="J50" s="71">
        <v>13793</v>
      </c>
      <c r="K50" s="71">
        <v>15305</v>
      </c>
      <c r="L50" s="71">
        <v>16803</v>
      </c>
      <c r="M50" s="71">
        <v>18425</v>
      </c>
      <c r="N50" s="71">
        <v>20182</v>
      </c>
      <c r="O50" s="71">
        <v>22083</v>
      </c>
    </row>
    <row r="51" spans="1:15" ht="78.75" x14ac:dyDescent="0.25">
      <c r="A51" s="47" t="s">
        <v>52</v>
      </c>
      <c r="B51" s="70" t="s">
        <v>512</v>
      </c>
      <c r="C51" s="47" t="s">
        <v>505</v>
      </c>
      <c r="D51" s="71">
        <v>10886.4</v>
      </c>
      <c r="E51" s="71">
        <v>11017</v>
      </c>
      <c r="F51" s="71">
        <v>12670</v>
      </c>
      <c r="G51" s="71">
        <v>7960</v>
      </c>
      <c r="H51" s="71">
        <v>7850</v>
      </c>
      <c r="I51" s="71">
        <v>7758</v>
      </c>
      <c r="J51" s="71">
        <v>7679</v>
      </c>
      <c r="K51" s="71">
        <v>7604</v>
      </c>
      <c r="L51" s="71">
        <v>7525</v>
      </c>
      <c r="M51" s="71">
        <v>7449</v>
      </c>
      <c r="N51" s="71">
        <v>7377</v>
      </c>
      <c r="O51" s="71">
        <v>7302</v>
      </c>
    </row>
    <row r="52" spans="1:15" ht="78.75" x14ac:dyDescent="0.25">
      <c r="A52" s="47" t="s">
        <v>53</v>
      </c>
      <c r="B52" s="70" t="s">
        <v>102</v>
      </c>
      <c r="C52" s="47" t="s">
        <v>481</v>
      </c>
      <c r="D52" s="71">
        <v>528</v>
      </c>
      <c r="E52" s="71">
        <v>553</v>
      </c>
      <c r="F52" s="71">
        <v>553</v>
      </c>
      <c r="G52" s="71">
        <v>361</v>
      </c>
      <c r="H52" s="71">
        <v>359</v>
      </c>
      <c r="I52" s="71">
        <v>359</v>
      </c>
      <c r="J52" s="71">
        <v>359</v>
      </c>
      <c r="K52" s="71">
        <v>359</v>
      </c>
      <c r="L52" s="71">
        <v>359</v>
      </c>
      <c r="M52" s="71">
        <v>359</v>
      </c>
      <c r="N52" s="71">
        <v>359</v>
      </c>
      <c r="O52" s="71">
        <v>359</v>
      </c>
    </row>
    <row r="53" spans="1:15" ht="78.75" x14ac:dyDescent="0.25">
      <c r="A53" s="47" t="s">
        <v>54</v>
      </c>
      <c r="B53" s="70" t="s">
        <v>513</v>
      </c>
      <c r="C53" s="47" t="s">
        <v>482</v>
      </c>
      <c r="D53" s="71">
        <v>7800126</v>
      </c>
      <c r="E53" s="71">
        <v>8040126</v>
      </c>
      <c r="F53" s="71">
        <v>8070268</v>
      </c>
      <c r="G53" s="71">
        <v>7828600</v>
      </c>
      <c r="H53" s="71">
        <v>7593315</v>
      </c>
      <c r="I53" s="71">
        <v>7365516</v>
      </c>
      <c r="J53" s="71">
        <v>7365516</v>
      </c>
      <c r="K53" s="71">
        <v>7365516</v>
      </c>
      <c r="L53" s="71">
        <v>7365516</v>
      </c>
      <c r="M53" s="71">
        <v>7365516</v>
      </c>
      <c r="N53" s="71">
        <v>7365516</v>
      </c>
      <c r="O53" s="71">
        <v>7365516</v>
      </c>
    </row>
    <row r="54" spans="1:15" ht="126" x14ac:dyDescent="0.25">
      <c r="A54" s="47" t="s">
        <v>55</v>
      </c>
      <c r="B54" s="70" t="s">
        <v>514</v>
      </c>
      <c r="C54" s="47" t="s">
        <v>482</v>
      </c>
      <c r="D54" s="71">
        <v>7566122</v>
      </c>
      <c r="E54" s="71">
        <v>7879323</v>
      </c>
      <c r="F54" s="71">
        <v>7989565</v>
      </c>
      <c r="G54" s="71">
        <v>7828600</v>
      </c>
      <c r="H54" s="71">
        <v>7593315</v>
      </c>
      <c r="I54" s="71">
        <v>7365516</v>
      </c>
      <c r="J54" s="71">
        <v>7365516</v>
      </c>
      <c r="K54" s="71">
        <v>7365516</v>
      </c>
      <c r="L54" s="71">
        <v>7365516</v>
      </c>
      <c r="M54" s="71">
        <v>7365516</v>
      </c>
      <c r="N54" s="71">
        <v>7365516</v>
      </c>
      <c r="O54" s="71">
        <v>7365516</v>
      </c>
    </row>
    <row r="55" spans="1:15" ht="63" x14ac:dyDescent="0.25">
      <c r="A55" s="47" t="s">
        <v>56</v>
      </c>
      <c r="B55" s="70" t="s">
        <v>515</v>
      </c>
      <c r="C55" s="47" t="s">
        <v>482</v>
      </c>
      <c r="D55" s="72">
        <v>37553861</v>
      </c>
      <c r="E55" s="72">
        <v>38932598</v>
      </c>
      <c r="F55" s="72">
        <v>38952125</v>
      </c>
      <c r="G55" s="72">
        <v>37783561</v>
      </c>
      <c r="H55" s="72">
        <v>36650054</v>
      </c>
      <c r="I55" s="72">
        <v>35550550</v>
      </c>
      <c r="J55" s="72">
        <v>35550550</v>
      </c>
      <c r="K55" s="72">
        <v>35550550</v>
      </c>
      <c r="L55" s="72">
        <v>35550550</v>
      </c>
      <c r="M55" s="72">
        <v>35550550</v>
      </c>
      <c r="N55" s="72">
        <v>35550550</v>
      </c>
      <c r="O55" s="72">
        <v>35550550</v>
      </c>
    </row>
    <row r="56" spans="1:15" ht="110.25" x14ac:dyDescent="0.25">
      <c r="A56" s="47" t="s">
        <v>57</v>
      </c>
      <c r="B56" s="70" t="s">
        <v>516</v>
      </c>
      <c r="C56" s="47" t="s">
        <v>482</v>
      </c>
      <c r="D56" s="72">
        <v>0</v>
      </c>
      <c r="E56" s="72">
        <v>0</v>
      </c>
      <c r="F56" s="72">
        <v>19466299</v>
      </c>
      <c r="G56" s="72">
        <v>37783561</v>
      </c>
      <c r="H56" s="72">
        <v>36650054</v>
      </c>
      <c r="I56" s="72">
        <v>35650553</v>
      </c>
      <c r="J56" s="72">
        <v>35650553</v>
      </c>
      <c r="K56" s="72">
        <v>35650553</v>
      </c>
      <c r="L56" s="72">
        <v>35650553</v>
      </c>
      <c r="M56" s="72">
        <v>35650553</v>
      </c>
      <c r="N56" s="72">
        <v>35650553</v>
      </c>
      <c r="O56" s="72">
        <v>35650553</v>
      </c>
    </row>
    <row r="57" spans="1:15" ht="141.75" x14ac:dyDescent="0.25">
      <c r="A57" s="47" t="s">
        <v>58</v>
      </c>
      <c r="B57" s="70" t="s">
        <v>104</v>
      </c>
      <c r="C57" s="47" t="s">
        <v>482</v>
      </c>
      <c r="D57" s="72">
        <v>37553861</v>
      </c>
      <c r="E57" s="72">
        <v>38932598</v>
      </c>
      <c r="F57" s="72">
        <v>38952125</v>
      </c>
      <c r="G57" s="72">
        <v>37783561</v>
      </c>
      <c r="H57" s="72">
        <v>36650054</v>
      </c>
      <c r="I57" s="72">
        <v>35650553</v>
      </c>
      <c r="J57" s="72">
        <v>35650553</v>
      </c>
      <c r="K57" s="72">
        <v>35650553</v>
      </c>
      <c r="L57" s="72">
        <v>35650553</v>
      </c>
      <c r="M57" s="72">
        <v>35650553</v>
      </c>
      <c r="N57" s="72">
        <v>35650553</v>
      </c>
      <c r="O57" s="72">
        <v>35650553</v>
      </c>
    </row>
    <row r="58" spans="1:15" ht="47.25" x14ac:dyDescent="0.25">
      <c r="A58" s="47" t="s">
        <v>59</v>
      </c>
      <c r="B58" s="70" t="s">
        <v>517</v>
      </c>
      <c r="C58" s="47" t="s">
        <v>478</v>
      </c>
      <c r="D58" s="71">
        <v>171686</v>
      </c>
      <c r="E58" s="71">
        <v>170442</v>
      </c>
      <c r="F58" s="71">
        <v>172803</v>
      </c>
      <c r="G58" s="71">
        <v>167600</v>
      </c>
      <c r="H58" s="71">
        <v>163000</v>
      </c>
      <c r="I58" s="71">
        <v>158000</v>
      </c>
      <c r="J58" s="71">
        <v>158000</v>
      </c>
      <c r="K58" s="71">
        <v>158000</v>
      </c>
      <c r="L58" s="71">
        <v>158000</v>
      </c>
      <c r="M58" s="71">
        <v>158000</v>
      </c>
      <c r="N58" s="71">
        <v>158000</v>
      </c>
      <c r="O58" s="71">
        <v>158000</v>
      </c>
    </row>
    <row r="59" spans="1:15" ht="94.5" x14ac:dyDescent="0.25">
      <c r="A59" s="47" t="s">
        <v>60</v>
      </c>
      <c r="B59" s="70" t="s">
        <v>518</v>
      </c>
      <c r="C59" s="47" t="s">
        <v>478</v>
      </c>
      <c r="D59" s="71">
        <v>0</v>
      </c>
      <c r="E59" s="71">
        <v>0</v>
      </c>
      <c r="F59" s="71">
        <v>0</v>
      </c>
      <c r="G59" s="71">
        <v>167600</v>
      </c>
      <c r="H59" s="71">
        <v>163000</v>
      </c>
      <c r="I59" s="71">
        <v>158000</v>
      </c>
      <c r="J59" s="71">
        <v>158000</v>
      </c>
      <c r="K59" s="71">
        <v>158000</v>
      </c>
      <c r="L59" s="71">
        <v>158000</v>
      </c>
      <c r="M59" s="71">
        <v>158000</v>
      </c>
      <c r="N59" s="71">
        <v>158000</v>
      </c>
      <c r="O59" s="71">
        <v>158000</v>
      </c>
    </row>
    <row r="60" spans="1:15" ht="63" x14ac:dyDescent="0.25">
      <c r="A60" s="47" t="s">
        <v>61</v>
      </c>
      <c r="B60" s="70" t="s">
        <v>519</v>
      </c>
      <c r="C60" s="47" t="s">
        <v>478</v>
      </c>
      <c r="D60" s="71">
        <v>317987</v>
      </c>
      <c r="E60" s="71">
        <v>316108</v>
      </c>
      <c r="F60" s="71">
        <v>316208</v>
      </c>
      <c r="G60" s="71">
        <v>306721</v>
      </c>
      <c r="H60" s="71">
        <v>297520</v>
      </c>
      <c r="I60" s="71">
        <v>288594</v>
      </c>
      <c r="J60" s="71">
        <v>288594</v>
      </c>
      <c r="K60" s="71">
        <v>288594</v>
      </c>
      <c r="L60" s="71">
        <v>288594</v>
      </c>
      <c r="M60" s="71">
        <v>288594</v>
      </c>
      <c r="N60" s="71">
        <v>288594</v>
      </c>
      <c r="O60" s="71">
        <v>288594</v>
      </c>
    </row>
    <row r="61" spans="1:15" ht="110.25" x14ac:dyDescent="0.25">
      <c r="A61" s="47" t="s">
        <v>62</v>
      </c>
      <c r="B61" s="70" t="s">
        <v>520</v>
      </c>
      <c r="C61" s="47" t="s">
        <v>478</v>
      </c>
      <c r="D61" s="71">
        <v>0</v>
      </c>
      <c r="E61" s="71">
        <v>0</v>
      </c>
      <c r="F61" s="71">
        <v>0</v>
      </c>
      <c r="G61" s="71">
        <v>306721</v>
      </c>
      <c r="H61" s="71">
        <v>297520</v>
      </c>
      <c r="I61" s="71">
        <v>288594</v>
      </c>
      <c r="J61" s="71">
        <v>288594</v>
      </c>
      <c r="K61" s="71">
        <v>288594</v>
      </c>
      <c r="L61" s="71">
        <v>288594</v>
      </c>
      <c r="M61" s="71">
        <v>288594</v>
      </c>
      <c r="N61" s="71">
        <v>288594</v>
      </c>
      <c r="O61" s="71">
        <v>288594</v>
      </c>
    </row>
    <row r="62" spans="1:15" ht="78.75" x14ac:dyDescent="0.25">
      <c r="A62" s="47" t="s">
        <v>63</v>
      </c>
      <c r="B62" s="70" t="s">
        <v>521</v>
      </c>
      <c r="C62" s="47" t="s">
        <v>480</v>
      </c>
      <c r="D62" s="71">
        <v>19300</v>
      </c>
      <c r="E62" s="71">
        <v>20130</v>
      </c>
      <c r="F62" s="71">
        <v>17600</v>
      </c>
      <c r="G62" s="71">
        <v>17070</v>
      </c>
      <c r="H62" s="71">
        <v>16560</v>
      </c>
      <c r="I62" s="71">
        <v>16060</v>
      </c>
      <c r="J62" s="71">
        <v>16060</v>
      </c>
      <c r="K62" s="71">
        <v>16060</v>
      </c>
      <c r="L62" s="71">
        <v>16060</v>
      </c>
      <c r="M62" s="71">
        <v>16060</v>
      </c>
      <c r="N62" s="71">
        <v>16060</v>
      </c>
      <c r="O62" s="71">
        <v>16060</v>
      </c>
    </row>
    <row r="63" spans="1:15" ht="126" x14ac:dyDescent="0.25">
      <c r="A63" s="47" t="s">
        <v>64</v>
      </c>
      <c r="B63" s="70" t="s">
        <v>105</v>
      </c>
      <c r="C63" s="47" t="s">
        <v>480</v>
      </c>
      <c r="D63" s="71">
        <v>3108</v>
      </c>
      <c r="E63" s="71">
        <v>3120</v>
      </c>
      <c r="F63" s="71">
        <v>3430</v>
      </c>
      <c r="G63" s="71">
        <v>17070</v>
      </c>
      <c r="H63" s="71">
        <v>16560</v>
      </c>
      <c r="I63" s="71">
        <v>16060</v>
      </c>
      <c r="J63" s="71">
        <v>16060</v>
      </c>
      <c r="K63" s="71">
        <v>16060</v>
      </c>
      <c r="L63" s="71">
        <v>16060</v>
      </c>
      <c r="M63" s="71">
        <v>16060</v>
      </c>
      <c r="N63" s="71">
        <v>16060</v>
      </c>
      <c r="O63" s="71">
        <v>16060</v>
      </c>
    </row>
    <row r="64" spans="1:15" ht="63" x14ac:dyDescent="0.25">
      <c r="A64" s="47" t="s">
        <v>65</v>
      </c>
      <c r="B64" s="70" t="s">
        <v>522</v>
      </c>
      <c r="C64" s="47" t="s">
        <v>480</v>
      </c>
      <c r="D64" s="71">
        <v>2071100</v>
      </c>
      <c r="E64" s="71">
        <v>2031300</v>
      </c>
      <c r="F64" s="71">
        <v>2074000</v>
      </c>
      <c r="G64" s="71">
        <v>2011780</v>
      </c>
      <c r="H64" s="71">
        <v>1951400</v>
      </c>
      <c r="I64" s="71">
        <v>1892880</v>
      </c>
      <c r="J64" s="71">
        <v>1892880</v>
      </c>
      <c r="K64" s="71">
        <v>1892880</v>
      </c>
      <c r="L64" s="71">
        <v>1892880</v>
      </c>
      <c r="M64" s="71">
        <v>1892880</v>
      </c>
      <c r="N64" s="71">
        <v>1892880</v>
      </c>
      <c r="O64" s="71">
        <v>1892880</v>
      </c>
    </row>
    <row r="65" spans="1:15" ht="110.25" x14ac:dyDescent="0.25">
      <c r="A65" s="47" t="s">
        <v>66</v>
      </c>
      <c r="B65" s="70" t="s">
        <v>523</v>
      </c>
      <c r="C65" s="47" t="s">
        <v>480</v>
      </c>
      <c r="D65" s="71">
        <v>0</v>
      </c>
      <c r="E65" s="71">
        <v>0</v>
      </c>
      <c r="F65" s="71">
        <v>0</v>
      </c>
      <c r="G65" s="71">
        <v>2011.8</v>
      </c>
      <c r="H65" s="71">
        <v>1951400</v>
      </c>
      <c r="I65" s="71">
        <v>1892880</v>
      </c>
      <c r="J65" s="71">
        <v>1892880</v>
      </c>
      <c r="K65" s="71">
        <v>1892880</v>
      </c>
      <c r="L65" s="71">
        <v>1892880</v>
      </c>
      <c r="M65" s="71">
        <v>1892880</v>
      </c>
      <c r="N65" s="71">
        <v>1892880</v>
      </c>
      <c r="O65" s="71">
        <v>1892880</v>
      </c>
    </row>
    <row r="66" spans="1:15" ht="141.75" x14ac:dyDescent="0.25">
      <c r="A66" s="47" t="s">
        <v>67</v>
      </c>
      <c r="B66" s="70" t="s">
        <v>524</v>
      </c>
      <c r="C66" s="47" t="s">
        <v>480</v>
      </c>
      <c r="D66" s="71">
        <v>123720</v>
      </c>
      <c r="E66" s="71">
        <v>124000</v>
      </c>
      <c r="F66" s="71">
        <v>148800</v>
      </c>
      <c r="G66" s="71">
        <v>2011780</v>
      </c>
      <c r="H66" s="71">
        <v>1951400</v>
      </c>
      <c r="I66" s="71">
        <v>1892880</v>
      </c>
      <c r="J66" s="71">
        <v>1892880</v>
      </c>
      <c r="K66" s="71">
        <v>1892880</v>
      </c>
      <c r="L66" s="71">
        <v>1892880</v>
      </c>
      <c r="M66" s="71">
        <v>1892880</v>
      </c>
      <c r="N66" s="71">
        <v>1892880</v>
      </c>
      <c r="O66" s="71">
        <v>1892880</v>
      </c>
    </row>
    <row r="67" spans="1:15" ht="78.75" x14ac:dyDescent="0.25">
      <c r="A67" s="47" t="s">
        <v>68</v>
      </c>
      <c r="B67" s="70" t="s">
        <v>525</v>
      </c>
      <c r="C67" s="47" t="s">
        <v>95</v>
      </c>
      <c r="D67" s="71">
        <v>1250</v>
      </c>
      <c r="E67" s="71">
        <v>1260</v>
      </c>
      <c r="F67" s="71">
        <v>1270</v>
      </c>
      <c r="G67" s="71">
        <v>1230</v>
      </c>
      <c r="H67" s="71">
        <v>1190</v>
      </c>
      <c r="I67" s="71">
        <v>1160</v>
      </c>
      <c r="J67" s="71">
        <v>1160</v>
      </c>
      <c r="K67" s="71">
        <v>1160</v>
      </c>
      <c r="L67" s="71">
        <v>1160</v>
      </c>
      <c r="M67" s="71">
        <v>1160</v>
      </c>
      <c r="N67" s="71">
        <v>1160</v>
      </c>
      <c r="O67" s="71">
        <v>1160</v>
      </c>
    </row>
    <row r="68" spans="1:15" ht="141.75" x14ac:dyDescent="0.25">
      <c r="A68" s="47" t="s">
        <v>69</v>
      </c>
      <c r="B68" s="70" t="s">
        <v>526</v>
      </c>
      <c r="C68" s="47" t="s">
        <v>95</v>
      </c>
      <c r="D68" s="71">
        <v>1046.9000000000001</v>
      </c>
      <c r="E68" s="71">
        <v>1056</v>
      </c>
      <c r="F68" s="71">
        <v>1095</v>
      </c>
      <c r="G68" s="71">
        <v>1230</v>
      </c>
      <c r="H68" s="71">
        <v>1190</v>
      </c>
      <c r="I68" s="71">
        <v>1160</v>
      </c>
      <c r="J68" s="71">
        <v>1160</v>
      </c>
      <c r="K68" s="71">
        <v>1160</v>
      </c>
      <c r="L68" s="71">
        <v>1160</v>
      </c>
      <c r="M68" s="71">
        <v>1160</v>
      </c>
      <c r="N68" s="71">
        <v>1160</v>
      </c>
      <c r="O68" s="71">
        <v>1160</v>
      </c>
    </row>
    <row r="69" spans="1:15" ht="78.75" x14ac:dyDescent="0.25">
      <c r="A69" s="47" t="s">
        <v>70</v>
      </c>
      <c r="B69" s="70" t="s">
        <v>527</v>
      </c>
      <c r="C69" s="47" t="s">
        <v>95</v>
      </c>
      <c r="D69" s="71">
        <v>6541</v>
      </c>
      <c r="E69" s="71">
        <v>6567</v>
      </c>
      <c r="F69" s="71">
        <v>6605</v>
      </c>
      <c r="G69" s="71">
        <v>6400</v>
      </c>
      <c r="H69" s="71">
        <v>6215</v>
      </c>
      <c r="I69" s="71">
        <v>6030</v>
      </c>
      <c r="J69" s="71">
        <v>6030</v>
      </c>
      <c r="K69" s="71">
        <v>6030</v>
      </c>
      <c r="L69" s="71">
        <v>6030</v>
      </c>
      <c r="M69" s="71">
        <v>6030</v>
      </c>
      <c r="N69" s="71">
        <v>6030</v>
      </c>
      <c r="O69" s="71">
        <v>6030</v>
      </c>
    </row>
    <row r="70" spans="1:15" ht="157.5" x14ac:dyDescent="0.25">
      <c r="A70" s="47" t="s">
        <v>71</v>
      </c>
      <c r="B70" s="70" t="s">
        <v>528</v>
      </c>
      <c r="C70" s="47" t="s">
        <v>95</v>
      </c>
      <c r="D70" s="71">
        <v>64.7</v>
      </c>
      <c r="E70" s="71">
        <v>73.3</v>
      </c>
      <c r="F70" s="71">
        <v>85</v>
      </c>
      <c r="G70" s="71">
        <v>6400</v>
      </c>
      <c r="H70" s="71">
        <v>6215</v>
      </c>
      <c r="I70" s="71">
        <v>6030</v>
      </c>
      <c r="J70" s="71">
        <v>6030</v>
      </c>
      <c r="K70" s="71">
        <v>6030</v>
      </c>
      <c r="L70" s="71">
        <v>6030</v>
      </c>
      <c r="M70" s="71">
        <v>6030</v>
      </c>
      <c r="N70" s="71">
        <v>6030</v>
      </c>
      <c r="O70" s="71">
        <v>6030</v>
      </c>
    </row>
    <row r="71" spans="1:15" ht="31.5" x14ac:dyDescent="0.25">
      <c r="A71" s="47" t="s">
        <v>72</v>
      </c>
      <c r="B71" s="70" t="s">
        <v>529</v>
      </c>
      <c r="C71" s="47" t="s">
        <v>103</v>
      </c>
      <c r="D71" s="71">
        <v>3563</v>
      </c>
      <c r="E71" s="71">
        <v>3569</v>
      </c>
      <c r="F71" s="71">
        <v>3569</v>
      </c>
      <c r="G71" s="71">
        <v>3569</v>
      </c>
      <c r="H71" s="71">
        <v>3569</v>
      </c>
      <c r="I71" s="71">
        <v>3569</v>
      </c>
      <c r="J71" s="71">
        <v>3569</v>
      </c>
      <c r="K71" s="71">
        <v>3569</v>
      </c>
      <c r="L71" s="71">
        <v>3569</v>
      </c>
      <c r="M71" s="71">
        <v>3569</v>
      </c>
      <c r="N71" s="71">
        <v>3569</v>
      </c>
      <c r="O71" s="71">
        <v>3569</v>
      </c>
    </row>
    <row r="72" spans="1:15" ht="63" x14ac:dyDescent="0.25">
      <c r="A72" s="47" t="s">
        <v>73</v>
      </c>
      <c r="B72" s="70" t="s">
        <v>530</v>
      </c>
      <c r="C72" s="47" t="s">
        <v>103</v>
      </c>
      <c r="D72" s="71">
        <v>0</v>
      </c>
      <c r="E72" s="71">
        <v>0</v>
      </c>
      <c r="F72" s="71">
        <v>0</v>
      </c>
      <c r="G72" s="71">
        <v>2919</v>
      </c>
      <c r="H72" s="71">
        <v>0</v>
      </c>
      <c r="I72" s="71">
        <v>0</v>
      </c>
      <c r="J72" s="71">
        <v>0</v>
      </c>
      <c r="K72" s="71">
        <v>0</v>
      </c>
      <c r="L72" s="71">
        <v>0</v>
      </c>
      <c r="M72" s="71">
        <v>0</v>
      </c>
      <c r="N72" s="71">
        <v>0</v>
      </c>
      <c r="O72" s="71">
        <v>0</v>
      </c>
    </row>
    <row r="73" spans="1:15" ht="141.75" x14ac:dyDescent="0.25">
      <c r="A73" s="47" t="s">
        <v>74</v>
      </c>
      <c r="B73" s="70" t="s">
        <v>531</v>
      </c>
      <c r="C73" s="47" t="s">
        <v>479</v>
      </c>
      <c r="D73" s="71">
        <v>0</v>
      </c>
      <c r="E73" s="71">
        <v>0</v>
      </c>
      <c r="F73" s="71">
        <v>0</v>
      </c>
      <c r="G73" s="71">
        <v>1330435</v>
      </c>
      <c r="H73" s="71">
        <v>1330435</v>
      </c>
      <c r="I73" s="71">
        <v>1330435</v>
      </c>
      <c r="J73" s="71">
        <v>1330435</v>
      </c>
      <c r="K73" s="71">
        <v>1330435</v>
      </c>
      <c r="L73" s="71">
        <v>1330435</v>
      </c>
      <c r="M73" s="71">
        <v>1330435</v>
      </c>
      <c r="N73" s="71">
        <v>1330435</v>
      </c>
      <c r="O73" s="71">
        <v>1330435</v>
      </c>
    </row>
    <row r="74" spans="1:15" ht="94.5" x14ac:dyDescent="0.25">
      <c r="A74" s="47" t="s">
        <v>75</v>
      </c>
      <c r="B74" s="70" t="s">
        <v>532</v>
      </c>
      <c r="C74" s="47" t="s">
        <v>479</v>
      </c>
      <c r="D74" s="71">
        <v>1543130</v>
      </c>
      <c r="E74" s="71">
        <v>1540900</v>
      </c>
      <c r="F74" s="71">
        <v>1540900</v>
      </c>
      <c r="G74" s="71">
        <v>210465</v>
      </c>
      <c r="H74" s="71">
        <v>210465</v>
      </c>
      <c r="I74" s="71">
        <v>210465</v>
      </c>
      <c r="J74" s="71">
        <v>210465</v>
      </c>
      <c r="K74" s="71">
        <v>210465</v>
      </c>
      <c r="L74" s="71">
        <v>210465</v>
      </c>
      <c r="M74" s="71">
        <v>210465</v>
      </c>
      <c r="N74" s="71">
        <v>210465</v>
      </c>
      <c r="O74" s="71">
        <v>210465</v>
      </c>
    </row>
    <row r="75" spans="1:15" ht="141.75" x14ac:dyDescent="0.25">
      <c r="A75" s="47" t="s">
        <v>76</v>
      </c>
      <c r="B75" s="70" t="s">
        <v>533</v>
      </c>
      <c r="C75" s="47" t="s">
        <v>479</v>
      </c>
      <c r="D75" s="71">
        <v>366750</v>
      </c>
      <c r="E75" s="71">
        <v>366750</v>
      </c>
      <c r="F75" s="71">
        <v>378450</v>
      </c>
      <c r="G75" s="71">
        <v>423800</v>
      </c>
      <c r="H75" s="71">
        <v>459000</v>
      </c>
      <c r="I75" s="71">
        <v>543700</v>
      </c>
      <c r="J75" s="71">
        <v>543700</v>
      </c>
      <c r="K75" s="71">
        <v>543700</v>
      </c>
      <c r="L75" s="71">
        <v>543700</v>
      </c>
      <c r="M75" s="71">
        <v>543700</v>
      </c>
      <c r="N75" s="71">
        <v>543700</v>
      </c>
      <c r="O75" s="71">
        <v>543700</v>
      </c>
    </row>
    <row r="76" spans="1:15" ht="78.75" x14ac:dyDescent="0.25">
      <c r="A76" s="47" t="s">
        <v>77</v>
      </c>
      <c r="B76" s="70" t="s">
        <v>534</v>
      </c>
      <c r="C76" s="47" t="s">
        <v>479</v>
      </c>
      <c r="D76" s="71">
        <v>1174150</v>
      </c>
      <c r="E76" s="71">
        <v>1176740</v>
      </c>
      <c r="F76" s="71">
        <v>1165040</v>
      </c>
      <c r="G76" s="71">
        <v>1117100</v>
      </c>
      <c r="H76" s="71">
        <v>1084490</v>
      </c>
      <c r="I76" s="71">
        <v>999790</v>
      </c>
      <c r="J76" s="71">
        <v>999790</v>
      </c>
      <c r="K76" s="71">
        <v>999790</v>
      </c>
      <c r="L76" s="71">
        <v>999790</v>
      </c>
      <c r="M76" s="71">
        <v>999790</v>
      </c>
      <c r="N76" s="71">
        <v>999790</v>
      </c>
      <c r="O76" s="71">
        <v>999790</v>
      </c>
    </row>
    <row r="77" spans="1:15" ht="141.75" x14ac:dyDescent="0.25">
      <c r="A77" s="47" t="s">
        <v>78</v>
      </c>
      <c r="B77" s="70" t="s">
        <v>0</v>
      </c>
      <c r="C77" s="47" t="s">
        <v>479</v>
      </c>
      <c r="D77" s="71">
        <v>1386810</v>
      </c>
      <c r="E77" s="71">
        <v>1389141</v>
      </c>
      <c r="F77" s="71">
        <v>1389141</v>
      </c>
      <c r="G77" s="71">
        <v>1389141</v>
      </c>
      <c r="H77" s="71">
        <v>1458598</v>
      </c>
      <c r="I77" s="71">
        <v>1531527</v>
      </c>
      <c r="J77" s="71">
        <v>1531527</v>
      </c>
      <c r="K77" s="71">
        <v>1531527</v>
      </c>
      <c r="L77" s="71">
        <v>1531527</v>
      </c>
      <c r="M77" s="71">
        <v>1531527</v>
      </c>
      <c r="N77" s="71">
        <v>1531527</v>
      </c>
      <c r="O77" s="71">
        <v>1531527</v>
      </c>
    </row>
    <row r="78" spans="1:15" ht="94.5" x14ac:dyDescent="0.25">
      <c r="A78" s="47" t="s">
        <v>79</v>
      </c>
      <c r="B78" s="70" t="s">
        <v>1</v>
      </c>
      <c r="C78" s="47" t="s">
        <v>479</v>
      </c>
      <c r="D78" s="71">
        <v>0</v>
      </c>
      <c r="E78" s="71">
        <v>0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  <c r="O78" s="71">
        <v>0</v>
      </c>
    </row>
    <row r="79" spans="1:15" ht="173.25" x14ac:dyDescent="0.25">
      <c r="A79" s="47" t="s">
        <v>80</v>
      </c>
      <c r="B79" s="70" t="s">
        <v>106</v>
      </c>
      <c r="C79" s="47" t="s">
        <v>479</v>
      </c>
      <c r="D79" s="71">
        <v>90640</v>
      </c>
      <c r="E79" s="71">
        <v>90640</v>
      </c>
      <c r="F79" s="71">
        <v>90640</v>
      </c>
      <c r="G79" s="71">
        <v>662587</v>
      </c>
      <c r="H79" s="71">
        <v>662587</v>
      </c>
      <c r="I79" s="71">
        <v>662587</v>
      </c>
      <c r="J79" s="71">
        <v>662587</v>
      </c>
      <c r="K79" s="71">
        <v>662587</v>
      </c>
      <c r="L79" s="71">
        <v>662587</v>
      </c>
      <c r="M79" s="71">
        <v>662587</v>
      </c>
      <c r="N79" s="71">
        <v>662587</v>
      </c>
      <c r="O79" s="71">
        <v>662587</v>
      </c>
    </row>
    <row r="80" spans="1:15" ht="110.25" x14ac:dyDescent="0.25">
      <c r="A80" s="47" t="s">
        <v>81</v>
      </c>
      <c r="B80" s="70" t="s">
        <v>2</v>
      </c>
      <c r="C80" s="47" t="s">
        <v>479</v>
      </c>
      <c r="D80" s="71">
        <v>571947</v>
      </c>
      <c r="E80" s="71">
        <v>571947</v>
      </c>
      <c r="F80" s="71">
        <v>571947</v>
      </c>
      <c r="G80" s="71">
        <v>0</v>
      </c>
      <c r="H80" s="71">
        <v>0</v>
      </c>
      <c r="I80" s="71"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  <c r="O80" s="71">
        <v>0</v>
      </c>
    </row>
    <row r="81" spans="1:15" ht="60.75" customHeight="1" x14ac:dyDescent="0.25">
      <c r="A81" s="47" t="s">
        <v>82</v>
      </c>
      <c r="B81" s="70" t="s">
        <v>3</v>
      </c>
      <c r="C81" s="47" t="s">
        <v>483</v>
      </c>
      <c r="D81" s="71">
        <v>0.32969999999999999</v>
      </c>
      <c r="E81" s="71">
        <v>0.3296</v>
      </c>
      <c r="F81" s="71">
        <v>0.32950000000000002</v>
      </c>
      <c r="G81" s="71">
        <v>0.32940000000000003</v>
      </c>
      <c r="H81" s="71">
        <v>0.32929999999999998</v>
      </c>
      <c r="I81" s="71">
        <v>0.32919999999999999</v>
      </c>
      <c r="J81" s="71">
        <v>0.3291</v>
      </c>
      <c r="K81" s="71">
        <v>0.32900000000000001</v>
      </c>
      <c r="L81" s="71">
        <v>0.32890000000000003</v>
      </c>
      <c r="M81" s="71">
        <v>0.32879999999999998</v>
      </c>
      <c r="N81" s="71">
        <v>0.32869999999999999</v>
      </c>
      <c r="O81" s="71">
        <v>0.3286</v>
      </c>
    </row>
    <row r="82" spans="1:15" ht="48.75" customHeight="1" x14ac:dyDescent="0.25">
      <c r="A82" s="47" t="s">
        <v>83</v>
      </c>
      <c r="B82" s="70" t="s">
        <v>484</v>
      </c>
      <c r="C82" s="47" t="s">
        <v>485</v>
      </c>
      <c r="D82" s="71">
        <v>0.16789999999999999</v>
      </c>
      <c r="E82" s="71">
        <v>0.16669999999999999</v>
      </c>
      <c r="F82" s="71">
        <v>0.16539999999999999</v>
      </c>
      <c r="G82" s="71">
        <v>0.1648</v>
      </c>
      <c r="H82" s="71">
        <v>0.16320000000000001</v>
      </c>
      <c r="I82" s="71">
        <v>0.1618</v>
      </c>
      <c r="J82" s="71">
        <v>0.1618</v>
      </c>
      <c r="K82" s="71">
        <v>0.1618</v>
      </c>
      <c r="L82" s="71">
        <v>0.1618</v>
      </c>
      <c r="M82" s="71">
        <v>0.1618</v>
      </c>
      <c r="N82" s="71">
        <v>0.1618</v>
      </c>
      <c r="O82" s="71">
        <v>0.1618</v>
      </c>
    </row>
    <row r="83" spans="1:15" ht="47.25" x14ac:dyDescent="0.25">
      <c r="A83" s="47" t="s">
        <v>84</v>
      </c>
      <c r="B83" s="70" t="s">
        <v>486</v>
      </c>
      <c r="C83" s="47" t="s">
        <v>482</v>
      </c>
      <c r="D83" s="71">
        <v>301954226</v>
      </c>
      <c r="E83" s="71">
        <v>331227900</v>
      </c>
      <c r="F83" s="71">
        <v>369031000</v>
      </c>
      <c r="G83" s="71">
        <v>299531700</v>
      </c>
      <c r="H83" s="71">
        <v>299531700</v>
      </c>
      <c r="I83" s="71">
        <v>290545749</v>
      </c>
      <c r="J83" s="71">
        <v>247932372</v>
      </c>
      <c r="K83" s="71">
        <v>238015078</v>
      </c>
      <c r="L83" s="71">
        <v>238015078</v>
      </c>
      <c r="M83" s="71">
        <v>238015078</v>
      </c>
      <c r="N83" s="71">
        <v>238015078</v>
      </c>
      <c r="O83" s="71">
        <v>238015078</v>
      </c>
    </row>
    <row r="84" spans="1:15" ht="31.5" x14ac:dyDescent="0.25">
      <c r="A84" s="47" t="s">
        <v>85</v>
      </c>
      <c r="B84" s="70" t="s">
        <v>4</v>
      </c>
      <c r="C84" s="47" t="s">
        <v>478</v>
      </c>
      <c r="D84" s="71">
        <v>186664</v>
      </c>
      <c r="E84" s="71">
        <v>177440</v>
      </c>
      <c r="F84" s="71">
        <v>107427</v>
      </c>
      <c r="G84" s="71">
        <v>107427</v>
      </c>
      <c r="H84" s="71">
        <v>107427</v>
      </c>
      <c r="I84" s="71">
        <v>48527</v>
      </c>
      <c r="J84" s="71">
        <v>46586</v>
      </c>
      <c r="K84" s="71">
        <v>45188</v>
      </c>
      <c r="L84" s="71">
        <v>45188</v>
      </c>
      <c r="M84" s="71">
        <v>45188</v>
      </c>
      <c r="N84" s="71">
        <v>45188</v>
      </c>
      <c r="O84" s="71">
        <v>45188</v>
      </c>
    </row>
    <row r="85" spans="1:15" ht="31.5" x14ac:dyDescent="0.25">
      <c r="A85" s="47" t="s">
        <v>86</v>
      </c>
      <c r="B85" s="70" t="s">
        <v>5</v>
      </c>
      <c r="C85" s="47" t="s">
        <v>480</v>
      </c>
      <c r="D85" s="71">
        <v>536678</v>
      </c>
      <c r="E85" s="71">
        <v>531809</v>
      </c>
      <c r="F85" s="71">
        <v>107994</v>
      </c>
      <c r="G85" s="71">
        <v>107994</v>
      </c>
      <c r="H85" s="71">
        <v>107994</v>
      </c>
      <c r="I85" s="71">
        <v>107994</v>
      </c>
      <c r="J85" s="71">
        <v>107994</v>
      </c>
      <c r="K85" s="71">
        <v>107994</v>
      </c>
      <c r="L85" s="71">
        <v>107994</v>
      </c>
      <c r="M85" s="71">
        <v>107994</v>
      </c>
      <c r="N85" s="71">
        <v>107994</v>
      </c>
      <c r="O85" s="71">
        <v>107994</v>
      </c>
    </row>
    <row r="86" spans="1:15" ht="47.25" x14ac:dyDescent="0.25">
      <c r="A86" s="47" t="s">
        <v>87</v>
      </c>
      <c r="B86" s="70" t="s">
        <v>487</v>
      </c>
      <c r="C86" s="47" t="s">
        <v>482</v>
      </c>
      <c r="D86" s="71">
        <v>7471590</v>
      </c>
      <c r="E86" s="71">
        <v>7352400</v>
      </c>
      <c r="F86" s="71">
        <v>7324400</v>
      </c>
      <c r="G86" s="71">
        <v>7071400</v>
      </c>
      <c r="H86" s="71">
        <v>6819400</v>
      </c>
      <c r="I86" s="71">
        <v>6716000</v>
      </c>
      <c r="J86" s="71">
        <v>6716000</v>
      </c>
      <c r="K86" s="71">
        <v>6716000</v>
      </c>
      <c r="L86" s="71">
        <v>6716000</v>
      </c>
      <c r="M86" s="71">
        <v>6716000</v>
      </c>
      <c r="N86" s="71">
        <v>6716000</v>
      </c>
      <c r="O86" s="71">
        <v>6716000</v>
      </c>
    </row>
    <row r="87" spans="1:15" ht="141.75" x14ac:dyDescent="0.25">
      <c r="A87" s="47" t="s">
        <v>6</v>
      </c>
      <c r="B87" s="70" t="s">
        <v>8</v>
      </c>
      <c r="C87" s="47" t="s">
        <v>103</v>
      </c>
      <c r="D87" s="71">
        <v>0</v>
      </c>
      <c r="E87" s="71">
        <v>0</v>
      </c>
      <c r="F87" s="71">
        <v>0</v>
      </c>
      <c r="G87" s="71">
        <v>0</v>
      </c>
      <c r="H87" s="71">
        <v>0</v>
      </c>
      <c r="I87" s="71">
        <v>0</v>
      </c>
      <c r="J87" s="71">
        <v>0</v>
      </c>
      <c r="K87" s="71">
        <v>0</v>
      </c>
      <c r="L87" s="71">
        <v>0</v>
      </c>
      <c r="M87" s="71">
        <v>0</v>
      </c>
      <c r="N87" s="71">
        <v>0</v>
      </c>
      <c r="O87" s="71">
        <v>0</v>
      </c>
    </row>
    <row r="88" spans="1:15" ht="189" x14ac:dyDescent="0.25">
      <c r="A88" s="47" t="s">
        <v>7</v>
      </c>
      <c r="B88" s="70" t="s">
        <v>9</v>
      </c>
      <c r="C88" s="47" t="s">
        <v>103</v>
      </c>
      <c r="D88" s="71">
        <v>0</v>
      </c>
      <c r="E88" s="71">
        <v>0</v>
      </c>
      <c r="F88" s="71">
        <v>0</v>
      </c>
      <c r="G88" s="71">
        <v>0</v>
      </c>
      <c r="H88" s="71">
        <v>0</v>
      </c>
      <c r="I88" s="71">
        <v>0</v>
      </c>
      <c r="J88" s="71"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</row>
    <row r="89" spans="1:15" ht="15.75" x14ac:dyDescent="0.25"/>
    <row r="90" spans="1:15" ht="15.75" x14ac:dyDescent="0.25">
      <c r="A90" s="34" t="s">
        <v>126</v>
      </c>
    </row>
  </sheetData>
  <mergeCells count="8">
    <mergeCell ref="L1:N1"/>
    <mergeCell ref="H2:N2"/>
    <mergeCell ref="A3:N3"/>
    <mergeCell ref="A6:A7"/>
    <mergeCell ref="C6:C7"/>
    <mergeCell ref="B6:B7"/>
    <mergeCell ref="A4:N4"/>
    <mergeCell ref="D6:O6"/>
  </mergeCells>
  <phoneticPr fontId="0" type="noConversion"/>
  <printOptions horizontalCentered="1"/>
  <pageMargins left="0.19685039370078741" right="0.19685039370078741" top="0.19685039370078741" bottom="3.937007874015748E-2" header="0.11811023622047245" footer="0.11811023622047245"/>
  <pageSetup paperSize="9" scale="58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30"/>
  <sheetViews>
    <sheetView tabSelected="1" topLeftCell="A129" zoomScale="60" zoomScaleNormal="60" zoomScaleSheetLayoutView="90" workbookViewId="0">
      <selection activeCell="A2" sqref="A2:S130"/>
    </sheetView>
  </sheetViews>
  <sheetFormatPr defaultColWidth="9.140625" defaultRowHeight="15.75" x14ac:dyDescent="0.25"/>
  <cols>
    <col min="1" max="1" width="8.5703125" style="1" customWidth="1"/>
    <col min="2" max="2" width="33.5703125" style="1" customWidth="1"/>
    <col min="3" max="3" width="8.28515625" style="1" customWidth="1"/>
    <col min="4" max="4" width="19" style="1" customWidth="1"/>
    <col min="5" max="11" width="12.85546875" style="1" customWidth="1"/>
    <col min="12" max="16" width="11.5703125" style="1" customWidth="1"/>
    <col min="17" max="17" width="9.7109375" style="1" customWidth="1"/>
    <col min="18" max="18" width="11.7109375" style="1" customWidth="1"/>
    <col min="19" max="19" width="0.42578125" style="1" customWidth="1"/>
    <col min="20" max="16384" width="9.140625" style="1"/>
  </cols>
  <sheetData>
    <row r="2" spans="1:19" ht="12" customHeight="1" x14ac:dyDescent="0.25">
      <c r="O2" s="82"/>
      <c r="P2" s="82"/>
      <c r="Q2" s="82"/>
      <c r="R2" s="82"/>
      <c r="S2" s="82"/>
    </row>
    <row r="3" spans="1:19" ht="12" customHeight="1" x14ac:dyDescent="0.25">
      <c r="O3" s="68"/>
      <c r="P3" s="68"/>
      <c r="Q3" s="68"/>
      <c r="R3" s="68"/>
      <c r="S3" s="68"/>
    </row>
    <row r="4" spans="1:19" ht="24.75" customHeight="1" x14ac:dyDescent="0.25"/>
    <row r="5" spans="1:19" x14ac:dyDescent="0.25">
      <c r="A5" s="79" t="s">
        <v>538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</row>
    <row r="6" spans="1:19" ht="16.5" customHeight="1" x14ac:dyDescent="0.25">
      <c r="A6" s="79" t="s">
        <v>137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</row>
    <row r="7" spans="1:19" ht="16.5" customHeight="1" x14ac:dyDescent="0.25">
      <c r="A7" s="79" t="s">
        <v>539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ht="18.7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46"/>
    </row>
    <row r="9" spans="1:19" ht="31.5" customHeight="1" x14ac:dyDescent="0.25">
      <c r="A9" s="80" t="s">
        <v>88</v>
      </c>
      <c r="B9" s="85" t="s">
        <v>138</v>
      </c>
      <c r="C9" s="80" t="s">
        <v>139</v>
      </c>
      <c r="D9" s="83" t="s">
        <v>140</v>
      </c>
      <c r="E9" s="87"/>
      <c r="F9" s="88"/>
      <c r="G9" s="88"/>
      <c r="H9" s="88"/>
      <c r="I9" s="88"/>
      <c r="J9" s="88"/>
      <c r="K9" s="88"/>
      <c r="L9" s="88"/>
      <c r="M9" s="88"/>
      <c r="N9" s="88"/>
      <c r="O9" s="88"/>
      <c r="P9" s="89"/>
      <c r="Q9" s="90" t="s">
        <v>141</v>
      </c>
      <c r="R9" s="91"/>
      <c r="S9" s="48"/>
    </row>
    <row r="10" spans="1:19" ht="14.25" customHeight="1" x14ac:dyDescent="0.25">
      <c r="A10" s="80"/>
      <c r="B10" s="86"/>
      <c r="C10" s="80"/>
      <c r="D10" s="84"/>
      <c r="E10" s="3">
        <v>2009</v>
      </c>
      <c r="F10" s="47">
        <v>2010</v>
      </c>
      <c r="G10" s="47">
        <v>2011</v>
      </c>
      <c r="H10" s="47">
        <v>2012</v>
      </c>
      <c r="I10" s="47">
        <v>2013</v>
      </c>
      <c r="J10" s="47">
        <v>2014</v>
      </c>
      <c r="K10" s="47">
        <v>2015</v>
      </c>
      <c r="L10" s="47">
        <v>2016</v>
      </c>
      <c r="M10" s="47">
        <v>2017</v>
      </c>
      <c r="N10" s="47">
        <v>2018</v>
      </c>
      <c r="O10" s="47">
        <v>2019</v>
      </c>
      <c r="P10" s="47">
        <v>2020</v>
      </c>
      <c r="Q10" s="49"/>
      <c r="R10" s="49"/>
      <c r="S10" s="50"/>
    </row>
    <row r="11" spans="1:19" x14ac:dyDescent="0.25">
      <c r="A11" s="93" t="s">
        <v>142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</row>
    <row r="12" spans="1:19" ht="141.6" customHeight="1" x14ac:dyDescent="0.25">
      <c r="A12" s="45" t="s">
        <v>143</v>
      </c>
      <c r="B12" s="6" t="s">
        <v>144</v>
      </c>
      <c r="C12" s="8" t="s">
        <v>145</v>
      </c>
      <c r="D12" s="9" t="s">
        <v>146</v>
      </c>
      <c r="E12" s="10">
        <f>индикаторы!D10/индикаторы!D9</f>
        <v>5.6589618280280023</v>
      </c>
      <c r="F12" s="10">
        <f>индикаторы!E10/индикаторы!E9</f>
        <v>5.1946107784431135</v>
      </c>
      <c r="G12" s="10">
        <f>индикаторы!F10/индикаторы!F9</f>
        <v>4.8645984887595635</v>
      </c>
      <c r="H12" s="10">
        <f>индикаторы!G10/индикаторы!G9</f>
        <v>4.3675727064517522</v>
      </c>
      <c r="I12" s="10">
        <f>индикаторы!H10/индикаторы!H9</f>
        <v>4.0248168573545149</v>
      </c>
      <c r="J12" s="10">
        <f>индикаторы!I10/индикаторы!I9</f>
        <v>3.7542540561931146</v>
      </c>
      <c r="K12" s="10">
        <f>индикаторы!J10/индикаторы!J9</f>
        <v>3.6098321981659756</v>
      </c>
      <c r="L12" s="10">
        <f>индикаторы!K10/индикаторы!K9</f>
        <v>3.438564697354114</v>
      </c>
      <c r="M12" s="10">
        <f>индикаторы!L10/индикаторы!L9</f>
        <v>3.2742018981880934</v>
      </c>
      <c r="N12" s="10">
        <f>индикаторы!M10/индикаторы!M9</f>
        <v>3.1183131460877282</v>
      </c>
      <c r="O12" s="10">
        <f>индикаторы!N10/индикаторы!N9</f>
        <v>2.9698383133246726</v>
      </c>
      <c r="P12" s="10">
        <f>индикаторы!O10/индикаторы!O9</f>
        <v>2.8284364145908802</v>
      </c>
      <c r="Q12" s="94"/>
      <c r="R12" s="94"/>
      <c r="S12" s="7"/>
    </row>
    <row r="13" spans="1:19" ht="47.25" customHeight="1" x14ac:dyDescent="0.25">
      <c r="A13" s="98" t="s">
        <v>476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100"/>
    </row>
    <row r="14" spans="1:19" x14ac:dyDescent="0.25">
      <c r="A14" s="95" t="s">
        <v>477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7"/>
    </row>
    <row r="15" spans="1:19" ht="179.45" customHeight="1" x14ac:dyDescent="0.25">
      <c r="A15" s="45" t="s">
        <v>147</v>
      </c>
      <c r="B15" s="11" t="s">
        <v>148</v>
      </c>
      <c r="C15" s="12" t="s">
        <v>149</v>
      </c>
      <c r="D15" s="5" t="s">
        <v>150</v>
      </c>
      <c r="E15" s="13">
        <f>(индикаторы!D15/индикаторы!D11)*100%</f>
        <v>0.89999799258259272</v>
      </c>
      <c r="F15" s="13">
        <f>(индикаторы!E15/индикаторы!E11)*100%</f>
        <v>0.9</v>
      </c>
      <c r="G15" s="13">
        <f>(индикаторы!F15/индикаторы!F11)*100%</f>
        <v>0.95999989579914247</v>
      </c>
      <c r="H15" s="13">
        <f>(индикаторы!G15/индикаторы!G11)*100%</f>
        <v>1</v>
      </c>
      <c r="I15" s="13">
        <f>(индикаторы!H15/индикаторы!H11)*100%</f>
        <v>1</v>
      </c>
      <c r="J15" s="13">
        <f>(индикаторы!I15/индикаторы!I11)*100%</f>
        <v>1</v>
      </c>
      <c r="K15" s="13">
        <f>(индикаторы!J15/индикаторы!J11)*100%</f>
        <v>1</v>
      </c>
      <c r="L15" s="13">
        <f>(индикаторы!K15/индикаторы!K11)*100%</f>
        <v>1</v>
      </c>
      <c r="M15" s="13">
        <f>(индикаторы!L15/индикаторы!L11)*100%</f>
        <v>1</v>
      </c>
      <c r="N15" s="13">
        <f>(индикаторы!M15/индикаторы!M11)*100%</f>
        <v>1</v>
      </c>
      <c r="O15" s="13">
        <f>(индикаторы!N15/индикаторы!N11)*100%</f>
        <v>1</v>
      </c>
      <c r="P15" s="13">
        <f>(индикаторы!O15/индикаторы!O11)*100%</f>
        <v>1</v>
      </c>
      <c r="Q15" s="92"/>
      <c r="R15" s="92"/>
      <c r="S15" s="7"/>
    </row>
    <row r="16" spans="1:19" ht="169.9" customHeight="1" x14ac:dyDescent="0.25">
      <c r="A16" s="45" t="s">
        <v>151</v>
      </c>
      <c r="B16" s="6" t="s">
        <v>152</v>
      </c>
      <c r="C16" s="12" t="s">
        <v>149</v>
      </c>
      <c r="D16" s="4" t="s">
        <v>153</v>
      </c>
      <c r="E16" s="27">
        <f>(индикаторы!D16/индикаторы!D12)*100%</f>
        <v>7.687850106239133E-2</v>
      </c>
      <c r="F16" s="27">
        <f>(индикаторы!E16/индикаторы!E12)*100%</f>
        <v>7.9289940828402378E-2</v>
      </c>
      <c r="G16" s="27">
        <f>(индикаторы!F16/индикаторы!F12)*100%</f>
        <v>9.0512107979356882E-2</v>
      </c>
      <c r="H16" s="27">
        <f>(индикаторы!G16/индикаторы!G12)*100%</f>
        <v>1</v>
      </c>
      <c r="I16" s="27">
        <f>(индикаторы!H16/индикаторы!H12)*100%</f>
        <v>1</v>
      </c>
      <c r="J16" s="27">
        <f>(индикаторы!I16/индикаторы!I12)*100%</f>
        <v>1</v>
      </c>
      <c r="K16" s="27">
        <f>(индикаторы!J16/индикаторы!J12)*100%</f>
        <v>1</v>
      </c>
      <c r="L16" s="27">
        <f>(индикаторы!K16/индикаторы!K12)*100%</f>
        <v>1</v>
      </c>
      <c r="M16" s="27">
        <f>(индикаторы!L16/индикаторы!L12)*100%</f>
        <v>1</v>
      </c>
      <c r="N16" s="27">
        <f>(индикаторы!M16/индикаторы!M12)*100%</f>
        <v>1</v>
      </c>
      <c r="O16" s="27">
        <f>(индикаторы!N16/индикаторы!N12)*100%</f>
        <v>1</v>
      </c>
      <c r="P16" s="27">
        <f>(индикаторы!O16/индикаторы!O12)*100%</f>
        <v>1</v>
      </c>
      <c r="Q16" s="92"/>
      <c r="R16" s="92"/>
      <c r="S16" s="7"/>
    </row>
    <row r="17" spans="1:19" ht="157.5" x14ac:dyDescent="0.25">
      <c r="A17" s="45" t="s">
        <v>154</v>
      </c>
      <c r="B17" s="6" t="s">
        <v>155</v>
      </c>
      <c r="C17" s="12" t="s">
        <v>149</v>
      </c>
      <c r="D17" s="4" t="s">
        <v>156</v>
      </c>
      <c r="E17" s="15">
        <f>(индикаторы!D17/индикаторы!D13)*100%</f>
        <v>0.45081184336198665</v>
      </c>
      <c r="F17" s="64">
        <f>(индикаторы!E17/индикаторы!E13)*100%</f>
        <v>0.49650091280535513</v>
      </c>
      <c r="G17" s="64">
        <f>(индикаторы!F17/индикаторы!F13)*100%</f>
        <v>0.55167947310647647</v>
      </c>
      <c r="H17" s="64">
        <f>(индикаторы!G17/индикаторы!G13)*100%</f>
        <v>1</v>
      </c>
      <c r="I17" s="15">
        <f>(индикаторы!H17/индикаторы!H13)*100%</f>
        <v>1</v>
      </c>
      <c r="J17" s="15">
        <f>(индикаторы!I17/индикаторы!I13)*100%</f>
        <v>1</v>
      </c>
      <c r="K17" s="15">
        <f>(индикаторы!J17/индикаторы!J13)*100%</f>
        <v>1</v>
      </c>
      <c r="L17" s="15">
        <f>(индикаторы!K17/индикаторы!K13)*100%</f>
        <v>1</v>
      </c>
      <c r="M17" s="15">
        <f>(индикаторы!L17/индикаторы!L13)*100%</f>
        <v>1</v>
      </c>
      <c r="N17" s="15">
        <f>(индикаторы!M17/индикаторы!M13)*100%</f>
        <v>1</v>
      </c>
      <c r="O17" s="15">
        <f>(индикаторы!N17/индикаторы!N13)*100%</f>
        <v>1</v>
      </c>
      <c r="P17" s="15">
        <f>(индикаторы!O17/индикаторы!O13)*100%</f>
        <v>1</v>
      </c>
      <c r="Q17" s="92"/>
      <c r="R17" s="92"/>
      <c r="S17" s="7"/>
    </row>
    <row r="18" spans="1:19" ht="197.45" customHeight="1" x14ac:dyDescent="0.25">
      <c r="A18" s="45" t="s">
        <v>157</v>
      </c>
      <c r="B18" s="6" t="s">
        <v>158</v>
      </c>
      <c r="C18" s="12" t="s">
        <v>149</v>
      </c>
      <c r="D18" s="4" t="s">
        <v>159</v>
      </c>
      <c r="E18" s="27">
        <f>(индикаторы!D18/индикаторы!D14)*100%</f>
        <v>0.1426774483378257</v>
      </c>
      <c r="F18" s="57">
        <f>(индикаторы!E18/индикаторы!E14)*100%</f>
        <v>0.14614986411285102</v>
      </c>
      <c r="G18" s="57">
        <f>(индикаторы!F18/индикаторы!F14)*100%</f>
        <v>0.15374592833876222</v>
      </c>
      <c r="H18" s="27">
        <f>(индикаторы!G18/индикаторы!G14)*100%</f>
        <v>1</v>
      </c>
      <c r="I18" s="52">
        <f>(индикаторы!H18/индикаторы!H14)*100%</f>
        <v>1</v>
      </c>
      <c r="J18" s="52">
        <f>(индикаторы!I18/индикаторы!I14)*100%</f>
        <v>1</v>
      </c>
      <c r="K18" s="27">
        <f>(индикаторы!J18/индикаторы!J14)*100%</f>
        <v>1</v>
      </c>
      <c r="L18" s="27">
        <f>(индикаторы!K18/индикаторы!K14)*100%</f>
        <v>1</v>
      </c>
      <c r="M18" s="27">
        <f>(индикаторы!L18/индикаторы!L14)*100%</f>
        <v>1</v>
      </c>
      <c r="N18" s="27">
        <f>(индикаторы!M18/индикаторы!M14)*100%</f>
        <v>1</v>
      </c>
      <c r="O18" s="27">
        <f>(индикаторы!N18/индикаторы!N14)*100%</f>
        <v>1</v>
      </c>
      <c r="P18" s="27">
        <f>(индикаторы!O18/индикаторы!O14)*100%</f>
        <v>1</v>
      </c>
      <c r="Q18" s="92"/>
      <c r="R18" s="92"/>
      <c r="S18" s="7"/>
    </row>
    <row r="19" spans="1:19" ht="116.45" customHeight="1" x14ac:dyDescent="0.25">
      <c r="A19" s="45" t="s">
        <v>160</v>
      </c>
      <c r="B19" s="6" t="s">
        <v>161</v>
      </c>
      <c r="C19" s="12" t="s">
        <v>149</v>
      </c>
      <c r="D19" s="4" t="s">
        <v>162</v>
      </c>
      <c r="E19" s="15">
        <v>0</v>
      </c>
      <c r="F19" s="57">
        <f>(индикаторы!E26/индикаторы!E25)*100%</f>
        <v>0.98163384240144258</v>
      </c>
      <c r="G19" s="57">
        <f>(индикаторы!F26/индикаторы!F25)*100%</f>
        <v>0.94117291187382379</v>
      </c>
      <c r="H19" s="57">
        <f>(индикаторы!G26/индикаторы!G25)*100%</f>
        <v>0.71272870218915119</v>
      </c>
      <c r="I19" s="57">
        <f>(индикаторы!H26/индикаторы!H25)*100%</f>
        <v>0.45772990188288409</v>
      </c>
      <c r="J19" s="57">
        <f>(индикаторы!I26/индикаторы!I25)*100%</f>
        <v>0.57231943654752171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92"/>
      <c r="R19" s="92"/>
      <c r="S19" s="7"/>
    </row>
    <row r="20" spans="1:19" ht="94.5" x14ac:dyDescent="0.25">
      <c r="A20" s="45" t="s">
        <v>163</v>
      </c>
      <c r="B20" s="6" t="s">
        <v>164</v>
      </c>
      <c r="C20" s="12" t="s">
        <v>502</v>
      </c>
      <c r="D20" s="4" t="s">
        <v>165</v>
      </c>
      <c r="E20" s="53">
        <f>индикаторы!D23</f>
        <v>0</v>
      </c>
      <c r="F20" s="53">
        <f>индикаторы!E23-индикаторы!D23</f>
        <v>0</v>
      </c>
      <c r="G20" s="53">
        <f>индикаторы!F23-индикаторы!E23</f>
        <v>0</v>
      </c>
      <c r="H20" s="53">
        <f>индикаторы!G23-индикаторы!F23</f>
        <v>0</v>
      </c>
      <c r="I20" s="53">
        <f>индикаторы!H23-индикаторы!G23</f>
        <v>0</v>
      </c>
      <c r="J20" s="53">
        <f>индикаторы!I23-индикаторы!H23</f>
        <v>0</v>
      </c>
      <c r="K20" s="53">
        <f>индикаторы!J23-индикаторы!I23</f>
        <v>0</v>
      </c>
      <c r="L20" s="53">
        <f>индикаторы!K23-индикаторы!J23</f>
        <v>0</v>
      </c>
      <c r="M20" s="53">
        <f>индикаторы!L23-индикаторы!K23</f>
        <v>0</v>
      </c>
      <c r="N20" s="53">
        <f>индикаторы!M23-индикаторы!L23</f>
        <v>0</v>
      </c>
      <c r="O20" s="53">
        <f>индикаторы!N23-индикаторы!M23</f>
        <v>0</v>
      </c>
      <c r="P20" s="53">
        <f>индикаторы!O23-индикаторы!N23</f>
        <v>0</v>
      </c>
      <c r="Q20" s="92"/>
      <c r="R20" s="92"/>
      <c r="S20" s="7"/>
    </row>
    <row r="21" spans="1:19" ht="144.6" customHeight="1" x14ac:dyDescent="0.25">
      <c r="A21" s="45" t="s">
        <v>166</v>
      </c>
      <c r="B21" s="6" t="s">
        <v>167</v>
      </c>
      <c r="C21" s="12" t="s">
        <v>149</v>
      </c>
      <c r="D21" s="4" t="s">
        <v>168</v>
      </c>
      <c r="E21" s="15">
        <f>индикаторы!D23/индикаторы!D24</f>
        <v>0</v>
      </c>
      <c r="F21" s="15">
        <f>индикаторы!E23/индикаторы!E24</f>
        <v>0</v>
      </c>
      <c r="G21" s="15">
        <f>индикаторы!F23/индикаторы!F24</f>
        <v>0</v>
      </c>
      <c r="H21" s="15">
        <f>индикаторы!G23/индикаторы!G24</f>
        <v>0</v>
      </c>
      <c r="I21" s="15">
        <f>индикаторы!H23/индикаторы!H24</f>
        <v>0</v>
      </c>
      <c r="J21" s="15">
        <f>индикаторы!I23/индикаторы!I24</f>
        <v>0</v>
      </c>
      <c r="K21" s="15">
        <f>индикаторы!J23/индикаторы!J24</f>
        <v>0</v>
      </c>
      <c r="L21" s="15">
        <f>индикаторы!K23/индикаторы!K24</f>
        <v>0</v>
      </c>
      <c r="M21" s="15">
        <f>индикаторы!L23/индикаторы!L24</f>
        <v>0</v>
      </c>
      <c r="N21" s="15">
        <f>индикаторы!M23/индикаторы!M24</f>
        <v>0</v>
      </c>
      <c r="O21" s="15">
        <f>индикаторы!N23/индикаторы!N24</f>
        <v>0</v>
      </c>
      <c r="P21" s="15">
        <f>индикаторы!O23/индикаторы!O24</f>
        <v>0</v>
      </c>
      <c r="Q21" s="92" t="s">
        <v>488</v>
      </c>
      <c r="R21" s="92"/>
      <c r="S21" s="7"/>
    </row>
    <row r="22" spans="1:19" ht="31.5" customHeight="1" x14ac:dyDescent="0.25">
      <c r="A22" s="101" t="s">
        <v>169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3"/>
    </row>
    <row r="23" spans="1:19" ht="61.9" customHeight="1" x14ac:dyDescent="0.25">
      <c r="A23" s="12" t="s">
        <v>170</v>
      </c>
      <c r="B23" s="11" t="s">
        <v>171</v>
      </c>
      <c r="C23" s="4" t="s">
        <v>172</v>
      </c>
      <c r="D23" s="5" t="s">
        <v>173</v>
      </c>
      <c r="E23" s="18">
        <v>0</v>
      </c>
      <c r="F23" s="54">
        <f>(($E12-F12)/$E12)*индикаторы!$D11</f>
        <v>32701.070374096427</v>
      </c>
      <c r="G23" s="54">
        <f>(($E12-G12)/$E12)*индикаторы!$D11</f>
        <v>55941.580154155847</v>
      </c>
      <c r="H23" s="54">
        <f>(($E12-H12)/$E12)*индикаторы!$D11</f>
        <v>90943.708607441004</v>
      </c>
      <c r="I23" s="54">
        <f>(($E12-I12)/$E12)*индикаторы!$D11</f>
        <v>115081.66016904912</v>
      </c>
      <c r="J23" s="54">
        <f>(($E12-J12)/$E12)*индикаторы!$D11</f>
        <v>134135.54883647239</v>
      </c>
      <c r="K23" s="54">
        <f>(($E12-K12)/$E12)*индикаторы!$D11</f>
        <v>144306.19310900106</v>
      </c>
      <c r="L23" s="54">
        <f>(($E12-L12)/$E12)*индикаторы!$D11</f>
        <v>156367.39250082121</v>
      </c>
      <c r="M23" s="54">
        <f>(($E12-M12)/$E12)*индикаторы!$D11</f>
        <v>167942.34095246444</v>
      </c>
      <c r="N23" s="54">
        <f>(($E12-N12)/$E12)*индикаторы!$D11</f>
        <v>178920.52019319465</v>
      </c>
      <c r="O23" s="54">
        <f>(($E12-O12)/$E12)*индикаторы!$D11</f>
        <v>189376.58777246968</v>
      </c>
      <c r="P23" s="54">
        <f>(($E12-P12)/$E12)*индикаторы!$D11</f>
        <v>199334.5569547473</v>
      </c>
      <c r="Q23" s="88" t="s">
        <v>174</v>
      </c>
      <c r="R23" s="88"/>
      <c r="S23" s="7"/>
    </row>
    <row r="24" spans="1:19" ht="63.75" customHeight="1" x14ac:dyDescent="0.25">
      <c r="A24" s="12" t="s">
        <v>175</v>
      </c>
      <c r="B24" s="6" t="s">
        <v>176</v>
      </c>
      <c r="C24" s="4" t="s">
        <v>505</v>
      </c>
      <c r="D24" s="4" t="s">
        <v>177</v>
      </c>
      <c r="E24" s="29">
        <v>0</v>
      </c>
      <c r="F24" s="55">
        <f>'целев показ'!F23*индикаторы!D19</f>
        <v>59188.937377114533</v>
      </c>
      <c r="G24" s="55">
        <f>G23*индикаторы!D19</f>
        <v>101254.26007902209</v>
      </c>
      <c r="H24" s="55">
        <f>H23*индикаторы!D19</f>
        <v>164608.11257946823</v>
      </c>
      <c r="I24" s="55">
        <f>I23*индикаторы!D19</f>
        <v>208297.8049059789</v>
      </c>
      <c r="J24" s="55">
        <f>J23*индикаторы!D19</f>
        <v>242785.34339401501</v>
      </c>
      <c r="K24" s="55">
        <f>K23*индикаторы!D19</f>
        <v>261194.20952729194</v>
      </c>
      <c r="L24" s="55">
        <f>L23*индикаторы!D19</f>
        <v>283024.98042648641</v>
      </c>
      <c r="M24" s="55">
        <f>M23*индикаторы!D19</f>
        <v>303975.63712396065</v>
      </c>
      <c r="N24" s="55">
        <f>N23*индикаторы!D19</f>
        <v>323846.1415496823</v>
      </c>
      <c r="O24" s="55">
        <f>O23*индикаторы!D19</f>
        <v>342771.62386817014</v>
      </c>
      <c r="P24" s="55">
        <f>P23*индикаторы!D19</f>
        <v>360795.54808809265</v>
      </c>
      <c r="Q24" s="88" t="s">
        <v>178</v>
      </c>
      <c r="R24" s="88"/>
      <c r="S24" s="7"/>
    </row>
    <row r="25" spans="1:19" ht="78.75" customHeight="1" x14ac:dyDescent="0.25">
      <c r="A25" s="12" t="s">
        <v>179</v>
      </c>
      <c r="B25" s="6" t="s">
        <v>180</v>
      </c>
      <c r="C25" s="4" t="s">
        <v>94</v>
      </c>
      <c r="D25" s="4" t="s">
        <v>181</v>
      </c>
      <c r="E25" s="29">
        <v>0</v>
      </c>
      <c r="F25" s="54">
        <f>((E12-F12)/E12)*индикаторы!D12</f>
        <v>42.480325133040893</v>
      </c>
      <c r="G25" s="54">
        <f>((E12-G12)/E12)*индикаторы!D12</f>
        <v>72.670909123728379</v>
      </c>
      <c r="H25" s="54">
        <f>((E12-H12)/E12)*индикаторы!D12</f>
        <v>118.14042373086608</v>
      </c>
      <c r="I25" s="54">
        <f>((E12-I12)/E12)*индикаторы!D12</f>
        <v>149.49682945864151</v>
      </c>
      <c r="J25" s="54">
        <f>((E12-J12)/E12)*индикаторы!D12</f>
        <v>174.24878333603104</v>
      </c>
      <c r="K25" s="54">
        <f>((E12-K12)/E12)*индикаторы!D12</f>
        <v>187.46095867362371</v>
      </c>
      <c r="L25" s="54">
        <f>((E12-L12)/E12)*индикаторы!D12</f>
        <v>203.12905961948186</v>
      </c>
      <c r="M25" s="55">
        <f>((E12-M12)/E12)*индикаторы!D12</f>
        <v>218.16549628650574</v>
      </c>
      <c r="N25" s="55">
        <f>((E12-N12)/E12)*индикаторы!D12</f>
        <v>232.42669991623268</v>
      </c>
      <c r="O25" s="55">
        <f>((E12-O12)/E12)*индикаторы!D12</f>
        <v>246.00965439751772</v>
      </c>
      <c r="P25" s="55">
        <f>((E12-P12)/E12)*индикаторы!D12</f>
        <v>258.94555416130777</v>
      </c>
      <c r="Q25" s="88" t="s">
        <v>182</v>
      </c>
      <c r="R25" s="88"/>
      <c r="S25" s="7"/>
    </row>
    <row r="26" spans="1:19" ht="54.6" customHeight="1" x14ac:dyDescent="0.25">
      <c r="A26" s="12" t="s">
        <v>183</v>
      </c>
      <c r="B26" s="6" t="s">
        <v>184</v>
      </c>
      <c r="C26" s="4" t="s">
        <v>505</v>
      </c>
      <c r="D26" s="4" t="s">
        <v>185</v>
      </c>
      <c r="E26" s="29">
        <v>0</v>
      </c>
      <c r="F26" s="55">
        <f>F25*индикаторы!D20</f>
        <v>44795.502852791622</v>
      </c>
      <c r="G26" s="55">
        <f>G25*индикаторы!D20</f>
        <v>76631.47367097158</v>
      </c>
      <c r="H26" s="55">
        <f>H25*индикаторы!D20</f>
        <v>124579.07682419827</v>
      </c>
      <c r="I26" s="55">
        <f>I25*индикаторы!D20</f>
        <v>157644.40666413747</v>
      </c>
      <c r="J26" s="55">
        <f>J25*индикаторы!D20</f>
        <v>183745.34202784474</v>
      </c>
      <c r="K26" s="55">
        <f>K25*индикаторы!D20</f>
        <v>197677.58092133619</v>
      </c>
      <c r="L26" s="55">
        <f>L25*индикаторы!D20</f>
        <v>214199.59336874363</v>
      </c>
      <c r="M26" s="55">
        <f>M25*индикаторы!D20</f>
        <v>230055.51583412031</v>
      </c>
      <c r="N26" s="55">
        <f>N25*индикаторы!D20</f>
        <v>245093.95506166737</v>
      </c>
      <c r="O26" s="55">
        <f>O25*индикаторы!D20</f>
        <v>259417.18056218245</v>
      </c>
      <c r="P26" s="55">
        <f>P25*индикаторы!D20</f>
        <v>273058.08686309902</v>
      </c>
      <c r="Q26" s="88" t="s">
        <v>186</v>
      </c>
      <c r="R26" s="88"/>
      <c r="S26" s="7"/>
    </row>
    <row r="27" spans="1:19" ht="81" customHeight="1" x14ac:dyDescent="0.25">
      <c r="A27" s="12" t="s">
        <v>187</v>
      </c>
      <c r="B27" s="6" t="s">
        <v>188</v>
      </c>
      <c r="C27" s="4" t="s">
        <v>189</v>
      </c>
      <c r="D27" s="4" t="s">
        <v>190</v>
      </c>
      <c r="E27" s="29">
        <v>0</v>
      </c>
      <c r="F27" s="55">
        <f>((E12-F12)/E12)*индикаторы!D13</f>
        <v>378.01499289722381</v>
      </c>
      <c r="G27" s="55">
        <f>((E12-G12)/E12)*индикаторы!D13</f>
        <v>646.66861918329516</v>
      </c>
      <c r="H27" s="55">
        <f>((E12-H12)/E12)*индикаторы!D13</f>
        <v>1051.2831833945409</v>
      </c>
      <c r="I27" s="55">
        <f>((E12-I12)/E12)*индикаторы!D13</f>
        <v>1330.3109792352129</v>
      </c>
      <c r="J27" s="55">
        <f>((E12-J12)/E12)*индикаторы!D13</f>
        <v>1550.5684664331229</v>
      </c>
      <c r="K27" s="55">
        <f>((E12-K12)/E12)*индикаторы!D13</f>
        <v>1668.1381966730723</v>
      </c>
      <c r="L27" s="55">
        <f>((E12-L12)/E12)*индикаторы!D13</f>
        <v>1807.5622017674889</v>
      </c>
      <c r="M27" s="55">
        <f>((E12-M12)/E12)*индикаторы!D13</f>
        <v>1941.3652854793793</v>
      </c>
      <c r="N27" s="55">
        <f>((E12-N12)/E12)*индикаторы!D13</f>
        <v>2068.2698883022999</v>
      </c>
      <c r="O27" s="55">
        <f>((E12-O12)/E12)*индикаторы!D13</f>
        <v>2189.1390300917224</v>
      </c>
      <c r="P27" s="55">
        <f>((E12-P12)/E12)*индикаторы!D13</f>
        <v>2304.2502972963348</v>
      </c>
      <c r="Q27" s="88" t="s">
        <v>191</v>
      </c>
      <c r="R27" s="88"/>
      <c r="S27" s="7"/>
    </row>
    <row r="28" spans="1:19" ht="60" customHeight="1" x14ac:dyDescent="0.25">
      <c r="A28" s="12" t="s">
        <v>192</v>
      </c>
      <c r="B28" s="6" t="s">
        <v>193</v>
      </c>
      <c r="C28" s="4" t="s">
        <v>505</v>
      </c>
      <c r="D28" s="4" t="s">
        <v>194</v>
      </c>
      <c r="E28" s="29">
        <f>E27*38.43</f>
        <v>0</v>
      </c>
      <c r="F28" s="55">
        <f>F27*индикаторы!D21</f>
        <v>11831.869277683105</v>
      </c>
      <c r="G28" s="55">
        <f>G27*индикаторы!D21</f>
        <v>20240.727780437141</v>
      </c>
      <c r="H28" s="55">
        <f>H27*индикаторы!D21</f>
        <v>32905.163640249128</v>
      </c>
      <c r="I28" s="55">
        <f>I27*индикаторы!D21</f>
        <v>41638.733650062168</v>
      </c>
      <c r="J28" s="55">
        <f>J27*индикаторы!D21</f>
        <v>48532.792999356745</v>
      </c>
      <c r="K28" s="55">
        <f>K27*индикаторы!D21</f>
        <v>52212.725555867168</v>
      </c>
      <c r="L28" s="55">
        <f>L27*индикаторы!D21</f>
        <v>56576.696915322405</v>
      </c>
      <c r="M28" s="55">
        <f>M27*индикаторы!D21</f>
        <v>60764.733435504575</v>
      </c>
      <c r="N28" s="55">
        <f>N27*индикаторы!D21</f>
        <v>64736.847503861987</v>
      </c>
      <c r="O28" s="55">
        <f>O27*индикаторы!D21</f>
        <v>68520.051641870916</v>
      </c>
      <c r="P28" s="55">
        <f>P27*индикаторы!D21</f>
        <v>72123.034305375288</v>
      </c>
      <c r="Q28" s="88" t="s">
        <v>195</v>
      </c>
      <c r="R28" s="88"/>
      <c r="S28" s="7"/>
    </row>
    <row r="29" spans="1:19" ht="81" customHeight="1" x14ac:dyDescent="0.25">
      <c r="A29" s="12" t="s">
        <v>196</v>
      </c>
      <c r="B29" s="6" t="s">
        <v>197</v>
      </c>
      <c r="C29" s="4" t="s">
        <v>198</v>
      </c>
      <c r="D29" s="4" t="s">
        <v>199</v>
      </c>
      <c r="E29" s="29">
        <v>0</v>
      </c>
      <c r="F29" s="55">
        <f>((E12-F12)/E12)*индикаторы!D14</f>
        <v>639.29730174139763</v>
      </c>
      <c r="G29" s="55">
        <f>(('целев показ'!E12-'целев показ'!G12)/'целев показ'!E12)*индикаторы!D14</f>
        <v>1093.6431388506235</v>
      </c>
      <c r="H29" s="55">
        <f>((E12-H12)/E12)*индикаторы!D14</f>
        <v>1777.9255191948571</v>
      </c>
      <c r="I29" s="55">
        <f>(($E12-I12)/$E12)*индикаторы!$D14</f>
        <v>2249.816106456009</v>
      </c>
      <c r="J29" s="55">
        <f>(($E12-J12)/$E12)*индикаторы!$D14</f>
        <v>2622.3146049275983</v>
      </c>
      <c r="K29" s="55">
        <f>((E12-K12)/E12)*индикаторы!D14</f>
        <v>2821.1480182078462</v>
      </c>
      <c r="L29" s="55">
        <f>((E12-L12)/E12)*индикаторы!D14</f>
        <v>3056.9412854846109</v>
      </c>
      <c r="M29" s="55">
        <f>((E12-M12)/E12)*индикаторы!D14</f>
        <v>3283.2284751171837</v>
      </c>
      <c r="N29" s="55">
        <f>((E12-N12)/E12)*индикаторы!D14</f>
        <v>3497.8489840590469</v>
      </c>
      <c r="O29" s="55">
        <f>((E12-O12)/E12)*индикаторы!D14</f>
        <v>3702.2623477130778</v>
      </c>
      <c r="P29" s="55">
        <f>((E12-P12)/E12)*индикаторы!D14</f>
        <v>3896.9380190665415</v>
      </c>
      <c r="Q29" s="88" t="s">
        <v>200</v>
      </c>
      <c r="R29" s="88"/>
      <c r="S29" s="7"/>
    </row>
    <row r="30" spans="1:19" ht="63" customHeight="1" x14ac:dyDescent="0.25">
      <c r="A30" s="20" t="s">
        <v>201</v>
      </c>
      <c r="B30" s="21" t="s">
        <v>202</v>
      </c>
      <c r="C30" s="51" t="s">
        <v>535</v>
      </c>
      <c r="D30" s="4" t="s">
        <v>203</v>
      </c>
      <c r="E30" s="40">
        <v>0</v>
      </c>
      <c r="F30" s="65">
        <f>F29*индикаторы!$D22</f>
        <v>1393610.5810390899</v>
      </c>
      <c r="G30" s="65">
        <f>G29*индикаторы!$D22</f>
        <v>2384043.6148118624</v>
      </c>
      <c r="H30" s="65">
        <f>H29*индикаторы!$D22</f>
        <v>3875717.6185480608</v>
      </c>
      <c r="I30" s="65">
        <f>I29*индикаторы!$D22</f>
        <v>4904396.6286245184</v>
      </c>
      <c r="J30" s="65">
        <f>J29*индикаторы!$D22</f>
        <v>5716409.8304277202</v>
      </c>
      <c r="K30" s="65">
        <f>K29*индикаторы!$D22</f>
        <v>6149848.776371466</v>
      </c>
      <c r="L30" s="65">
        <f>L29*индикаторы!$D22</f>
        <v>6663856.8776407577</v>
      </c>
      <c r="M30" s="65">
        <f>M29*индикаторы!$D22</f>
        <v>7157142.5851926999</v>
      </c>
      <c r="N30" s="65">
        <f>N29*индикаторы!$D22</f>
        <v>7624995.9788401565</v>
      </c>
      <c r="O30" s="65">
        <f>O29*индикаторы!$D22</f>
        <v>8070598.7144032149</v>
      </c>
      <c r="P30" s="65">
        <f>P29*индикаторы!$D22</f>
        <v>8494974.1571433432</v>
      </c>
      <c r="Q30" s="88" t="s">
        <v>204</v>
      </c>
      <c r="R30" s="88"/>
      <c r="S30" s="7"/>
    </row>
    <row r="31" spans="1:19" x14ac:dyDescent="0.25">
      <c r="A31" s="101" t="s">
        <v>205</v>
      </c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3"/>
    </row>
    <row r="32" spans="1:19" ht="110.25" x14ac:dyDescent="0.25">
      <c r="A32" s="12" t="s">
        <v>206</v>
      </c>
      <c r="B32" s="11" t="s">
        <v>207</v>
      </c>
      <c r="C32" s="5" t="s">
        <v>208</v>
      </c>
      <c r="D32" s="4" t="s">
        <v>209</v>
      </c>
      <c r="E32" s="54">
        <f>индикаторы!D27/индикаторы!D28</f>
        <v>0.25800574155875322</v>
      </c>
      <c r="F32" s="54">
        <f>индикаторы!E27/индикаторы!E28</f>
        <v>0.25003332948192653</v>
      </c>
      <c r="G32" s="54">
        <f>индикаторы!F27/индикаторы!F28</f>
        <v>0.24300004106105777</v>
      </c>
      <c r="H32" s="54">
        <f>индикаторы!G27/индикаторы!G28</f>
        <v>0.23705899048118068</v>
      </c>
      <c r="I32" s="54">
        <f>индикаторы!H27/индикаторы!H28</f>
        <v>0.22625180612607707</v>
      </c>
      <c r="J32" s="54">
        <f>индикаторы!I27/индикаторы!I28</f>
        <v>0.21938285333878008</v>
      </c>
      <c r="K32" s="54">
        <f>индикаторы!J27/индикаторы!J28</f>
        <v>0.21938285333878008</v>
      </c>
      <c r="L32" s="54">
        <f>индикаторы!K27/индикаторы!K28</f>
        <v>0.21938285333878008</v>
      </c>
      <c r="M32" s="54">
        <f>индикаторы!L27/индикаторы!L28</f>
        <v>0.21938285333878008</v>
      </c>
      <c r="N32" s="54">
        <f>индикаторы!M27/индикаторы!M28</f>
        <v>0.21938285333878008</v>
      </c>
      <c r="O32" s="54">
        <f>индикаторы!N27/индикаторы!N28</f>
        <v>0.21938285333878008</v>
      </c>
      <c r="P32" s="54">
        <f>индикаторы!O27/индикаторы!O28</f>
        <v>0.21938285333878008</v>
      </c>
      <c r="Q32" s="88"/>
      <c r="R32" s="88"/>
      <c r="S32" s="7"/>
    </row>
    <row r="33" spans="1:19" ht="110.25" x14ac:dyDescent="0.25">
      <c r="A33" s="12" t="s">
        <v>210</v>
      </c>
      <c r="B33" s="11" t="s">
        <v>211</v>
      </c>
      <c r="C33" s="5" t="s">
        <v>208</v>
      </c>
      <c r="D33" s="4" t="s">
        <v>212</v>
      </c>
      <c r="E33" s="18">
        <f>индикаторы!D29/индикаторы!D30</f>
        <v>0.20889928652071185</v>
      </c>
      <c r="F33" s="18">
        <f>индикаторы!E29/индикаторы!E30</f>
        <v>0.26040927853031798</v>
      </c>
      <c r="G33" s="18">
        <f>индикаторы!F29/индикаторы!F30</f>
        <v>0.25931303201055028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88"/>
      <c r="R33" s="88"/>
      <c r="S33" s="7"/>
    </row>
    <row r="34" spans="1:19" ht="126" customHeight="1" x14ac:dyDescent="0.25">
      <c r="A34" s="12" t="s">
        <v>213</v>
      </c>
      <c r="B34" s="11" t="s">
        <v>214</v>
      </c>
      <c r="C34" s="5" t="s">
        <v>208</v>
      </c>
      <c r="D34" s="42" t="s">
        <v>215</v>
      </c>
      <c r="E34" s="18">
        <v>0</v>
      </c>
      <c r="F34" s="54">
        <f>F32-E32</f>
        <v>-7.9724120768266959E-3</v>
      </c>
      <c r="G34" s="54">
        <f t="shared" ref="F34:P35" si="0">G32-F32</f>
        <v>-7.0332884208687552E-3</v>
      </c>
      <c r="H34" s="54">
        <f t="shared" si="0"/>
        <v>-5.9410505798770941E-3</v>
      </c>
      <c r="I34" s="54">
        <f t="shared" si="0"/>
        <v>-1.0807184355103611E-2</v>
      </c>
      <c r="J34" s="54">
        <f t="shared" si="0"/>
        <v>-6.8689527872969891E-3</v>
      </c>
      <c r="K34" s="54">
        <f t="shared" si="0"/>
        <v>0</v>
      </c>
      <c r="L34" s="54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04"/>
      <c r="R34" s="105"/>
      <c r="S34" s="7"/>
    </row>
    <row r="35" spans="1:19" ht="117" customHeight="1" x14ac:dyDescent="0.25">
      <c r="A35" s="12" t="s">
        <v>216</v>
      </c>
      <c r="B35" s="11" t="s">
        <v>217</v>
      </c>
      <c r="C35" s="5" t="s">
        <v>208</v>
      </c>
      <c r="D35" s="42" t="s">
        <v>218</v>
      </c>
      <c r="E35" s="18">
        <v>0</v>
      </c>
      <c r="F35" s="18">
        <f t="shared" si="0"/>
        <v>5.1509992009606126E-2</v>
      </c>
      <c r="G35" s="18">
        <f t="shared" si="0"/>
        <v>-1.0962465197676963E-3</v>
      </c>
      <c r="H35" s="54">
        <f t="shared" si="0"/>
        <v>-0.25931303201055028</v>
      </c>
      <c r="I35" s="18">
        <f t="shared" si="0"/>
        <v>0</v>
      </c>
      <c r="J35" s="18">
        <f t="shared" si="0"/>
        <v>0</v>
      </c>
      <c r="K35" s="54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06"/>
      <c r="R35" s="107"/>
      <c r="S35" s="22"/>
    </row>
    <row r="36" spans="1:19" ht="189.6" customHeight="1" x14ac:dyDescent="0.25">
      <c r="A36" s="3" t="s">
        <v>219</v>
      </c>
      <c r="B36" s="11" t="s">
        <v>220</v>
      </c>
      <c r="C36" s="12" t="s">
        <v>221</v>
      </c>
      <c r="D36" s="4" t="s">
        <v>222</v>
      </c>
      <c r="E36" s="18">
        <f t="shared" ref="E36:K36" si="1">E33/E32</f>
        <v>0.80966913859605405</v>
      </c>
      <c r="F36" s="18">
        <f t="shared" si="1"/>
        <v>1.0414982637310417</v>
      </c>
      <c r="G36" s="18">
        <f t="shared" si="1"/>
        <v>1.0671316386543062</v>
      </c>
      <c r="H36" s="18">
        <f t="shared" si="1"/>
        <v>0</v>
      </c>
      <c r="I36" s="18">
        <f t="shared" si="1"/>
        <v>0</v>
      </c>
      <c r="J36" s="18">
        <f>J33/J32</f>
        <v>0</v>
      </c>
      <c r="K36" s="18">
        <f t="shared" si="1"/>
        <v>0</v>
      </c>
      <c r="L36" s="18">
        <f>K33/K32</f>
        <v>0</v>
      </c>
      <c r="M36" s="18">
        <f>L33/L32</f>
        <v>0</v>
      </c>
      <c r="N36" s="18">
        <f>M33/M32</f>
        <v>0</v>
      </c>
      <c r="O36" s="18">
        <f>N33/N32</f>
        <v>0</v>
      </c>
      <c r="P36" s="16">
        <f>O33/O32</f>
        <v>0</v>
      </c>
      <c r="Q36" s="61"/>
      <c r="R36" s="108"/>
      <c r="S36" s="109"/>
    </row>
    <row r="37" spans="1:19" ht="94.5" x14ac:dyDescent="0.25">
      <c r="A37" s="3" t="s">
        <v>223</v>
      </c>
      <c r="B37" s="11" t="s">
        <v>224</v>
      </c>
      <c r="C37" s="5" t="s">
        <v>225</v>
      </c>
      <c r="D37" s="4" t="s">
        <v>226</v>
      </c>
      <c r="E37" s="18">
        <f>индикаторы!D31/индикаторы!D32</f>
        <v>52.399463806970509</v>
      </c>
      <c r="F37" s="54">
        <f>индикаторы!E31/индикаторы!E32</f>
        <v>50.829842931937172</v>
      </c>
      <c r="G37" s="54">
        <f>индикаторы!F31/индикаторы!F32</f>
        <v>49.300033523298694</v>
      </c>
      <c r="H37" s="54">
        <f>индикаторы!G31/индикаторы!G32</f>
        <v>47.389875963794836</v>
      </c>
      <c r="I37" s="18">
        <f>индикаторы!H31/индикаторы!H32</f>
        <v>45.925675675675677</v>
      </c>
      <c r="J37" s="18">
        <f>индикаторы!I31/индикаторы!I32</f>
        <v>44.548336798336798</v>
      </c>
      <c r="K37" s="18">
        <f>индикаторы!J31/индикаторы!J32</f>
        <v>44.548336798336798</v>
      </c>
      <c r="L37" s="18">
        <f>индикаторы!K31/индикаторы!K32</f>
        <v>44.548336798336798</v>
      </c>
      <c r="M37" s="18">
        <f>индикаторы!L31/индикаторы!L32</f>
        <v>44.548336798336798</v>
      </c>
      <c r="N37" s="18">
        <f>индикаторы!M31/индикаторы!M32</f>
        <v>44.548336798336798</v>
      </c>
      <c r="O37" s="18">
        <f>индикаторы!N31/индикаторы!N32</f>
        <v>44.548336798336798</v>
      </c>
      <c r="P37" s="18">
        <f>индикаторы!O31/индикаторы!O32</f>
        <v>44.548336798336798</v>
      </c>
      <c r="Q37" s="87"/>
      <c r="R37" s="89"/>
      <c r="S37" s="23"/>
    </row>
    <row r="38" spans="1:19" ht="110.25" x14ac:dyDescent="0.25">
      <c r="A38" s="12" t="s">
        <v>227</v>
      </c>
      <c r="B38" s="11" t="s">
        <v>228</v>
      </c>
      <c r="C38" s="5" t="s">
        <v>225</v>
      </c>
      <c r="D38" s="4" t="s">
        <v>229</v>
      </c>
      <c r="E38" s="18">
        <f>индикаторы!D33/индикаторы!D34</f>
        <v>54.545074172689233</v>
      </c>
      <c r="F38" s="18">
        <f>индикаторы!E33/индикаторы!E34</f>
        <v>57.758317399617589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88"/>
      <c r="R38" s="88"/>
      <c r="S38" s="7"/>
    </row>
    <row r="39" spans="1:19" ht="110.25" x14ac:dyDescent="0.25">
      <c r="A39" s="12" t="s">
        <v>230</v>
      </c>
      <c r="B39" s="11" t="s">
        <v>231</v>
      </c>
      <c r="C39" s="5" t="s">
        <v>225</v>
      </c>
      <c r="D39" s="42" t="s">
        <v>232</v>
      </c>
      <c r="E39" s="18">
        <v>0</v>
      </c>
      <c r="F39" s="54">
        <f t="shared" ref="F39:P39" si="2">F37-E37</f>
        <v>-1.5696208750333369</v>
      </c>
      <c r="G39" s="54">
        <f t="shared" si="2"/>
        <v>-1.5298094086384779</v>
      </c>
      <c r="H39" s="54">
        <f t="shared" si="2"/>
        <v>-1.9101575595038582</v>
      </c>
      <c r="I39" s="54">
        <f t="shared" si="2"/>
        <v>-1.4642002881191587</v>
      </c>
      <c r="J39" s="54">
        <f t="shared" si="2"/>
        <v>-1.3773388773388788</v>
      </c>
      <c r="K39" s="18">
        <f t="shared" si="2"/>
        <v>0</v>
      </c>
      <c r="L39" s="18">
        <f t="shared" si="2"/>
        <v>0</v>
      </c>
      <c r="M39" s="18">
        <f t="shared" si="2"/>
        <v>0</v>
      </c>
      <c r="N39" s="18">
        <f t="shared" si="2"/>
        <v>0</v>
      </c>
      <c r="O39" s="18">
        <f t="shared" si="2"/>
        <v>0</v>
      </c>
      <c r="P39" s="18">
        <f t="shared" si="2"/>
        <v>0</v>
      </c>
      <c r="Q39" s="88"/>
      <c r="R39" s="88"/>
      <c r="S39" s="7"/>
    </row>
    <row r="40" spans="1:19" ht="110.25" x14ac:dyDescent="0.25">
      <c r="A40" s="20" t="s">
        <v>233</v>
      </c>
      <c r="B40" s="24" t="s">
        <v>234</v>
      </c>
      <c r="C40" s="26" t="s">
        <v>225</v>
      </c>
      <c r="D40" s="43" t="s">
        <v>235</v>
      </c>
      <c r="E40" s="18">
        <v>0</v>
      </c>
      <c r="F40" s="54">
        <f t="shared" ref="F40:P40" si="3">F38-E38</f>
        <v>3.2132432269283555</v>
      </c>
      <c r="G40" s="54">
        <f t="shared" si="3"/>
        <v>-57.758317399617589</v>
      </c>
      <c r="H40" s="54">
        <f t="shared" si="3"/>
        <v>0</v>
      </c>
      <c r="I40" s="54">
        <f t="shared" si="3"/>
        <v>0</v>
      </c>
      <c r="J40" s="54">
        <f t="shared" si="3"/>
        <v>0</v>
      </c>
      <c r="K40" s="18">
        <f t="shared" si="3"/>
        <v>0</v>
      </c>
      <c r="L40" s="18">
        <f t="shared" si="3"/>
        <v>0</v>
      </c>
      <c r="M40" s="18">
        <f t="shared" si="3"/>
        <v>0</v>
      </c>
      <c r="N40" s="18">
        <f t="shared" si="3"/>
        <v>0</v>
      </c>
      <c r="O40" s="18">
        <f t="shared" si="3"/>
        <v>0</v>
      </c>
      <c r="P40" s="18">
        <f t="shared" si="3"/>
        <v>0</v>
      </c>
      <c r="Q40" s="88"/>
      <c r="R40" s="88"/>
      <c r="S40" s="7"/>
    </row>
    <row r="41" spans="1:19" ht="181.9" customHeight="1" x14ac:dyDescent="0.25">
      <c r="A41" s="3" t="s">
        <v>236</v>
      </c>
      <c r="B41" s="6" t="s">
        <v>237</v>
      </c>
      <c r="C41" s="3" t="s">
        <v>221</v>
      </c>
      <c r="D41" s="4" t="s">
        <v>238</v>
      </c>
      <c r="E41" s="55">
        <f t="shared" ref="E41:O41" si="4">E38/E37</f>
        <v>1.04094718170443</v>
      </c>
      <c r="F41" s="55">
        <f t="shared" si="4"/>
        <v>1.1363072177295113</v>
      </c>
      <c r="G41" s="55">
        <f t="shared" si="4"/>
        <v>0</v>
      </c>
      <c r="H41" s="16">
        <f t="shared" si="4"/>
        <v>0</v>
      </c>
      <c r="I41" s="16">
        <f t="shared" si="4"/>
        <v>0</v>
      </c>
      <c r="J41" s="16">
        <f t="shared" si="4"/>
        <v>0</v>
      </c>
      <c r="K41" s="16">
        <f t="shared" si="4"/>
        <v>0</v>
      </c>
      <c r="L41" s="16">
        <f t="shared" si="4"/>
        <v>0</v>
      </c>
      <c r="M41" s="16">
        <f t="shared" si="4"/>
        <v>0</v>
      </c>
      <c r="N41" s="16">
        <f t="shared" si="4"/>
        <v>0</v>
      </c>
      <c r="O41" s="16">
        <f t="shared" si="4"/>
        <v>0</v>
      </c>
      <c r="P41" s="16">
        <f t="shared" ref="P41" si="5">P38/P37</f>
        <v>0</v>
      </c>
      <c r="Q41" s="88"/>
      <c r="R41" s="88"/>
      <c r="S41" s="7"/>
    </row>
    <row r="42" spans="1:19" ht="105.6" customHeight="1" x14ac:dyDescent="0.25">
      <c r="A42" s="3" t="s">
        <v>239</v>
      </c>
      <c r="B42" s="6" t="s">
        <v>240</v>
      </c>
      <c r="C42" s="4" t="s">
        <v>241</v>
      </c>
      <c r="D42" s="4" t="s">
        <v>242</v>
      </c>
      <c r="E42" s="55">
        <f>индикаторы!D35/индикаторы!D36</f>
        <v>2250.9597665847664</v>
      </c>
      <c r="F42" s="55">
        <f>индикаторы!E35/индикаторы!E36</f>
        <v>2180.7518404907973</v>
      </c>
      <c r="G42" s="55">
        <f>индикаторы!F35/индикаторы!F36</f>
        <v>2116.6279926335174</v>
      </c>
      <c r="H42" s="55">
        <f>индикаторы!G35/индикаторы!G36</f>
        <v>2054</v>
      </c>
      <c r="I42" s="55">
        <f>индикаторы!H35/индикаторы!H36</f>
        <v>1973.1316708229426</v>
      </c>
      <c r="J42" s="55">
        <f>индикаторы!I35/индикаторы!I36</f>
        <v>1913.9376558603492</v>
      </c>
      <c r="K42" s="55">
        <f>индикаторы!J35/индикаторы!J36</f>
        <v>1913.9376558603492</v>
      </c>
      <c r="L42" s="55">
        <f>индикаторы!K35/индикаторы!K36</f>
        <v>1913.9376558603492</v>
      </c>
      <c r="M42" s="55">
        <f>индикаторы!L35/индикаторы!L36</f>
        <v>1913.9376558603492</v>
      </c>
      <c r="N42" s="55">
        <f>индикаторы!M35/индикаторы!M36</f>
        <v>1913.9376558603492</v>
      </c>
      <c r="O42" s="55">
        <f>индикаторы!N35/индикаторы!N36</f>
        <v>1913.9376558603492</v>
      </c>
      <c r="P42" s="55">
        <f>индикаторы!O35/индикаторы!O36</f>
        <v>1913.9376558603492</v>
      </c>
      <c r="Q42" s="88"/>
      <c r="R42" s="88"/>
      <c r="S42" s="7"/>
    </row>
    <row r="43" spans="1:19" ht="111.6" customHeight="1" x14ac:dyDescent="0.25">
      <c r="A43" s="12" t="s">
        <v>243</v>
      </c>
      <c r="B43" s="11" t="s">
        <v>244</v>
      </c>
      <c r="C43" s="4" t="s">
        <v>241</v>
      </c>
      <c r="D43" s="4" t="s">
        <v>245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88"/>
      <c r="R43" s="88"/>
      <c r="S43" s="7"/>
    </row>
    <row r="44" spans="1:19" ht="110.25" x14ac:dyDescent="0.25">
      <c r="A44" s="3" t="s">
        <v>246</v>
      </c>
      <c r="B44" s="11" t="s">
        <v>247</v>
      </c>
      <c r="C44" s="4" t="s">
        <v>241</v>
      </c>
      <c r="D44" s="42" t="s">
        <v>248</v>
      </c>
      <c r="E44" s="18">
        <v>0</v>
      </c>
      <c r="F44" s="54">
        <f t="shared" ref="F44:P44" si="6">F42-E42</f>
        <v>-70.207926093969036</v>
      </c>
      <c r="G44" s="54">
        <f t="shared" si="6"/>
        <v>-64.123847857279998</v>
      </c>
      <c r="H44" s="54">
        <f t="shared" si="6"/>
        <v>-62.627992633517351</v>
      </c>
      <c r="I44" s="54">
        <f t="shared" si="6"/>
        <v>-80.868329177057376</v>
      </c>
      <c r="J44" s="54">
        <f t="shared" si="6"/>
        <v>-59.194014962593428</v>
      </c>
      <c r="K44" s="18">
        <f t="shared" si="6"/>
        <v>0</v>
      </c>
      <c r="L44" s="18">
        <f t="shared" si="6"/>
        <v>0</v>
      </c>
      <c r="M44" s="18">
        <f t="shared" si="6"/>
        <v>0</v>
      </c>
      <c r="N44" s="18">
        <f t="shared" si="6"/>
        <v>0</v>
      </c>
      <c r="O44" s="18">
        <f t="shared" si="6"/>
        <v>0</v>
      </c>
      <c r="P44" s="18">
        <f t="shared" si="6"/>
        <v>0</v>
      </c>
      <c r="Q44" s="88"/>
      <c r="R44" s="88"/>
      <c r="S44" s="7"/>
    </row>
    <row r="45" spans="1:19" ht="103.9" customHeight="1" x14ac:dyDescent="0.25">
      <c r="A45" s="12" t="s">
        <v>249</v>
      </c>
      <c r="B45" s="11" t="s">
        <v>250</v>
      </c>
      <c r="C45" s="4" t="s">
        <v>241</v>
      </c>
      <c r="D45" s="42" t="s">
        <v>251</v>
      </c>
      <c r="E45" s="39">
        <v>0</v>
      </c>
      <c r="F45" s="39">
        <f t="shared" ref="F45:P45" si="7">F43-E43</f>
        <v>0</v>
      </c>
      <c r="G45" s="39">
        <f t="shared" si="7"/>
        <v>0</v>
      </c>
      <c r="H45" s="39">
        <f t="shared" si="7"/>
        <v>0</v>
      </c>
      <c r="I45" s="39">
        <f t="shared" si="7"/>
        <v>0</v>
      </c>
      <c r="J45" s="39">
        <f t="shared" si="7"/>
        <v>0</v>
      </c>
      <c r="K45" s="39">
        <f t="shared" si="7"/>
        <v>0</v>
      </c>
      <c r="L45" s="39">
        <f t="shared" si="7"/>
        <v>0</v>
      </c>
      <c r="M45" s="39">
        <f t="shared" si="7"/>
        <v>0</v>
      </c>
      <c r="N45" s="39">
        <f t="shared" si="7"/>
        <v>0</v>
      </c>
      <c r="O45" s="39">
        <f t="shared" si="7"/>
        <v>0</v>
      </c>
      <c r="P45" s="39">
        <f t="shared" si="7"/>
        <v>0</v>
      </c>
      <c r="Q45" s="88"/>
      <c r="R45" s="88"/>
      <c r="S45" s="7"/>
    </row>
    <row r="46" spans="1:19" ht="141" customHeight="1" x14ac:dyDescent="0.25">
      <c r="A46" s="12" t="s">
        <v>252</v>
      </c>
      <c r="B46" s="11" t="s">
        <v>253</v>
      </c>
      <c r="C46" s="12" t="s">
        <v>221</v>
      </c>
      <c r="D46" s="4" t="s">
        <v>254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88"/>
      <c r="R46" s="88"/>
      <c r="S46" s="7"/>
    </row>
    <row r="47" spans="1:19" ht="144.6" customHeight="1" x14ac:dyDescent="0.25">
      <c r="A47" s="3" t="s">
        <v>255</v>
      </c>
      <c r="B47" s="11" t="s">
        <v>256</v>
      </c>
      <c r="C47" s="12" t="s">
        <v>149</v>
      </c>
      <c r="D47" s="4" t="s">
        <v>257</v>
      </c>
      <c r="E47" s="56">
        <f>(индикаторы!D35/(индикаторы!D35+индикаторы!D37))*100%</f>
        <v>1</v>
      </c>
      <c r="F47" s="56">
        <f>(индикаторы!E35/(индикаторы!E35+индикаторы!E37))*100%</f>
        <v>1</v>
      </c>
      <c r="G47" s="56">
        <f>(индикаторы!F35/(индикаторы!F35+индикаторы!F37))*100%</f>
        <v>1</v>
      </c>
      <c r="H47" s="56">
        <f>(индикаторы!G35/(индикаторы!G35+индикаторы!G37))*100%</f>
        <v>1</v>
      </c>
      <c r="I47" s="56">
        <f>(индикаторы!H35/(индикаторы!H35+индикаторы!H37))*100%</f>
        <v>1</v>
      </c>
      <c r="J47" s="56">
        <f>(индикаторы!I35/(индикаторы!I35+индикаторы!I37))*100%</f>
        <v>1</v>
      </c>
      <c r="K47" s="56">
        <f>(индикаторы!J35/(индикаторы!J35+индикаторы!J37))*100%</f>
        <v>1</v>
      </c>
      <c r="L47" s="56">
        <f>(индикаторы!K35/(индикаторы!K35+индикаторы!K37))*100%</f>
        <v>1</v>
      </c>
      <c r="M47" s="56">
        <f>(индикаторы!L35/(индикаторы!L35+индикаторы!L37))*100%</f>
        <v>1</v>
      </c>
      <c r="N47" s="56">
        <f>(индикаторы!M35/(индикаторы!M35+индикаторы!M37))*100%</f>
        <v>1</v>
      </c>
      <c r="O47" s="56">
        <f>(индикаторы!N35/(индикаторы!N35+индикаторы!N37))*100%</f>
        <v>1</v>
      </c>
      <c r="P47" s="56">
        <f>(индикаторы!O35/(индикаторы!O35+индикаторы!O37))*100%</f>
        <v>1</v>
      </c>
      <c r="Q47" s="88"/>
      <c r="R47" s="88"/>
      <c r="S47" s="7"/>
    </row>
    <row r="48" spans="1:19" ht="141" customHeight="1" x14ac:dyDescent="0.25">
      <c r="A48" s="3" t="s">
        <v>258</v>
      </c>
      <c r="B48" s="6" t="s">
        <v>259</v>
      </c>
      <c r="C48" s="12" t="s">
        <v>149</v>
      </c>
      <c r="D48" s="4" t="s">
        <v>260</v>
      </c>
      <c r="E48" s="57">
        <f>(индикаторы!D27/(индикаторы!D27+индикаторы!D29))*100%</f>
        <v>7.4819131470222094E-2</v>
      </c>
      <c r="F48" s="57">
        <f>(индикаторы!E27/(индикаторы!E27+индикаторы!E29))*100%</f>
        <v>5.9093143330070451E-2</v>
      </c>
      <c r="G48" s="57">
        <f>(индикаторы!F27/(индикаторы!F27+индикаторы!F29))*100%</f>
        <v>0.52870329070752797</v>
      </c>
      <c r="H48" s="57">
        <f>(индикаторы!G27/(индикаторы!G27+индикаторы!G29))*100%</f>
        <v>1</v>
      </c>
      <c r="I48" s="57">
        <f>(индикаторы!H27/(индикаторы!H27+индикаторы!H29))*100%</f>
        <v>1</v>
      </c>
      <c r="J48" s="57">
        <f>(индикаторы!I27/(индикаторы!I27+индикаторы!I29))*100%</f>
        <v>1</v>
      </c>
      <c r="K48" s="15">
        <f>(индикаторы!J27/(индикаторы!J27+индикаторы!J29))*100%</f>
        <v>1</v>
      </c>
      <c r="L48" s="15">
        <f>(индикаторы!K27/(индикаторы!K27+индикаторы!K29))*100%</f>
        <v>1</v>
      </c>
      <c r="M48" s="15">
        <f>(индикаторы!L27/(индикаторы!L27+индикаторы!L29))*100%</f>
        <v>1</v>
      </c>
      <c r="N48" s="15">
        <f>(индикаторы!M27/(индикаторы!M27+индикаторы!M29))*100%</f>
        <v>1</v>
      </c>
      <c r="O48" s="15">
        <f>(индикаторы!N27/(индикаторы!N27+индикаторы!N29))*100%</f>
        <v>1</v>
      </c>
      <c r="P48" s="15">
        <f>(индикаторы!O27/(индикаторы!O27+индикаторы!O29))*100%</f>
        <v>1</v>
      </c>
      <c r="Q48" s="88"/>
      <c r="R48" s="88"/>
      <c r="S48" s="7"/>
    </row>
    <row r="49" spans="1:19" ht="173.25" x14ac:dyDescent="0.25">
      <c r="A49" s="3" t="s">
        <v>261</v>
      </c>
      <c r="B49" s="6" t="s">
        <v>262</v>
      </c>
      <c r="C49" s="12" t="s">
        <v>149</v>
      </c>
      <c r="D49" s="4" t="s">
        <v>263</v>
      </c>
      <c r="E49" s="27">
        <f>(индикаторы!D31/(индикаторы!D31+индикаторы!D33))*100%</f>
        <v>0.11994918499607227</v>
      </c>
      <c r="F49" s="27">
        <f>(индикаторы!E31/(индикаторы!E31+индикаторы!E33))*100%</f>
        <v>0.11391276289929894</v>
      </c>
      <c r="G49" s="27">
        <f>(индикаторы!F31/(индикаторы!F31+индикаторы!F33))*100%</f>
        <v>1</v>
      </c>
      <c r="H49" s="27">
        <f>(индикаторы!G31/(индикаторы!G31+индикаторы!G33))*100%</f>
        <v>1</v>
      </c>
      <c r="I49" s="27">
        <f>(индикаторы!H31/(индикаторы!H31+индикаторы!H33))*100%</f>
        <v>1</v>
      </c>
      <c r="J49" s="27">
        <f>(индикаторы!I31/(индикаторы!I31+индикаторы!I33))*100%</f>
        <v>1</v>
      </c>
      <c r="K49" s="27">
        <f>(индикаторы!J31/(индикаторы!J31+индикаторы!J33))*100%</f>
        <v>1</v>
      </c>
      <c r="L49" s="27">
        <f>(индикаторы!K31/(индикаторы!K31+индикаторы!K33))*100%</f>
        <v>1</v>
      </c>
      <c r="M49" s="27">
        <f>(индикаторы!L31/(индикаторы!L31+индикаторы!L33))*100%</f>
        <v>1</v>
      </c>
      <c r="N49" s="27">
        <f>(индикаторы!M31/(индикаторы!M31+индикаторы!M33))*100%</f>
        <v>1</v>
      </c>
      <c r="O49" s="27">
        <f>(индикаторы!N31/(индикаторы!N31+индикаторы!N33))*100%</f>
        <v>1</v>
      </c>
      <c r="P49" s="27">
        <f>(индикаторы!O31/(индикаторы!O31+индикаторы!O33))*100%</f>
        <v>1</v>
      </c>
      <c r="Q49" s="88"/>
      <c r="R49" s="88"/>
      <c r="S49" s="7"/>
    </row>
    <row r="50" spans="1:19" ht="189" x14ac:dyDescent="0.25">
      <c r="A50" s="3" t="s">
        <v>264</v>
      </c>
      <c r="B50" s="6" t="s">
        <v>265</v>
      </c>
      <c r="C50" s="12" t="s">
        <v>149</v>
      </c>
      <c r="D50" s="4" t="s">
        <v>266</v>
      </c>
      <c r="E50" s="41">
        <v>0</v>
      </c>
      <c r="F50" s="41">
        <v>0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1">
        <v>0</v>
      </c>
      <c r="Q50" s="88"/>
      <c r="R50" s="88"/>
      <c r="S50" s="7"/>
    </row>
    <row r="51" spans="1:19" ht="71.45" customHeight="1" x14ac:dyDescent="0.25">
      <c r="A51" s="12" t="s">
        <v>267</v>
      </c>
      <c r="B51" s="6" t="s">
        <v>268</v>
      </c>
      <c r="C51" s="12"/>
      <c r="D51" s="4"/>
      <c r="E51" s="9"/>
      <c r="F51" s="9"/>
      <c r="G51" s="9"/>
      <c r="H51" s="9"/>
      <c r="I51" s="9"/>
      <c r="J51" s="9"/>
      <c r="K51" s="9"/>
      <c r="L51" s="9"/>
      <c r="M51" s="9"/>
      <c r="N51" s="9"/>
      <c r="O51" s="14"/>
      <c r="P51" s="14"/>
      <c r="Q51" s="87"/>
      <c r="R51" s="88"/>
      <c r="S51" s="7"/>
    </row>
    <row r="52" spans="1:19" ht="31.5" customHeight="1" x14ac:dyDescent="0.25">
      <c r="A52" s="3" t="s">
        <v>269</v>
      </c>
      <c r="B52" s="28" t="s">
        <v>270</v>
      </c>
      <c r="C52" s="12" t="s">
        <v>149</v>
      </c>
      <c r="D52" s="4" t="s">
        <v>271</v>
      </c>
      <c r="E52" s="57">
        <f>индикаторы!D42/индикаторы!D41*100%</f>
        <v>8.4650000000000003E-2</v>
      </c>
      <c r="F52" s="57">
        <f>индикаторы!E42/индикаторы!E41*100%</f>
        <v>9.0101694915254243E-2</v>
      </c>
      <c r="G52" s="57">
        <f>индикаторы!F42/индикаторы!F41*100%</f>
        <v>8.6534883720930239E-2</v>
      </c>
      <c r="H52" s="15">
        <f>индикаторы!G42/индикаторы!G41*100%</f>
        <v>7.9741496598639452E-2</v>
      </c>
      <c r="I52" s="15">
        <f>индикаторы!H42/индикаторы!H41*100%</f>
        <v>7.3448101265822782E-2</v>
      </c>
      <c r="J52" s="15">
        <f>индикаторы!I42/индикаторы!I41*100%</f>
        <v>7.1804375000000004E-2</v>
      </c>
      <c r="K52" s="15">
        <f>индикаторы!J42/индикаторы!J41*100%</f>
        <v>7.0208641975308642E-2</v>
      </c>
      <c r="L52" s="15">
        <f>индикаторы!K42/индикаторы!K41*100%</f>
        <v>6.9080368098159511E-2</v>
      </c>
      <c r="M52" s="15">
        <f>индикаторы!L42/индикаторы!L41*100%</f>
        <v>6.7972560975609761E-2</v>
      </c>
      <c r="N52" s="15">
        <f>индикаторы!M42/индикаторы!M41*100%</f>
        <v>6.6884848484848491E-2</v>
      </c>
      <c r="O52" s="15">
        <f>индикаторы!N42/индикаторы!N41*100%</f>
        <v>6.5817469879518073E-2</v>
      </c>
      <c r="P52" s="15">
        <f>индикаторы!O42/индикаторы!O41*100%</f>
        <v>6.3625882352941171E-2</v>
      </c>
      <c r="Q52" s="88"/>
      <c r="R52" s="88"/>
      <c r="S52" s="7"/>
    </row>
    <row r="53" spans="1:19" ht="63" customHeight="1" x14ac:dyDescent="0.25">
      <c r="A53" s="12" t="s">
        <v>272</v>
      </c>
      <c r="B53" s="28" t="s">
        <v>273</v>
      </c>
      <c r="C53" s="12" t="s">
        <v>149</v>
      </c>
      <c r="D53" s="4" t="s">
        <v>274</v>
      </c>
      <c r="E53" s="57">
        <f>индикаторы!D42/индикаторы!D41</f>
        <v>8.4650000000000003E-2</v>
      </c>
      <c r="F53" s="57">
        <f>(индикаторы!E42/индикаторы!$D41)</f>
        <v>0.10632</v>
      </c>
      <c r="G53" s="57">
        <f>(индикаторы!F42/индикаторы!$D41)</f>
        <v>0.11162999999999999</v>
      </c>
      <c r="H53" s="57">
        <f>(индикаторы!G42/индикаторы!$D41)</f>
        <v>0.11722</v>
      </c>
      <c r="I53" s="57">
        <f>(индикаторы!H42/индикаторы!$D41)</f>
        <v>0.116048</v>
      </c>
      <c r="J53" s="57">
        <f>(индикаторы!I42/индикаторы!$D41)</f>
        <v>0.114887</v>
      </c>
      <c r="K53" s="57">
        <f>(индикаторы!J42/индикаторы!$D41)</f>
        <v>0.11373800000000001</v>
      </c>
      <c r="L53" s="57">
        <f>(индикаторы!K42/индикаторы!$D41)</f>
        <v>0.11260100000000001</v>
      </c>
      <c r="M53" s="57">
        <f>(индикаторы!L42/индикаторы!$D41)</f>
        <v>0.111475</v>
      </c>
      <c r="N53" s="57">
        <f>(индикаторы!M42/индикаторы!$D41)</f>
        <v>0.11036</v>
      </c>
      <c r="O53" s="57">
        <f>(индикаторы!N42/индикаторы!$D41)</f>
        <v>0.10925700000000001</v>
      </c>
      <c r="P53" s="57">
        <f>(индикаторы!O42/индикаторы!$D41)</f>
        <v>0.108164</v>
      </c>
      <c r="Q53" s="88" t="s">
        <v>275</v>
      </c>
      <c r="R53" s="88"/>
      <c r="S53" s="7"/>
    </row>
    <row r="54" spans="1:19" ht="78.599999999999994" customHeight="1" x14ac:dyDescent="0.25">
      <c r="A54" s="12" t="s">
        <v>276</v>
      </c>
      <c r="B54" s="6" t="s">
        <v>277</v>
      </c>
      <c r="C54" s="12"/>
      <c r="D54" s="4"/>
      <c r="E54" s="9"/>
      <c r="F54" s="9"/>
      <c r="G54" s="9"/>
      <c r="H54" s="9"/>
      <c r="I54" s="9"/>
      <c r="J54" s="9"/>
      <c r="K54" s="9"/>
      <c r="L54" s="9"/>
      <c r="M54" s="9"/>
      <c r="N54" s="9"/>
      <c r="O54" s="14"/>
      <c r="P54" s="14"/>
      <c r="Q54" s="87"/>
      <c r="R54" s="88"/>
      <c r="S54" s="7"/>
    </row>
    <row r="55" spans="1:19" ht="30.95" customHeight="1" x14ac:dyDescent="0.25">
      <c r="A55" s="12" t="s">
        <v>278</v>
      </c>
      <c r="B55" s="28" t="s">
        <v>270</v>
      </c>
      <c r="C55" s="5" t="s">
        <v>505</v>
      </c>
      <c r="D55" s="4" t="s">
        <v>279</v>
      </c>
      <c r="E55" s="16">
        <v>0</v>
      </c>
      <c r="F55" s="16">
        <f>индикаторы!E42-индикаторы!D42</f>
        <v>21670</v>
      </c>
      <c r="G55" s="16">
        <f>индикаторы!F42-индикаторы!E42</f>
        <v>5310</v>
      </c>
      <c r="H55" s="16">
        <f>индикаторы!G42-индикаторы!F42</f>
        <v>5590</v>
      </c>
      <c r="I55" s="55">
        <f>индикаторы!H42-индикаторы!G42</f>
        <v>-1172</v>
      </c>
      <c r="J55" s="55">
        <f>индикаторы!I42-индикаторы!H42</f>
        <v>-1161</v>
      </c>
      <c r="K55" s="55">
        <f>индикаторы!J42-индикаторы!I42</f>
        <v>-1149</v>
      </c>
      <c r="L55" s="55">
        <f>индикаторы!K42-индикаторы!J42</f>
        <v>-1137</v>
      </c>
      <c r="M55" s="55">
        <f>индикаторы!L42-индикаторы!K42</f>
        <v>-1126</v>
      </c>
      <c r="N55" s="55">
        <f>индикаторы!M42-индикаторы!L42</f>
        <v>-1115</v>
      </c>
      <c r="O55" s="55">
        <f>индикаторы!N42-индикаторы!M42</f>
        <v>-1103</v>
      </c>
      <c r="P55" s="55">
        <f>индикаторы!O42-индикаторы!N42</f>
        <v>-1093</v>
      </c>
      <c r="Q55" s="88" t="s">
        <v>280</v>
      </c>
      <c r="R55" s="88"/>
      <c r="S55" s="7"/>
    </row>
    <row r="56" spans="1:19" ht="30.95" customHeight="1" x14ac:dyDescent="0.25">
      <c r="A56" s="12" t="s">
        <v>281</v>
      </c>
      <c r="B56" s="28" t="s">
        <v>273</v>
      </c>
      <c r="C56" s="5" t="s">
        <v>505</v>
      </c>
      <c r="D56" s="4" t="s">
        <v>282</v>
      </c>
      <c r="E56" s="16">
        <v>0</v>
      </c>
      <c r="F56" s="16">
        <f>индикаторы!E42-индикаторы!D42</f>
        <v>21670</v>
      </c>
      <c r="G56" s="16">
        <f>индикаторы!F42-индикаторы!D42</f>
        <v>26980</v>
      </c>
      <c r="H56" s="16">
        <f>индикаторы!G42-индикаторы!D42</f>
        <v>32570</v>
      </c>
      <c r="I56" s="55">
        <f>индикаторы!H42-индикаторы!D42</f>
        <v>31398</v>
      </c>
      <c r="J56" s="55">
        <f>индикаторы!I42-индикаторы!D42</f>
        <v>30237</v>
      </c>
      <c r="K56" s="55">
        <f>индикаторы!J42-индикаторы!D42</f>
        <v>29088</v>
      </c>
      <c r="L56" s="55">
        <f>индикаторы!K42-индикаторы!D42</f>
        <v>27951</v>
      </c>
      <c r="M56" s="55">
        <f>индикаторы!L42-индикаторы!D42</f>
        <v>26825</v>
      </c>
      <c r="N56" s="55">
        <f>индикаторы!M42-индикаторы!D42</f>
        <v>25710</v>
      </c>
      <c r="O56" s="55">
        <f>индикаторы!N42-индикаторы!D42</f>
        <v>24607</v>
      </c>
      <c r="P56" s="55">
        <f>индикаторы!O42-индикаторы!D42</f>
        <v>23514</v>
      </c>
      <c r="Q56" s="88"/>
      <c r="R56" s="88"/>
      <c r="S56" s="7"/>
    </row>
    <row r="57" spans="1:19" ht="84.6" customHeight="1" x14ac:dyDescent="0.25">
      <c r="A57" s="12" t="s">
        <v>283</v>
      </c>
      <c r="B57" s="6" t="s">
        <v>284</v>
      </c>
      <c r="C57" s="12" t="s">
        <v>149</v>
      </c>
      <c r="D57" s="4" t="s">
        <v>285</v>
      </c>
      <c r="E57" s="27">
        <f>индикаторы!D43/индикаторы!D41*100%</f>
        <v>0</v>
      </c>
      <c r="F57" s="27">
        <f>индикаторы!E43/индикаторы!E41*100%</f>
        <v>0</v>
      </c>
      <c r="G57" s="27">
        <f>индикаторы!F43/индикаторы!F41*100%</f>
        <v>0</v>
      </c>
      <c r="H57" s="27">
        <f>индикаторы!G43/индикаторы!G41*100%</f>
        <v>0</v>
      </c>
      <c r="I57" s="27">
        <f>индикаторы!H43/индикаторы!H41*100%</f>
        <v>0</v>
      </c>
      <c r="J57" s="27">
        <f>индикаторы!I43/индикаторы!I41*100%</f>
        <v>0</v>
      </c>
      <c r="K57" s="27">
        <f>индикаторы!J43/индикаторы!J41*100%</f>
        <v>0</v>
      </c>
      <c r="L57" s="27">
        <f>индикаторы!K43/индикаторы!K41*100%</f>
        <v>0</v>
      </c>
      <c r="M57" s="27">
        <f>индикаторы!L43/индикаторы!L41*100%</f>
        <v>0</v>
      </c>
      <c r="N57" s="27">
        <f>индикаторы!M43/индикаторы!M41*100%</f>
        <v>0</v>
      </c>
      <c r="O57" s="27">
        <f>индикаторы!N43/индикаторы!N41*100%</f>
        <v>0</v>
      </c>
      <c r="P57" s="27">
        <f>индикаторы!O43/индикаторы!O41*100%</f>
        <v>0</v>
      </c>
      <c r="Q57" s="88"/>
      <c r="R57" s="88"/>
      <c r="S57" s="7"/>
    </row>
    <row r="58" spans="1:19" ht="76.900000000000006" customHeight="1" x14ac:dyDescent="0.25">
      <c r="A58" s="12" t="s">
        <v>286</v>
      </c>
      <c r="B58" s="6" t="s">
        <v>287</v>
      </c>
      <c r="C58" s="5" t="s">
        <v>505</v>
      </c>
      <c r="D58" s="4" t="s">
        <v>288</v>
      </c>
      <c r="E58" s="37">
        <v>0</v>
      </c>
      <c r="F58" s="37">
        <f>индикаторы!E43-индикаторы!D43</f>
        <v>0</v>
      </c>
      <c r="G58" s="37">
        <f>индикаторы!F43-индикаторы!E43</f>
        <v>0</v>
      </c>
      <c r="H58" s="37">
        <f>индикаторы!G43-индикаторы!F43</f>
        <v>0</v>
      </c>
      <c r="I58" s="37">
        <f>индикаторы!H43-индикаторы!G43</f>
        <v>0</v>
      </c>
      <c r="J58" s="37">
        <f>индикаторы!I43-индикаторы!H43</f>
        <v>0</v>
      </c>
      <c r="K58" s="37">
        <f>индикаторы!J43-индикаторы!I43</f>
        <v>0</v>
      </c>
      <c r="L58" s="37">
        <f>индикаторы!K43-индикаторы!J43</f>
        <v>0</v>
      </c>
      <c r="M58" s="37">
        <f>индикаторы!L43-индикаторы!K43</f>
        <v>0</v>
      </c>
      <c r="N58" s="37">
        <f>индикаторы!M43-индикаторы!L43</f>
        <v>0</v>
      </c>
      <c r="O58" s="37">
        <f>индикаторы!N43-индикаторы!M43</f>
        <v>0</v>
      </c>
      <c r="P58" s="37">
        <f>индикаторы!O43-индикаторы!N43</f>
        <v>0</v>
      </c>
      <c r="Q58" s="88" t="s">
        <v>280</v>
      </c>
      <c r="R58" s="88"/>
      <c r="S58" s="7"/>
    </row>
    <row r="59" spans="1:19" ht="121.15" customHeight="1" x14ac:dyDescent="0.25">
      <c r="A59" s="3" t="s">
        <v>289</v>
      </c>
      <c r="B59" s="6" t="s">
        <v>290</v>
      </c>
      <c r="C59" s="12" t="s">
        <v>149</v>
      </c>
      <c r="D59" s="4" t="s">
        <v>291</v>
      </c>
      <c r="E59" s="52">
        <f>индикаторы!D45/индикаторы!D44*100%</f>
        <v>0</v>
      </c>
      <c r="F59" s="52">
        <f>индикаторы!E45/индикаторы!E44*100%</f>
        <v>0</v>
      </c>
      <c r="G59" s="52">
        <f>индикаторы!F45/индикаторы!F44*100%</f>
        <v>0</v>
      </c>
      <c r="H59" s="52">
        <f>индикаторы!G45/индикаторы!G44*100%</f>
        <v>0.63934426229508201</v>
      </c>
      <c r="I59" s="52">
        <f>индикаторы!H45/индикаторы!H44*100%</f>
        <v>1</v>
      </c>
      <c r="J59" s="52">
        <f>индикаторы!I45/индикаторы!I44*100%</f>
        <v>1</v>
      </c>
      <c r="K59" s="52">
        <f>индикаторы!J45/индикаторы!J44*100%</f>
        <v>1</v>
      </c>
      <c r="L59" s="52">
        <f>индикаторы!K45/индикаторы!K44*100%</f>
        <v>1</v>
      </c>
      <c r="M59" s="52">
        <f>индикаторы!L45/индикаторы!L44*100%</f>
        <v>1</v>
      </c>
      <c r="N59" s="52">
        <f>индикаторы!M45/индикаторы!M44*100%</f>
        <v>1</v>
      </c>
      <c r="O59" s="52">
        <f>индикаторы!N45/индикаторы!N44*100%</f>
        <v>1</v>
      </c>
      <c r="P59" s="52">
        <f>индикаторы!O45/индикаторы!O44*100%</f>
        <v>1</v>
      </c>
      <c r="Q59" s="88"/>
      <c r="R59" s="88"/>
      <c r="S59" s="7"/>
    </row>
    <row r="60" spans="1:19" ht="58.9" customHeight="1" x14ac:dyDescent="0.25">
      <c r="A60" s="3" t="s">
        <v>292</v>
      </c>
      <c r="B60" s="6" t="s">
        <v>507</v>
      </c>
      <c r="C60" s="12" t="s">
        <v>103</v>
      </c>
      <c r="D60" s="4" t="s">
        <v>47</v>
      </c>
      <c r="E60" s="16">
        <f>индикаторы!D46</f>
        <v>0</v>
      </c>
      <c r="F60" s="16">
        <f>индикаторы!E46</f>
        <v>0</v>
      </c>
      <c r="G60" s="16">
        <f>индикаторы!F46</f>
        <v>0</v>
      </c>
      <c r="H60" s="16">
        <f>индикаторы!G46</f>
        <v>0</v>
      </c>
      <c r="I60" s="16">
        <f>индикаторы!H46</f>
        <v>0</v>
      </c>
      <c r="J60" s="16">
        <f>индикаторы!I46</f>
        <v>36</v>
      </c>
      <c r="K60" s="16">
        <f>индикаторы!J46</f>
        <v>36</v>
      </c>
      <c r="L60" s="16">
        <f>индикаторы!K46</f>
        <v>36</v>
      </c>
      <c r="M60" s="16">
        <f>индикаторы!L46</f>
        <v>36</v>
      </c>
      <c r="N60" s="16">
        <f>индикаторы!M46</f>
        <v>36</v>
      </c>
      <c r="O60" s="16">
        <f>индикаторы!N46</f>
        <v>36</v>
      </c>
      <c r="P60" s="16">
        <f>индикаторы!O46</f>
        <v>36</v>
      </c>
      <c r="Q60" s="88"/>
      <c r="R60" s="88"/>
      <c r="S60" s="7"/>
    </row>
    <row r="61" spans="1:19" ht="85.15" customHeight="1" x14ac:dyDescent="0.25">
      <c r="A61" s="3" t="s">
        <v>293</v>
      </c>
      <c r="B61" s="6" t="s">
        <v>294</v>
      </c>
      <c r="C61" s="12" t="s">
        <v>149</v>
      </c>
      <c r="D61" s="4" t="s">
        <v>295</v>
      </c>
      <c r="E61" s="58">
        <f>индикаторы!D48/индикаторы!D47</f>
        <v>0</v>
      </c>
      <c r="F61" s="58">
        <f>индикаторы!E48/индикаторы!E47</f>
        <v>0</v>
      </c>
      <c r="G61" s="58">
        <f>индикаторы!F48/индикаторы!F47</f>
        <v>0</v>
      </c>
      <c r="H61" s="58">
        <f>индикаторы!G48/индикаторы!G47</f>
        <v>0</v>
      </c>
      <c r="I61" s="58">
        <f>индикаторы!H48/индикаторы!H47</f>
        <v>0</v>
      </c>
      <c r="J61" s="58">
        <f>индикаторы!I48/индикаторы!I47</f>
        <v>1</v>
      </c>
      <c r="K61" s="58">
        <f>индикаторы!J48/индикаторы!J47</f>
        <v>1</v>
      </c>
      <c r="L61" s="58">
        <f>индикаторы!K48/индикаторы!K47</f>
        <v>1</v>
      </c>
      <c r="M61" s="58">
        <f>индикаторы!L48/индикаторы!L47</f>
        <v>1</v>
      </c>
      <c r="N61" s="58">
        <f>индикаторы!M48/индикаторы!M47</f>
        <v>1</v>
      </c>
      <c r="O61" s="58">
        <f>индикаторы!N48/индикаторы!N47</f>
        <v>1</v>
      </c>
      <c r="P61" s="58">
        <f>индикаторы!O48/индикаторы!O47</f>
        <v>1</v>
      </c>
      <c r="Q61" s="88"/>
      <c r="R61" s="88"/>
      <c r="S61" s="7"/>
    </row>
    <row r="62" spans="1:19" ht="127.15" customHeight="1" x14ac:dyDescent="0.25">
      <c r="A62" s="3" t="s">
        <v>296</v>
      </c>
      <c r="B62" s="6" t="s">
        <v>297</v>
      </c>
      <c r="C62" s="12" t="s">
        <v>149</v>
      </c>
      <c r="D62" s="4" t="s">
        <v>298</v>
      </c>
      <c r="E62" s="15">
        <f>(индикаторы!D50/индикаторы!D49)</f>
        <v>0</v>
      </c>
      <c r="F62" s="15">
        <f>(индикаторы!E50/индикаторы!E49)</f>
        <v>9.9536603163047129E-3</v>
      </c>
      <c r="G62" s="15">
        <f>(индикаторы!F50/индикаторы!F49)</f>
        <v>2.3376036036036038E-2</v>
      </c>
      <c r="H62" s="15">
        <f>(индикаторы!G50/индикаторы!G49)</f>
        <v>2.4E-2</v>
      </c>
      <c r="I62" s="15">
        <f>(индикаторы!H50/индикаторы!H49)</f>
        <v>2.500067862862727E-2</v>
      </c>
      <c r="J62" s="15">
        <f>(индикаторы!I50/индикаторы!I49)</f>
        <v>2.5999423377354822E-2</v>
      </c>
      <c r="K62" s="15">
        <f>(индикаторы!J50/индикаторы!J49)</f>
        <v>2.6999939317181264E-2</v>
      </c>
      <c r="L62" s="15">
        <f>(индикаторы!K50/индикаторы!K49)</f>
        <v>2.799969997054589E-2</v>
      </c>
      <c r="M62" s="15">
        <f>(индикаторы!L50/индикаторы!L49)</f>
        <v>2.9000189848293955E-2</v>
      </c>
      <c r="N62" s="15">
        <f>(индикаторы!M50/индикаторы!M49)</f>
        <v>2.9999592949892132E-2</v>
      </c>
      <c r="O62" s="15">
        <f>(индикаторы!N50/индикаторы!N49)</f>
        <v>3.1000345608847586E-2</v>
      </c>
      <c r="P62" s="15">
        <f>(индикаторы!O50/индикаторы!O49)</f>
        <v>3.2000313004012536E-2</v>
      </c>
      <c r="Q62" s="88"/>
      <c r="R62" s="88"/>
      <c r="S62" s="7"/>
    </row>
    <row r="63" spans="1:19" ht="106.9" customHeight="1" x14ac:dyDescent="0.25">
      <c r="A63" s="3" t="s">
        <v>299</v>
      </c>
      <c r="B63" s="6" t="s">
        <v>300</v>
      </c>
      <c r="C63" s="5" t="s">
        <v>301</v>
      </c>
      <c r="D63" s="4" t="s">
        <v>302</v>
      </c>
      <c r="E63" s="16">
        <f>индикаторы!D51/индикаторы!D52</f>
        <v>20.618181818181817</v>
      </c>
      <c r="F63" s="16">
        <f>индикаторы!E51/индикаторы!E52</f>
        <v>19.922242314647377</v>
      </c>
      <c r="G63" s="16">
        <f>индикаторы!F51/индикаторы!F52</f>
        <v>22.911392405063292</v>
      </c>
      <c r="H63" s="16">
        <f>индикаторы!G51/индикаторы!G52</f>
        <v>22.049861495844876</v>
      </c>
      <c r="I63" s="16">
        <f>индикаторы!H51/индикаторы!H52</f>
        <v>21.866295264623954</v>
      </c>
      <c r="J63" s="16">
        <f>индикаторы!I51/индикаторы!I52</f>
        <v>21.610027855153202</v>
      </c>
      <c r="K63" s="16">
        <f>индикаторы!J51/индикаторы!J52</f>
        <v>21.389972144846798</v>
      </c>
      <c r="L63" s="16">
        <f>индикаторы!K51/индикаторы!K52</f>
        <v>21.181058495821727</v>
      </c>
      <c r="M63" s="16">
        <f>индикаторы!L51/индикаторы!L52</f>
        <v>20.961002785515319</v>
      </c>
      <c r="N63" s="16">
        <f>индикаторы!M51/индикаторы!M52</f>
        <v>20.749303621169915</v>
      </c>
      <c r="O63" s="16">
        <f>индикаторы!N51/индикаторы!N52</f>
        <v>20.548746518105851</v>
      </c>
      <c r="P63" s="55">
        <f>индикаторы!O51/индикаторы!O52</f>
        <v>20.33983286908078</v>
      </c>
      <c r="Q63" s="88"/>
      <c r="R63" s="88"/>
      <c r="S63" s="7"/>
    </row>
    <row r="64" spans="1:19" x14ac:dyDescent="0.25">
      <c r="A64" s="101" t="s">
        <v>303</v>
      </c>
      <c r="B64" s="102"/>
      <c r="C64" s="102"/>
      <c r="D64" s="102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3"/>
    </row>
    <row r="65" spans="1:19" ht="170.45" customHeight="1" x14ac:dyDescent="0.25">
      <c r="A65" s="3" t="s">
        <v>304</v>
      </c>
      <c r="B65" s="6" t="s">
        <v>305</v>
      </c>
      <c r="C65" s="3" t="s">
        <v>149</v>
      </c>
      <c r="D65" s="4" t="s">
        <v>306</v>
      </c>
      <c r="E65" s="27">
        <f>индикаторы!D54/индикаторы!D53</f>
        <v>0.96999997179532738</v>
      </c>
      <c r="F65" s="27">
        <f>индикаторы!E54/индикаторы!E53</f>
        <v>0.97999994029944304</v>
      </c>
      <c r="G65" s="27">
        <f>индикаторы!F54/индикаторы!F53</f>
        <v>0.98999996034828086</v>
      </c>
      <c r="H65" s="27">
        <f>индикаторы!G54/индикаторы!G53</f>
        <v>1</v>
      </c>
      <c r="I65" s="27">
        <f>индикаторы!H54/индикаторы!H53</f>
        <v>1</v>
      </c>
      <c r="J65" s="27">
        <f>индикаторы!I54/индикаторы!I53</f>
        <v>1</v>
      </c>
      <c r="K65" s="27">
        <f>индикаторы!J54/индикаторы!J53</f>
        <v>1</v>
      </c>
      <c r="L65" s="27">
        <f>индикаторы!K54/индикаторы!K53</f>
        <v>1</v>
      </c>
      <c r="M65" s="27">
        <f>индикаторы!L54/индикаторы!L53</f>
        <v>1</v>
      </c>
      <c r="N65" s="27">
        <f>индикаторы!M54/индикаторы!M53</f>
        <v>1</v>
      </c>
      <c r="O65" s="27">
        <f>индикаторы!N54/индикаторы!N53</f>
        <v>1</v>
      </c>
      <c r="P65" s="27">
        <f>индикаторы!O54/индикаторы!O53</f>
        <v>1</v>
      </c>
      <c r="Q65" s="88"/>
      <c r="R65" s="88"/>
      <c r="S65" s="7"/>
    </row>
    <row r="66" spans="1:19" ht="173.25" x14ac:dyDescent="0.25">
      <c r="A66" s="3" t="s">
        <v>307</v>
      </c>
      <c r="B66" s="6" t="s">
        <v>308</v>
      </c>
      <c r="C66" s="3" t="s">
        <v>149</v>
      </c>
      <c r="D66" s="4" t="s">
        <v>309</v>
      </c>
      <c r="E66" s="27">
        <f>индикаторы!D56/индикаторы!D55</f>
        <v>0</v>
      </c>
      <c r="F66" s="27">
        <f>индикаторы!E56/индикаторы!E55</f>
        <v>0</v>
      </c>
      <c r="G66" s="27">
        <f>индикаторы!F56/индикаторы!F55</f>
        <v>0.49974934615248845</v>
      </c>
      <c r="H66" s="27">
        <f>индикаторы!G56/индикаторы!G55</f>
        <v>1</v>
      </c>
      <c r="I66" s="27">
        <f>индикаторы!H56/индикаторы!H55</f>
        <v>1</v>
      </c>
      <c r="J66" s="27">
        <f>индикаторы!I56/индикаторы!I55</f>
        <v>1.0028129803898955</v>
      </c>
      <c r="K66" s="27">
        <f>индикаторы!J56/индикаторы!J55</f>
        <v>1.0028129803898955</v>
      </c>
      <c r="L66" s="27">
        <f>индикаторы!K56/индикаторы!K55</f>
        <v>1.0028129803898955</v>
      </c>
      <c r="M66" s="27">
        <f>индикаторы!L56/индикаторы!L55</f>
        <v>1.0028129803898955</v>
      </c>
      <c r="N66" s="27">
        <f>индикаторы!M56/индикаторы!M55</f>
        <v>1.0028129803898955</v>
      </c>
      <c r="O66" s="27">
        <f>индикаторы!N56/индикаторы!N55</f>
        <v>1.0028129803898955</v>
      </c>
      <c r="P66" s="27">
        <f>индикаторы!O56/индикаторы!O55</f>
        <v>1.0028129803898955</v>
      </c>
      <c r="Q66" s="88"/>
      <c r="R66" s="88"/>
      <c r="S66" s="7"/>
    </row>
    <row r="67" spans="1:19" ht="154.9" customHeight="1" x14ac:dyDescent="0.25">
      <c r="A67" s="3" t="s">
        <v>310</v>
      </c>
      <c r="B67" s="6" t="s">
        <v>311</v>
      </c>
      <c r="C67" s="3" t="s">
        <v>149</v>
      </c>
      <c r="D67" s="4" t="s">
        <v>312</v>
      </c>
      <c r="E67" s="27">
        <f>индикаторы!D57/индикаторы!D55</f>
        <v>1</v>
      </c>
      <c r="F67" s="27">
        <f>индикаторы!E57/индикаторы!E55</f>
        <v>1</v>
      </c>
      <c r="G67" s="27">
        <f>индикаторы!F57/индикаторы!F55</f>
        <v>1</v>
      </c>
      <c r="H67" s="27">
        <f>индикаторы!G57/индикаторы!G55</f>
        <v>1</v>
      </c>
      <c r="I67" s="27">
        <f>индикаторы!H57/индикаторы!H55</f>
        <v>1</v>
      </c>
      <c r="J67" s="27">
        <f>индикаторы!I57/индикаторы!I55</f>
        <v>1.0028129803898955</v>
      </c>
      <c r="K67" s="27">
        <f>индикаторы!J57/индикаторы!J55</f>
        <v>1.0028129803898955</v>
      </c>
      <c r="L67" s="27">
        <f>индикаторы!K57/индикаторы!K55</f>
        <v>1.0028129803898955</v>
      </c>
      <c r="M67" s="27">
        <f>индикаторы!L57/индикаторы!L55</f>
        <v>1.0028129803898955</v>
      </c>
      <c r="N67" s="27">
        <f>индикаторы!M57/индикаторы!M55</f>
        <v>1.0028129803898955</v>
      </c>
      <c r="O67" s="27">
        <f>индикаторы!N57/индикаторы!N55</f>
        <v>1.0028129803898955</v>
      </c>
      <c r="P67" s="27">
        <f>индикаторы!O57/индикаторы!O55</f>
        <v>1.0028129803898955</v>
      </c>
      <c r="Q67" s="88"/>
      <c r="R67" s="88"/>
      <c r="S67" s="7"/>
    </row>
    <row r="68" spans="1:19" ht="149.44999999999999" customHeight="1" x14ac:dyDescent="0.25">
      <c r="A68" s="3" t="s">
        <v>313</v>
      </c>
      <c r="B68" s="6" t="s">
        <v>314</v>
      </c>
      <c r="C68" s="3" t="s">
        <v>149</v>
      </c>
      <c r="D68" s="4" t="s">
        <v>315</v>
      </c>
      <c r="E68" s="27">
        <f>индикаторы!D59/индикаторы!D58</f>
        <v>0</v>
      </c>
      <c r="F68" s="27">
        <f>индикаторы!E59/индикаторы!E58</f>
        <v>0</v>
      </c>
      <c r="G68" s="27">
        <f>индикаторы!F59/индикаторы!F58</f>
        <v>0</v>
      </c>
      <c r="H68" s="27">
        <f>индикаторы!G59/индикаторы!G58</f>
        <v>1</v>
      </c>
      <c r="I68" s="27">
        <f>индикаторы!H59/индикаторы!H58</f>
        <v>1</v>
      </c>
      <c r="J68" s="27">
        <f>индикаторы!I59/индикаторы!I58</f>
        <v>1</v>
      </c>
      <c r="K68" s="27">
        <f>индикаторы!J59/индикаторы!J58</f>
        <v>1</v>
      </c>
      <c r="L68" s="27">
        <f>индикаторы!K59/индикаторы!K58</f>
        <v>1</v>
      </c>
      <c r="M68" s="27">
        <f>индикаторы!L59/индикаторы!L58</f>
        <v>1</v>
      </c>
      <c r="N68" s="27">
        <f>индикаторы!M59/индикаторы!M58</f>
        <v>1</v>
      </c>
      <c r="O68" s="27">
        <f>индикаторы!N59/индикаторы!N58</f>
        <v>1</v>
      </c>
      <c r="P68" s="27">
        <f>индикаторы!O59/индикаторы!O58</f>
        <v>1</v>
      </c>
      <c r="Q68" s="88"/>
      <c r="R68" s="88"/>
      <c r="S68" s="7"/>
    </row>
    <row r="69" spans="1:19" ht="148.15" customHeight="1" x14ac:dyDescent="0.25">
      <c r="A69" s="3" t="s">
        <v>316</v>
      </c>
      <c r="B69" s="6" t="s">
        <v>317</v>
      </c>
      <c r="C69" s="3" t="s">
        <v>149</v>
      </c>
      <c r="D69" s="4" t="s">
        <v>318</v>
      </c>
      <c r="E69" s="27">
        <f>индикаторы!D61/индикаторы!D60</f>
        <v>0</v>
      </c>
      <c r="F69" s="27">
        <f>индикаторы!E61/индикаторы!E60</f>
        <v>0</v>
      </c>
      <c r="G69" s="27">
        <f>индикаторы!F61/индикаторы!F60</f>
        <v>0</v>
      </c>
      <c r="H69" s="27">
        <f>индикаторы!G61/индикаторы!G60</f>
        <v>1</v>
      </c>
      <c r="I69" s="27">
        <f>индикаторы!H61/индикаторы!H60</f>
        <v>1</v>
      </c>
      <c r="J69" s="27">
        <f>индикаторы!I61/индикаторы!I60</f>
        <v>1</v>
      </c>
      <c r="K69" s="27">
        <f>индикаторы!J61/индикаторы!J60</f>
        <v>1</v>
      </c>
      <c r="L69" s="27">
        <f>индикаторы!K61/индикаторы!K60</f>
        <v>1</v>
      </c>
      <c r="M69" s="27">
        <f>индикаторы!L61/индикаторы!L60</f>
        <v>1</v>
      </c>
      <c r="N69" s="27">
        <f>индикаторы!M61/индикаторы!M60</f>
        <v>1</v>
      </c>
      <c r="O69" s="27">
        <f>индикаторы!N61/индикаторы!N60</f>
        <v>1</v>
      </c>
      <c r="P69" s="27">
        <f>индикаторы!O61/индикаторы!O60</f>
        <v>1</v>
      </c>
      <c r="Q69" s="88"/>
      <c r="R69" s="88"/>
      <c r="S69" s="7"/>
    </row>
    <row r="70" spans="1:19" ht="175.15" customHeight="1" x14ac:dyDescent="0.25">
      <c r="A70" s="3" t="s">
        <v>319</v>
      </c>
      <c r="B70" s="6" t="s">
        <v>320</v>
      </c>
      <c r="C70" s="3" t="s">
        <v>149</v>
      </c>
      <c r="D70" s="4" t="s">
        <v>321</v>
      </c>
      <c r="E70" s="27">
        <f>индикаторы!D63/индикаторы!D62</f>
        <v>0.16103626943005181</v>
      </c>
      <c r="F70" s="27">
        <f>индикаторы!E63/индикаторы!E62</f>
        <v>0.15499254843517138</v>
      </c>
      <c r="G70" s="27">
        <f>индикаторы!F63/индикаторы!F62</f>
        <v>0.19488636363636364</v>
      </c>
      <c r="H70" s="27">
        <f>индикаторы!G63/индикаторы!G62</f>
        <v>1</v>
      </c>
      <c r="I70" s="27">
        <f>индикаторы!H63/индикаторы!H62</f>
        <v>1</v>
      </c>
      <c r="J70" s="27">
        <f>индикаторы!I63/индикаторы!I62</f>
        <v>1</v>
      </c>
      <c r="K70" s="27">
        <f>индикаторы!J63/индикаторы!J62</f>
        <v>1</v>
      </c>
      <c r="L70" s="27">
        <f>индикаторы!K63/индикаторы!K62</f>
        <v>1</v>
      </c>
      <c r="M70" s="27">
        <f>индикаторы!L63/индикаторы!L62</f>
        <v>1</v>
      </c>
      <c r="N70" s="27">
        <f>индикаторы!M63/индикаторы!M62</f>
        <v>1</v>
      </c>
      <c r="O70" s="27">
        <f>индикаторы!N63/индикаторы!N62</f>
        <v>1</v>
      </c>
      <c r="P70" s="27">
        <f>индикаторы!O63/индикаторы!O62</f>
        <v>1</v>
      </c>
      <c r="Q70" s="88"/>
      <c r="R70" s="88"/>
      <c r="S70" s="7"/>
    </row>
    <row r="71" spans="1:19" ht="156.6" customHeight="1" x14ac:dyDescent="0.25">
      <c r="A71" s="3" t="s">
        <v>322</v>
      </c>
      <c r="B71" s="6" t="s">
        <v>323</v>
      </c>
      <c r="C71" s="3" t="s">
        <v>149</v>
      </c>
      <c r="D71" s="4" t="s">
        <v>324</v>
      </c>
      <c r="E71" s="27">
        <f>индикаторы!D65/индикаторы!D64</f>
        <v>0</v>
      </c>
      <c r="F71" s="27">
        <f>индикаторы!E65/индикаторы!E64</f>
        <v>0</v>
      </c>
      <c r="G71" s="27">
        <f>индикаторы!F65/индикаторы!F64</f>
        <v>0</v>
      </c>
      <c r="H71" s="52">
        <f>индикаторы!G65/индикаторы!G64</f>
        <v>1.0000099414448895E-3</v>
      </c>
      <c r="I71" s="27">
        <f>индикаторы!H65/индикаторы!H64</f>
        <v>1</v>
      </c>
      <c r="J71" s="27">
        <f>индикаторы!I65/индикаторы!I64</f>
        <v>1</v>
      </c>
      <c r="K71" s="27">
        <f>индикаторы!J65/индикаторы!J64</f>
        <v>1</v>
      </c>
      <c r="L71" s="27">
        <f>индикаторы!K65/индикаторы!K64</f>
        <v>1</v>
      </c>
      <c r="M71" s="27">
        <f>индикаторы!L65/индикаторы!L64</f>
        <v>1</v>
      </c>
      <c r="N71" s="27">
        <f>индикаторы!M65/индикаторы!M64</f>
        <v>1</v>
      </c>
      <c r="O71" s="27">
        <f>индикаторы!N65/индикаторы!N64</f>
        <v>1</v>
      </c>
      <c r="P71" s="27">
        <f>индикаторы!O65/индикаторы!O64</f>
        <v>1</v>
      </c>
      <c r="Q71" s="88"/>
      <c r="R71" s="88"/>
      <c r="S71" s="7"/>
    </row>
    <row r="72" spans="1:19" ht="167.45" customHeight="1" x14ac:dyDescent="0.25">
      <c r="A72" s="3" t="s">
        <v>325</v>
      </c>
      <c r="B72" s="6" t="s">
        <v>326</v>
      </c>
      <c r="C72" s="3" t="s">
        <v>149</v>
      </c>
      <c r="D72" s="4" t="s">
        <v>327</v>
      </c>
      <c r="E72" s="27">
        <f>индикаторы!D66/индикаторы!D64</f>
        <v>5.9736371976244505E-2</v>
      </c>
      <c r="F72" s="27">
        <f>индикаторы!E66/индикаторы!E64</f>
        <v>6.1044651208585633E-2</v>
      </c>
      <c r="G72" s="27">
        <f>индикаторы!F66/индикаторы!F64</f>
        <v>7.1745419479267117E-2</v>
      </c>
      <c r="H72" s="27">
        <f>индикаторы!G66/индикаторы!G64</f>
        <v>1</v>
      </c>
      <c r="I72" s="27">
        <f>индикаторы!H66/индикаторы!H64</f>
        <v>1</v>
      </c>
      <c r="J72" s="27">
        <f>индикаторы!I66/индикаторы!I64</f>
        <v>1</v>
      </c>
      <c r="K72" s="27">
        <f>индикаторы!J66/индикаторы!J64</f>
        <v>1</v>
      </c>
      <c r="L72" s="27">
        <f>индикаторы!K66/индикаторы!K64</f>
        <v>1</v>
      </c>
      <c r="M72" s="27">
        <f>индикаторы!L66/индикаторы!L64</f>
        <v>1</v>
      </c>
      <c r="N72" s="27">
        <f>индикаторы!M66/индикаторы!M64</f>
        <v>1</v>
      </c>
      <c r="O72" s="27">
        <f>индикаторы!N66/индикаторы!N64</f>
        <v>1</v>
      </c>
      <c r="P72" s="27">
        <f>индикаторы!O66/индикаторы!O64</f>
        <v>1</v>
      </c>
      <c r="Q72" s="88"/>
      <c r="R72" s="88"/>
      <c r="S72" s="7"/>
    </row>
    <row r="73" spans="1:19" ht="173.25" customHeight="1" x14ac:dyDescent="0.25">
      <c r="A73" s="3" t="s">
        <v>328</v>
      </c>
      <c r="B73" s="6" t="s">
        <v>329</v>
      </c>
      <c r="C73" s="3" t="s">
        <v>149</v>
      </c>
      <c r="D73" s="42" t="s">
        <v>330</v>
      </c>
      <c r="E73" s="27">
        <f>индикаторы!D68/индикаторы!D67</f>
        <v>0.83752000000000004</v>
      </c>
      <c r="F73" s="27">
        <f>индикаторы!E68/индикаторы!E67</f>
        <v>0.83809523809523812</v>
      </c>
      <c r="G73" s="27">
        <f>индикаторы!F68/индикаторы!F67</f>
        <v>0.86220472440944884</v>
      </c>
      <c r="H73" s="27">
        <f>индикаторы!G68/индикаторы!G67</f>
        <v>1</v>
      </c>
      <c r="I73" s="27">
        <f>индикаторы!H68/индикаторы!H67</f>
        <v>1</v>
      </c>
      <c r="J73" s="27">
        <f>индикаторы!I68/индикаторы!I67</f>
        <v>1</v>
      </c>
      <c r="K73" s="27">
        <f>индикаторы!J68/индикаторы!J67</f>
        <v>1</v>
      </c>
      <c r="L73" s="27">
        <f>индикаторы!K68/индикаторы!K67</f>
        <v>1</v>
      </c>
      <c r="M73" s="27">
        <f>индикаторы!L68/индикаторы!L67</f>
        <v>1</v>
      </c>
      <c r="N73" s="27">
        <f>индикаторы!M68/индикаторы!M67</f>
        <v>1</v>
      </c>
      <c r="O73" s="27">
        <f>индикаторы!N68/индикаторы!N67</f>
        <v>1</v>
      </c>
      <c r="P73" s="27">
        <f>индикаторы!O68/индикаторы!O67</f>
        <v>1</v>
      </c>
      <c r="Q73" s="88"/>
      <c r="R73" s="88"/>
      <c r="S73" s="7"/>
    </row>
    <row r="74" spans="1:19" ht="180.6" customHeight="1" x14ac:dyDescent="0.25">
      <c r="A74" s="3" t="s">
        <v>331</v>
      </c>
      <c r="B74" s="6" t="s">
        <v>332</v>
      </c>
      <c r="C74" s="3" t="s">
        <v>149</v>
      </c>
      <c r="D74" s="4" t="s">
        <v>333</v>
      </c>
      <c r="E74" s="15">
        <f>индикаторы!D70/индикаторы!D69</f>
        <v>9.8914539061305609E-3</v>
      </c>
      <c r="F74" s="15">
        <f>индикаторы!E70/индикаторы!E69</f>
        <v>1.1161869955839804E-2</v>
      </c>
      <c r="G74" s="15">
        <f>индикаторы!F70/индикаторы!F69</f>
        <v>1.2869038607115822E-2</v>
      </c>
      <c r="H74" s="15">
        <f>индикаторы!G70/индикаторы!G69</f>
        <v>1</v>
      </c>
      <c r="I74" s="15">
        <f>индикаторы!H70/индикаторы!H69</f>
        <v>1</v>
      </c>
      <c r="J74" s="15">
        <f>индикаторы!I70/индикаторы!I69</f>
        <v>1</v>
      </c>
      <c r="K74" s="15">
        <f>индикаторы!J70/индикаторы!J69</f>
        <v>1</v>
      </c>
      <c r="L74" s="15">
        <f>индикаторы!K70/индикаторы!K69</f>
        <v>1</v>
      </c>
      <c r="M74" s="15">
        <f>индикаторы!L70/индикаторы!L69</f>
        <v>1</v>
      </c>
      <c r="N74" s="15">
        <f>индикаторы!M70/индикаторы!M69</f>
        <v>1</v>
      </c>
      <c r="O74" s="15">
        <f>индикаторы!N70/индикаторы!N69</f>
        <v>1</v>
      </c>
      <c r="P74" s="15">
        <f>индикаторы!O70/индикаторы!O69</f>
        <v>1</v>
      </c>
      <c r="Q74" s="88"/>
      <c r="R74" s="88"/>
      <c r="S74" s="7"/>
    </row>
    <row r="75" spans="1:19" ht="63" x14ac:dyDescent="0.25">
      <c r="A75" s="3" t="s">
        <v>334</v>
      </c>
      <c r="B75" s="6" t="s">
        <v>335</v>
      </c>
      <c r="C75" s="3" t="s">
        <v>103</v>
      </c>
      <c r="D75" s="4" t="s">
        <v>73</v>
      </c>
      <c r="E75" s="9">
        <f>индикаторы!D72</f>
        <v>0</v>
      </c>
      <c r="F75" s="9">
        <f>индикаторы!E72</f>
        <v>0</v>
      </c>
      <c r="G75" s="9">
        <f>индикаторы!F72</f>
        <v>0</v>
      </c>
      <c r="H75" s="9">
        <f>индикаторы!G72</f>
        <v>2919</v>
      </c>
      <c r="I75" s="9">
        <f>индикаторы!H72</f>
        <v>0</v>
      </c>
      <c r="J75" s="9">
        <f>индикаторы!I72</f>
        <v>0</v>
      </c>
      <c r="K75" s="9">
        <f>индикаторы!J72</f>
        <v>0</v>
      </c>
      <c r="L75" s="9">
        <f>индикаторы!K72</f>
        <v>0</v>
      </c>
      <c r="M75" s="9">
        <f>индикаторы!L72</f>
        <v>0</v>
      </c>
      <c r="N75" s="9">
        <f>индикаторы!M72</f>
        <v>0</v>
      </c>
      <c r="O75" s="9">
        <f>индикаторы!N72</f>
        <v>0</v>
      </c>
      <c r="P75" s="9">
        <f>индикаторы!O72</f>
        <v>0</v>
      </c>
      <c r="Q75" s="88"/>
      <c r="R75" s="88"/>
      <c r="S75" s="7"/>
    </row>
    <row r="76" spans="1:19" ht="54.6" customHeight="1" x14ac:dyDescent="0.25">
      <c r="A76" s="3" t="s">
        <v>336</v>
      </c>
      <c r="B76" s="6" t="s">
        <v>337</v>
      </c>
      <c r="C76" s="3" t="s">
        <v>149</v>
      </c>
      <c r="D76" s="4" t="s">
        <v>338</v>
      </c>
      <c r="E76" s="27">
        <f>индикаторы!D72/индикаторы!D71</f>
        <v>0</v>
      </c>
      <c r="F76" s="27">
        <f>индикаторы!E72/индикаторы!E71</f>
        <v>0</v>
      </c>
      <c r="G76" s="27">
        <f>индикаторы!F72/индикаторы!F71</f>
        <v>0</v>
      </c>
      <c r="H76" s="27">
        <f>индикаторы!G72/индикаторы!G71</f>
        <v>0.81787615578593442</v>
      </c>
      <c r="I76" s="27">
        <f>индикаторы!H72/индикаторы!H71</f>
        <v>0</v>
      </c>
      <c r="J76" s="27">
        <f>индикаторы!I72/индикаторы!I71</f>
        <v>0</v>
      </c>
      <c r="K76" s="27">
        <f>индикаторы!J72/индикаторы!J71</f>
        <v>0</v>
      </c>
      <c r="L76" s="27">
        <f>индикаторы!K72/индикаторы!K71</f>
        <v>0</v>
      </c>
      <c r="M76" s="27">
        <f>индикаторы!L72/индикаторы!L71</f>
        <v>0</v>
      </c>
      <c r="N76" s="27">
        <f>индикаторы!M72/индикаторы!M71</f>
        <v>0</v>
      </c>
      <c r="O76" s="27">
        <f>индикаторы!N72/индикаторы!N71</f>
        <v>0</v>
      </c>
      <c r="P76" s="27">
        <f>индикаторы!O72/индикаторы!O71</f>
        <v>0</v>
      </c>
      <c r="Q76" s="88"/>
      <c r="R76" s="88"/>
      <c r="S76" s="7"/>
    </row>
    <row r="77" spans="1:19" ht="152.44999999999999" customHeight="1" x14ac:dyDescent="0.25">
      <c r="A77" s="3" t="s">
        <v>339</v>
      </c>
      <c r="B77" s="6" t="s">
        <v>340</v>
      </c>
      <c r="C77" s="4" t="s">
        <v>208</v>
      </c>
      <c r="D77" s="4" t="s">
        <v>341</v>
      </c>
      <c r="E77" s="19">
        <v>0</v>
      </c>
      <c r="F77" s="19">
        <v>0</v>
      </c>
      <c r="G77" s="19">
        <v>0</v>
      </c>
      <c r="H77" s="59">
        <f>(индикаторы!G59+индикаторы!G61)/индикаторы!G73</f>
        <v>0.35651572605952186</v>
      </c>
      <c r="I77" s="59">
        <f>(индикаторы!H59+индикаторы!H61)/индикаторы!H73</f>
        <v>0.34614242710091059</v>
      </c>
      <c r="J77" s="59">
        <f>(индикаторы!I59+индикаторы!I61)/индикаторы!I73</f>
        <v>0.33567517390928531</v>
      </c>
      <c r="K77" s="59">
        <f>(индикаторы!J59+индикаторы!J61)/индикаторы!J73</f>
        <v>0.33567517390928531</v>
      </c>
      <c r="L77" s="59">
        <f>(индикаторы!K59+индикаторы!K61)/индикаторы!K73</f>
        <v>0.33567517390928531</v>
      </c>
      <c r="M77" s="59">
        <f>(индикаторы!L59+индикаторы!L61)/индикаторы!L73</f>
        <v>0.33567517390928531</v>
      </c>
      <c r="N77" s="59">
        <f>(индикаторы!M59+индикаторы!M61)/индикаторы!M73</f>
        <v>0.33567517390928531</v>
      </c>
      <c r="O77" s="59">
        <f>(индикаторы!N59+индикаторы!N61)/индикаторы!N73</f>
        <v>0.33567517390928531</v>
      </c>
      <c r="P77" s="59">
        <f>(индикаторы!O59+индикаторы!O61)/индикаторы!O73</f>
        <v>0.33567517390928531</v>
      </c>
      <c r="Q77" s="88"/>
      <c r="R77" s="88"/>
      <c r="S77" s="7"/>
    </row>
    <row r="78" spans="1:19" ht="106.9" customHeight="1" x14ac:dyDescent="0.25">
      <c r="A78" s="3" t="s">
        <v>342</v>
      </c>
      <c r="B78" s="6" t="s">
        <v>343</v>
      </c>
      <c r="C78" s="4" t="s">
        <v>208</v>
      </c>
      <c r="D78" s="4" t="s">
        <v>344</v>
      </c>
      <c r="E78" s="59">
        <f>(индикаторы!D58-индикаторы!D59)/индикаторы!D74</f>
        <v>0.11125828672892109</v>
      </c>
      <c r="F78" s="59">
        <f>(индикаторы!E58-индикаторы!E59)/индикаторы!E74</f>
        <v>0.11061198001168149</v>
      </c>
      <c r="G78" s="59">
        <f>(индикаторы!F58-индикаторы!F59)/индикаторы!F74</f>
        <v>0.11214420144071646</v>
      </c>
      <c r="H78" s="59">
        <f>(индикаторы!G58-индикаторы!G59)/индикаторы!G74</f>
        <v>0</v>
      </c>
      <c r="I78" s="59">
        <f>(индикаторы!H58-индикаторы!H59)/индикаторы!H74</f>
        <v>0</v>
      </c>
      <c r="J78" s="59">
        <f>(индикаторы!I58-индикаторы!I59)/индикаторы!I74</f>
        <v>0</v>
      </c>
      <c r="K78" s="59">
        <f>(индикаторы!J58-индикаторы!J59)/индикаторы!J74</f>
        <v>0</v>
      </c>
      <c r="L78" s="59">
        <f>(индикаторы!K58-индикаторы!K59)/индикаторы!K74</f>
        <v>0</v>
      </c>
      <c r="M78" s="59">
        <f>(индикаторы!L58-индикаторы!L59)/индикаторы!L74</f>
        <v>0</v>
      </c>
      <c r="N78" s="59">
        <f>(индикаторы!M58-индикаторы!M59)/индикаторы!M74</f>
        <v>0</v>
      </c>
      <c r="O78" s="59">
        <f>(индикаторы!N58-индикаторы!N59)/индикаторы!N74</f>
        <v>0</v>
      </c>
      <c r="P78" s="59">
        <f>(индикаторы!O58-индикаторы!O59)/индикаторы!O74</f>
        <v>0</v>
      </c>
      <c r="Q78" s="88"/>
      <c r="R78" s="88"/>
      <c r="S78" s="25"/>
    </row>
    <row r="79" spans="1:19" ht="126" customHeight="1" x14ac:dyDescent="0.25">
      <c r="A79" s="12" t="s">
        <v>345</v>
      </c>
      <c r="B79" s="6" t="s">
        <v>347</v>
      </c>
      <c r="C79" s="12"/>
      <c r="D79" s="4"/>
      <c r="E79" s="9"/>
      <c r="F79" s="9"/>
      <c r="G79" s="9"/>
      <c r="H79" s="9"/>
      <c r="I79" s="9"/>
      <c r="J79" s="9"/>
      <c r="K79" s="9"/>
      <c r="L79" s="9"/>
      <c r="M79" s="9"/>
      <c r="N79" s="9"/>
      <c r="O79" s="14"/>
      <c r="P79" s="14"/>
      <c r="Q79" s="87"/>
      <c r="R79" s="88"/>
      <c r="S79" s="7"/>
    </row>
    <row r="80" spans="1:19" ht="30.95" customHeight="1" x14ac:dyDescent="0.25">
      <c r="A80" s="12" t="s">
        <v>348</v>
      </c>
      <c r="B80" s="28" t="s">
        <v>270</v>
      </c>
      <c r="C80" s="5" t="s">
        <v>208</v>
      </c>
      <c r="D80" s="4" t="s">
        <v>349</v>
      </c>
      <c r="E80" s="29">
        <v>0</v>
      </c>
      <c r="F80" s="19">
        <f t="shared" ref="F80:P80" si="8">F77-E77</f>
        <v>0</v>
      </c>
      <c r="G80" s="19">
        <f t="shared" si="8"/>
        <v>0</v>
      </c>
      <c r="H80" s="59">
        <f t="shared" si="8"/>
        <v>0.35651572605952186</v>
      </c>
      <c r="I80" s="19">
        <f t="shared" si="8"/>
        <v>-1.0373298958611277E-2</v>
      </c>
      <c r="J80" s="19">
        <f t="shared" si="8"/>
        <v>-1.0467253191625281E-2</v>
      </c>
      <c r="K80" s="59">
        <f t="shared" si="8"/>
        <v>0</v>
      </c>
      <c r="L80" s="59">
        <f t="shared" si="8"/>
        <v>0</v>
      </c>
      <c r="M80" s="59">
        <f t="shared" si="8"/>
        <v>0</v>
      </c>
      <c r="N80" s="59">
        <f t="shared" si="8"/>
        <v>0</v>
      </c>
      <c r="O80" s="59">
        <f t="shared" si="8"/>
        <v>0</v>
      </c>
      <c r="P80" s="19">
        <f t="shared" si="8"/>
        <v>0</v>
      </c>
      <c r="Q80" s="88" t="s">
        <v>280</v>
      </c>
      <c r="R80" s="88"/>
      <c r="S80" s="7"/>
    </row>
    <row r="81" spans="1:19" ht="63" customHeight="1" x14ac:dyDescent="0.25">
      <c r="A81" s="12" t="s">
        <v>350</v>
      </c>
      <c r="B81" s="28" t="s">
        <v>273</v>
      </c>
      <c r="C81" s="5" t="s">
        <v>208</v>
      </c>
      <c r="D81" s="42" t="s">
        <v>351</v>
      </c>
      <c r="E81" s="19"/>
      <c r="F81" s="19">
        <f>F77-E77</f>
        <v>0</v>
      </c>
      <c r="G81" s="19">
        <f>E77</f>
        <v>0</v>
      </c>
      <c r="H81" s="59">
        <f>H77-E77</f>
        <v>0.35651572605952186</v>
      </c>
      <c r="I81" s="19">
        <f>I77-E77</f>
        <v>0.34614242710091059</v>
      </c>
      <c r="J81" s="19">
        <f>J77-E77</f>
        <v>0.33567517390928531</v>
      </c>
      <c r="K81" s="19">
        <f>K77-E77</f>
        <v>0.33567517390928531</v>
      </c>
      <c r="L81" s="19">
        <f>L77-E77</f>
        <v>0.33567517390928531</v>
      </c>
      <c r="M81" s="19">
        <f>M77-E77</f>
        <v>0.33567517390928531</v>
      </c>
      <c r="N81" s="19">
        <f>N77-E77</f>
        <v>0.33567517390928531</v>
      </c>
      <c r="O81" s="19">
        <f>O77-E77</f>
        <v>0.33567517390928531</v>
      </c>
      <c r="P81" s="19">
        <f>P77-F77</f>
        <v>0.33567517390928531</v>
      </c>
      <c r="Q81" s="88" t="s">
        <v>352</v>
      </c>
      <c r="R81" s="88"/>
      <c r="S81" s="7"/>
    </row>
    <row r="82" spans="1:19" ht="109.9" customHeight="1" x14ac:dyDescent="0.25">
      <c r="A82" s="12" t="s">
        <v>353</v>
      </c>
      <c r="B82" s="6" t="s">
        <v>354</v>
      </c>
      <c r="C82" s="12"/>
      <c r="D82" s="4"/>
      <c r="E82" s="9"/>
      <c r="F82" s="9"/>
      <c r="G82" s="9"/>
      <c r="H82" s="9"/>
      <c r="I82" s="9"/>
      <c r="J82" s="9"/>
      <c r="K82" s="9"/>
      <c r="L82" s="9"/>
      <c r="M82" s="9"/>
      <c r="N82" s="9"/>
      <c r="O82" s="14"/>
      <c r="P82" s="14"/>
      <c r="Q82" s="87"/>
      <c r="R82" s="88"/>
      <c r="S82" s="7"/>
    </row>
    <row r="83" spans="1:19" ht="30.95" customHeight="1" x14ac:dyDescent="0.25">
      <c r="A83" s="12" t="s">
        <v>355</v>
      </c>
      <c r="B83" s="28" t="s">
        <v>270</v>
      </c>
      <c r="C83" s="5" t="s">
        <v>208</v>
      </c>
      <c r="D83" s="4" t="s">
        <v>356</v>
      </c>
      <c r="E83" s="29"/>
      <c r="F83" s="16">
        <f>F78-E78</f>
        <v>-6.4630671723960031E-4</v>
      </c>
      <c r="G83" s="55">
        <f t="shared" ref="G83:P83" si="9">G78-F78</f>
        <v>1.5322214290349745E-3</v>
      </c>
      <c r="H83" s="55">
        <f t="shared" si="9"/>
        <v>-0.11214420144071646</v>
      </c>
      <c r="I83" s="16">
        <f t="shared" si="9"/>
        <v>0</v>
      </c>
      <c r="J83" s="16">
        <f t="shared" si="9"/>
        <v>0</v>
      </c>
      <c r="K83" s="16">
        <f t="shared" si="9"/>
        <v>0</v>
      </c>
      <c r="L83" s="16">
        <f t="shared" si="9"/>
        <v>0</v>
      </c>
      <c r="M83" s="16">
        <f t="shared" si="9"/>
        <v>0</v>
      </c>
      <c r="N83" s="16">
        <f t="shared" si="9"/>
        <v>0</v>
      </c>
      <c r="O83" s="16">
        <f t="shared" si="9"/>
        <v>0</v>
      </c>
      <c r="P83" s="16">
        <f t="shared" si="9"/>
        <v>0</v>
      </c>
      <c r="Q83" s="88" t="s">
        <v>280</v>
      </c>
      <c r="R83" s="88"/>
      <c r="S83" s="7"/>
    </row>
    <row r="84" spans="1:19" ht="63" customHeight="1" x14ac:dyDescent="0.25">
      <c r="A84" s="12" t="s">
        <v>357</v>
      </c>
      <c r="B84" s="28" t="s">
        <v>273</v>
      </c>
      <c r="C84" s="5" t="s">
        <v>208</v>
      </c>
      <c r="D84" s="4" t="s">
        <v>358</v>
      </c>
      <c r="E84" s="9"/>
      <c r="F84" s="59">
        <f>F78-$E78</f>
        <v>-6.4630671723960031E-4</v>
      </c>
      <c r="G84" s="19">
        <f t="shared" ref="G84:P84" si="10">G78-$E78</f>
        <v>8.8591471179537418E-4</v>
      </c>
      <c r="H84" s="19">
        <f t="shared" si="10"/>
        <v>-0.11125828672892109</v>
      </c>
      <c r="I84" s="19">
        <f t="shared" si="10"/>
        <v>-0.11125828672892109</v>
      </c>
      <c r="J84" s="19">
        <f t="shared" si="10"/>
        <v>-0.11125828672892109</v>
      </c>
      <c r="K84" s="19">
        <f t="shared" si="10"/>
        <v>-0.11125828672892109</v>
      </c>
      <c r="L84" s="19">
        <f t="shared" si="10"/>
        <v>-0.11125828672892109</v>
      </c>
      <c r="M84" s="19">
        <f t="shared" si="10"/>
        <v>-0.11125828672892109</v>
      </c>
      <c r="N84" s="19">
        <f t="shared" si="10"/>
        <v>-0.11125828672892109</v>
      </c>
      <c r="O84" s="19">
        <f t="shared" si="10"/>
        <v>-0.11125828672892109</v>
      </c>
      <c r="P84" s="19">
        <f t="shared" si="10"/>
        <v>-0.11125828672892109</v>
      </c>
      <c r="Q84" s="88" t="s">
        <v>359</v>
      </c>
      <c r="R84" s="88"/>
      <c r="S84" s="7"/>
    </row>
    <row r="85" spans="1:19" ht="148.15" customHeight="1" x14ac:dyDescent="0.25">
      <c r="A85" s="12" t="s">
        <v>360</v>
      </c>
      <c r="B85" s="6" t="s">
        <v>361</v>
      </c>
      <c r="C85" s="12"/>
      <c r="D85" s="4"/>
      <c r="E85" s="9"/>
      <c r="F85" s="9"/>
      <c r="G85" s="9"/>
      <c r="H85" s="9"/>
      <c r="I85" s="9"/>
      <c r="J85" s="9"/>
      <c r="K85" s="9"/>
      <c r="L85" s="9"/>
      <c r="M85" s="9"/>
      <c r="N85" s="9"/>
      <c r="O85" s="14"/>
      <c r="P85" s="14"/>
      <c r="Q85" s="87"/>
      <c r="R85" s="88"/>
      <c r="S85" s="7"/>
    </row>
    <row r="86" spans="1:19" x14ac:dyDescent="0.25">
      <c r="A86" s="12" t="s">
        <v>362</v>
      </c>
      <c r="B86" s="28" t="s">
        <v>270</v>
      </c>
      <c r="C86" s="5" t="s">
        <v>221</v>
      </c>
      <c r="D86" s="4" t="s">
        <v>363</v>
      </c>
      <c r="E86" s="9">
        <v>0</v>
      </c>
      <c r="F86" s="9">
        <v>0</v>
      </c>
      <c r="G86" s="9">
        <v>0</v>
      </c>
      <c r="H86" s="9">
        <f t="shared" ref="H86:O86" si="11">H78/H77</f>
        <v>0</v>
      </c>
      <c r="I86" s="9">
        <f t="shared" si="11"/>
        <v>0</v>
      </c>
      <c r="J86" s="9">
        <f t="shared" si="11"/>
        <v>0</v>
      </c>
      <c r="K86" s="9">
        <f t="shared" si="11"/>
        <v>0</v>
      </c>
      <c r="L86" s="9">
        <f t="shared" si="11"/>
        <v>0</v>
      </c>
      <c r="M86" s="9">
        <f t="shared" si="11"/>
        <v>0</v>
      </c>
      <c r="N86" s="9">
        <f t="shared" si="11"/>
        <v>0</v>
      </c>
      <c r="O86" s="9">
        <f t="shared" si="11"/>
        <v>0</v>
      </c>
      <c r="P86" s="9">
        <f t="shared" ref="P86" si="12">P78/P77</f>
        <v>0</v>
      </c>
      <c r="Q86" s="88"/>
      <c r="R86" s="88"/>
      <c r="S86" s="7"/>
    </row>
    <row r="87" spans="1:19" x14ac:dyDescent="0.25">
      <c r="A87" s="12" t="s">
        <v>364</v>
      </c>
      <c r="B87" s="28" t="s">
        <v>273</v>
      </c>
      <c r="C87" s="5" t="s">
        <v>221</v>
      </c>
      <c r="D87" s="4" t="s">
        <v>365</v>
      </c>
      <c r="E87" s="9"/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88"/>
      <c r="R87" s="88"/>
      <c r="S87" s="7"/>
    </row>
    <row r="88" spans="1:19" ht="142.9" customHeight="1" x14ac:dyDescent="0.25">
      <c r="A88" s="12" t="s">
        <v>366</v>
      </c>
      <c r="B88" s="6" t="s">
        <v>367</v>
      </c>
      <c r="C88" s="5" t="s">
        <v>368</v>
      </c>
      <c r="D88" s="4" t="s">
        <v>369</v>
      </c>
      <c r="E88" s="19">
        <f>IF(индикаторы!D75=0,0,(индикаторы!D63+индикаторы!D65)/индикаторы!D75)</f>
        <v>8.4744376278118611E-3</v>
      </c>
      <c r="F88" s="19">
        <f>(индикаторы!E63+индикаторы!E65)/индикаторы!E75</f>
        <v>8.5071574642126783E-3</v>
      </c>
      <c r="G88" s="19">
        <f>(индикаторы!F63+индикаторы!F65)/индикаторы!F75</f>
        <v>9.063284449729158E-3</v>
      </c>
      <c r="H88" s="59">
        <f>(индикаторы!G63+индикаторы!G65)/индикаторы!G75</f>
        <v>4.502548371873525E-2</v>
      </c>
      <c r="I88" s="59">
        <f>(индикаторы!H63+индикаторы!H65)/индикаторы!H75</f>
        <v>4.2874945533769067</v>
      </c>
      <c r="J88" s="59">
        <f>(индикаторы!I63+индикаторы!I65)/индикаторы!I75</f>
        <v>3.5110171050211512</v>
      </c>
      <c r="K88" s="59">
        <f>(индикаторы!J63+индикаторы!J65)/индикаторы!J75</f>
        <v>3.5110171050211512</v>
      </c>
      <c r="L88" s="59">
        <f>(индикаторы!K63+индикаторы!K65)/индикаторы!K75</f>
        <v>3.5110171050211512</v>
      </c>
      <c r="M88" s="59">
        <f>(индикаторы!L63+индикаторы!L65)/индикаторы!L75</f>
        <v>3.5110171050211512</v>
      </c>
      <c r="N88" s="59">
        <f>(индикаторы!M63+индикаторы!M65)/индикаторы!M75</f>
        <v>3.5110171050211512</v>
      </c>
      <c r="O88" s="59">
        <f>(индикаторы!N63+индикаторы!N65)/индикаторы!N75</f>
        <v>3.5110171050211512</v>
      </c>
      <c r="P88" s="59">
        <f>(индикаторы!O63+индикаторы!O65)/индикаторы!O75</f>
        <v>3.5110171050211512</v>
      </c>
      <c r="Q88" s="88"/>
      <c r="R88" s="88"/>
      <c r="S88" s="7"/>
    </row>
    <row r="89" spans="1:19" ht="109.15" customHeight="1" x14ac:dyDescent="0.25">
      <c r="A89" s="12" t="s">
        <v>370</v>
      </c>
      <c r="B89" s="6" t="s">
        <v>371</v>
      </c>
      <c r="C89" s="5" t="s">
        <v>368</v>
      </c>
      <c r="D89" s="4" t="s">
        <v>372</v>
      </c>
      <c r="E89" s="59">
        <f>(индикаторы!D62-индикаторы!D63)/индикаторы!D77</f>
        <v>1.1675716212026161E-2</v>
      </c>
      <c r="F89" s="59">
        <f>(индикаторы!E62-индикаторы!E63)/индикаторы!E77</f>
        <v>1.2244977291722007E-2</v>
      </c>
      <c r="G89" s="59">
        <f>(индикаторы!F62-индикаторы!F63)/индикаторы!F77</f>
        <v>1.0200548396455076E-2</v>
      </c>
      <c r="H89" s="59">
        <f>(индикаторы!G62-индикаторы!G63)/индикаторы!G77</f>
        <v>0</v>
      </c>
      <c r="I89" s="19">
        <f>(индикаторы!H62-индикаторы!H63)/индикаторы!H77</f>
        <v>0</v>
      </c>
      <c r="J89" s="19">
        <f>(индикаторы!I62-индикаторы!I63)/индикаторы!I77</f>
        <v>0</v>
      </c>
      <c r="K89" s="19">
        <f>(индикаторы!J62-индикаторы!J63)/индикаторы!J77</f>
        <v>0</v>
      </c>
      <c r="L89" s="19">
        <f>(индикаторы!K62-индикаторы!K63)/индикаторы!K77</f>
        <v>0</v>
      </c>
      <c r="M89" s="19">
        <f>(индикаторы!L62-индикаторы!L63)/индикаторы!L77</f>
        <v>0</v>
      </c>
      <c r="N89" s="19">
        <f>(индикаторы!M62-индикаторы!M63)/индикаторы!M77</f>
        <v>0</v>
      </c>
      <c r="O89" s="19">
        <f>(индикаторы!N62-индикаторы!N63)/индикаторы!N77</f>
        <v>0</v>
      </c>
      <c r="P89" s="19">
        <f>(индикаторы!O62-индикаторы!O63)/индикаторы!O77</f>
        <v>0</v>
      </c>
      <c r="Q89" s="88"/>
      <c r="R89" s="88"/>
      <c r="S89" s="7"/>
    </row>
    <row r="90" spans="1:19" ht="160.15" customHeight="1" x14ac:dyDescent="0.25">
      <c r="A90" s="12" t="s">
        <v>373</v>
      </c>
      <c r="B90" s="6" t="s">
        <v>374</v>
      </c>
      <c r="C90" s="12"/>
      <c r="D90" s="4"/>
      <c r="E90" s="9"/>
      <c r="F90" s="9"/>
      <c r="G90" s="9"/>
      <c r="H90" s="9"/>
      <c r="I90" s="9"/>
      <c r="J90" s="9"/>
      <c r="K90" s="9"/>
      <c r="L90" s="9"/>
      <c r="M90" s="9"/>
      <c r="N90" s="9"/>
      <c r="O90" s="14"/>
      <c r="P90" s="14"/>
      <c r="Q90" s="87"/>
      <c r="R90" s="88"/>
      <c r="S90" s="7"/>
    </row>
    <row r="91" spans="1:19" ht="30.95" customHeight="1" x14ac:dyDescent="0.25">
      <c r="A91" s="12" t="s">
        <v>375</v>
      </c>
      <c r="B91" s="28" t="s">
        <v>270</v>
      </c>
      <c r="C91" s="5" t="s">
        <v>368</v>
      </c>
      <c r="D91" s="4" t="s">
        <v>376</v>
      </c>
      <c r="E91" s="19">
        <v>0</v>
      </c>
      <c r="F91" s="55">
        <f t="shared" ref="F91:P91" si="13">F88-E88</f>
        <v>3.2719836400817159E-5</v>
      </c>
      <c r="G91" s="55">
        <f>G88-F88</f>
        <v>5.5612698551647972E-4</v>
      </c>
      <c r="H91" s="55">
        <f t="shared" si="13"/>
        <v>3.5962199269006095E-2</v>
      </c>
      <c r="I91" s="55">
        <f t="shared" si="13"/>
        <v>4.2424690696581715</v>
      </c>
      <c r="J91" s="55">
        <f t="shared" si="13"/>
        <v>-0.7764774483557555</v>
      </c>
      <c r="K91" s="16">
        <f t="shared" si="13"/>
        <v>0</v>
      </c>
      <c r="L91" s="16">
        <f t="shared" si="13"/>
        <v>0</v>
      </c>
      <c r="M91" s="16">
        <f t="shared" si="13"/>
        <v>0</v>
      </c>
      <c r="N91" s="16">
        <f t="shared" si="13"/>
        <v>0</v>
      </c>
      <c r="O91" s="16">
        <f t="shared" si="13"/>
        <v>0</v>
      </c>
      <c r="P91" s="16">
        <f t="shared" si="13"/>
        <v>0</v>
      </c>
      <c r="Q91" s="88" t="s">
        <v>280</v>
      </c>
      <c r="R91" s="88"/>
      <c r="S91" s="7"/>
    </row>
    <row r="92" spans="1:19" ht="63" customHeight="1" x14ac:dyDescent="0.25">
      <c r="A92" s="12" t="s">
        <v>377</v>
      </c>
      <c r="B92" s="28" t="s">
        <v>273</v>
      </c>
      <c r="C92" s="5" t="s">
        <v>368</v>
      </c>
      <c r="D92" s="4" t="s">
        <v>378</v>
      </c>
      <c r="E92" s="16">
        <v>0</v>
      </c>
      <c r="F92" s="55">
        <f>F88-E88</f>
        <v>3.2719836400817159E-5</v>
      </c>
      <c r="G92" s="55">
        <f>G88-E88</f>
        <v>5.8884682191729688E-4</v>
      </c>
      <c r="H92" s="55">
        <f>H88-$E88</f>
        <v>3.6551046090923391E-2</v>
      </c>
      <c r="I92" s="55">
        <f>I88-E88</f>
        <v>4.2790201157490948</v>
      </c>
      <c r="J92" s="16">
        <f t="shared" ref="J92:P92" si="14">J88-$E88</f>
        <v>3.5025426673933393</v>
      </c>
      <c r="K92" s="16">
        <f t="shared" si="14"/>
        <v>3.5025426673933393</v>
      </c>
      <c r="L92" s="16">
        <f t="shared" si="14"/>
        <v>3.5025426673933393</v>
      </c>
      <c r="M92" s="16">
        <f t="shared" si="14"/>
        <v>3.5025426673933393</v>
      </c>
      <c r="N92" s="16">
        <f t="shared" si="14"/>
        <v>3.5025426673933393</v>
      </c>
      <c r="O92" s="16">
        <f t="shared" si="14"/>
        <v>3.5025426673933393</v>
      </c>
      <c r="P92" s="16">
        <f t="shared" si="14"/>
        <v>3.5025426673933393</v>
      </c>
      <c r="Q92" s="88" t="s">
        <v>379</v>
      </c>
      <c r="R92" s="88"/>
      <c r="S92" s="7"/>
    </row>
    <row r="93" spans="1:19" ht="123" customHeight="1" x14ac:dyDescent="0.25">
      <c r="A93" s="12" t="s">
        <v>380</v>
      </c>
      <c r="B93" s="6" t="s">
        <v>381</v>
      </c>
      <c r="C93" s="12"/>
      <c r="D93" s="4"/>
      <c r="E93" s="9"/>
      <c r="F93" s="9"/>
      <c r="G93" s="9"/>
      <c r="H93" s="9"/>
      <c r="I93" s="9"/>
      <c r="J93" s="9"/>
      <c r="K93" s="9"/>
      <c r="L93" s="9"/>
      <c r="M93" s="9"/>
      <c r="N93" s="9"/>
      <c r="O93" s="14"/>
      <c r="P93" s="14"/>
      <c r="Q93" s="87"/>
      <c r="R93" s="88"/>
      <c r="S93" s="7"/>
    </row>
    <row r="94" spans="1:19" ht="30.95" customHeight="1" x14ac:dyDescent="0.25">
      <c r="A94" s="12" t="s">
        <v>382</v>
      </c>
      <c r="B94" s="28" t="s">
        <v>270</v>
      </c>
      <c r="C94" s="5" t="s">
        <v>368</v>
      </c>
      <c r="D94" s="4" t="s">
        <v>383</v>
      </c>
      <c r="E94" s="19">
        <v>0</v>
      </c>
      <c r="F94" s="59">
        <f t="shared" ref="F94:P94" si="15">F89-E89</f>
        <v>5.6926107969584513E-4</v>
      </c>
      <c r="G94" s="59">
        <f t="shared" si="15"/>
        <v>-2.0444288952669309E-3</v>
      </c>
      <c r="H94" s="59">
        <f t="shared" si="15"/>
        <v>-1.0200548396455076E-2</v>
      </c>
      <c r="I94" s="59">
        <f t="shared" si="15"/>
        <v>0</v>
      </c>
      <c r="J94" s="59">
        <f t="shared" si="15"/>
        <v>0</v>
      </c>
      <c r="K94" s="59">
        <f t="shared" si="15"/>
        <v>0</v>
      </c>
      <c r="L94" s="59">
        <f t="shared" si="15"/>
        <v>0</v>
      </c>
      <c r="M94" s="59">
        <f t="shared" si="15"/>
        <v>0</v>
      </c>
      <c r="N94" s="59">
        <f t="shared" si="15"/>
        <v>0</v>
      </c>
      <c r="O94" s="59">
        <f t="shared" si="15"/>
        <v>0</v>
      </c>
      <c r="P94" s="59">
        <f t="shared" si="15"/>
        <v>0</v>
      </c>
      <c r="Q94" s="88" t="s">
        <v>280</v>
      </c>
      <c r="R94" s="88"/>
      <c r="S94" s="7"/>
    </row>
    <row r="95" spans="1:19" ht="63" customHeight="1" x14ac:dyDescent="0.25">
      <c r="A95" s="12" t="s">
        <v>384</v>
      </c>
      <c r="B95" s="28" t="s">
        <v>273</v>
      </c>
      <c r="C95" s="5" t="s">
        <v>368</v>
      </c>
      <c r="D95" s="4" t="s">
        <v>385</v>
      </c>
      <c r="E95" s="19">
        <v>0</v>
      </c>
      <c r="F95" s="59">
        <f>F89-$E89</f>
        <v>5.6926107969584513E-4</v>
      </c>
      <c r="G95" s="59">
        <f t="shared" ref="G95:P95" si="16">G89-$E89</f>
        <v>-1.4751678155710858E-3</v>
      </c>
      <c r="H95" s="59">
        <f t="shared" si="16"/>
        <v>-1.1675716212026161E-2</v>
      </c>
      <c r="I95" s="59">
        <f t="shared" si="16"/>
        <v>-1.1675716212026161E-2</v>
      </c>
      <c r="J95" s="59">
        <f t="shared" si="16"/>
        <v>-1.1675716212026161E-2</v>
      </c>
      <c r="K95" s="59">
        <f t="shared" si="16"/>
        <v>-1.1675716212026161E-2</v>
      </c>
      <c r="L95" s="59">
        <f t="shared" si="16"/>
        <v>-1.1675716212026161E-2</v>
      </c>
      <c r="M95" s="59">
        <f t="shared" si="16"/>
        <v>-1.1675716212026161E-2</v>
      </c>
      <c r="N95" s="59">
        <f t="shared" si="16"/>
        <v>-1.1675716212026161E-2</v>
      </c>
      <c r="O95" s="59">
        <f t="shared" si="16"/>
        <v>-1.1675716212026161E-2</v>
      </c>
      <c r="P95" s="59">
        <f t="shared" si="16"/>
        <v>-1.1675716212026161E-2</v>
      </c>
      <c r="Q95" s="88" t="s">
        <v>386</v>
      </c>
      <c r="R95" s="88"/>
      <c r="S95" s="7"/>
    </row>
    <row r="96" spans="1:19" ht="165" customHeight="1" x14ac:dyDescent="0.25">
      <c r="A96" s="12" t="s">
        <v>387</v>
      </c>
      <c r="B96" s="6" t="s">
        <v>388</v>
      </c>
      <c r="C96" s="12"/>
      <c r="D96" s="4"/>
      <c r="E96" s="9"/>
      <c r="F96" s="9"/>
      <c r="G96" s="9"/>
      <c r="H96" s="9"/>
      <c r="I96" s="9"/>
      <c r="J96" s="9"/>
      <c r="K96" s="9"/>
      <c r="L96" s="9"/>
      <c r="M96" s="9"/>
      <c r="N96" s="9"/>
      <c r="O96" s="14"/>
      <c r="P96" s="14"/>
      <c r="Q96" s="87"/>
      <c r="R96" s="88"/>
      <c r="S96" s="7"/>
    </row>
    <row r="97" spans="1:19" x14ac:dyDescent="0.25">
      <c r="A97" s="12" t="s">
        <v>389</v>
      </c>
      <c r="B97" s="28" t="s">
        <v>270</v>
      </c>
      <c r="C97" s="5" t="s">
        <v>221</v>
      </c>
      <c r="D97" s="4" t="s">
        <v>390</v>
      </c>
      <c r="E97" s="55">
        <f>E89/E88</f>
        <v>1.3777570530117744</v>
      </c>
      <c r="F97" s="55">
        <f t="shared" ref="F97:P97" si="17">F89/F88</f>
        <v>1.4393735326086687</v>
      </c>
      <c r="G97" s="55">
        <f t="shared" si="17"/>
        <v>1.1254803325476455</v>
      </c>
      <c r="H97" s="16">
        <f t="shared" si="17"/>
        <v>0</v>
      </c>
      <c r="I97" s="16">
        <f t="shared" si="17"/>
        <v>0</v>
      </c>
      <c r="J97" s="16">
        <f t="shared" si="17"/>
        <v>0</v>
      </c>
      <c r="K97" s="16">
        <f t="shared" si="17"/>
        <v>0</v>
      </c>
      <c r="L97" s="16">
        <f t="shared" si="17"/>
        <v>0</v>
      </c>
      <c r="M97" s="16">
        <f t="shared" si="17"/>
        <v>0</v>
      </c>
      <c r="N97" s="16">
        <f t="shared" si="17"/>
        <v>0</v>
      </c>
      <c r="O97" s="16">
        <f t="shared" si="17"/>
        <v>0</v>
      </c>
      <c r="P97" s="16">
        <f t="shared" si="17"/>
        <v>0</v>
      </c>
      <c r="Q97" s="88"/>
      <c r="R97" s="88"/>
      <c r="S97" s="7"/>
    </row>
    <row r="98" spans="1:19" x14ac:dyDescent="0.25">
      <c r="A98" s="12" t="s">
        <v>391</v>
      </c>
      <c r="B98" s="28" t="s">
        <v>273</v>
      </c>
      <c r="C98" s="5" t="s">
        <v>221</v>
      </c>
      <c r="D98" s="4" t="s">
        <v>392</v>
      </c>
      <c r="E98" s="55">
        <v>0</v>
      </c>
      <c r="F98" s="55">
        <f>F89/$E88</f>
        <v>1.4449309593754973</v>
      </c>
      <c r="G98" s="55">
        <f t="shared" ref="G98:P98" si="18">G89/$E88</f>
        <v>1.2036844029600704</v>
      </c>
      <c r="H98" s="16">
        <f t="shared" si="18"/>
        <v>0</v>
      </c>
      <c r="I98" s="16">
        <f t="shared" si="18"/>
        <v>0</v>
      </c>
      <c r="J98" s="16">
        <f t="shared" si="18"/>
        <v>0</v>
      </c>
      <c r="K98" s="16">
        <f t="shared" si="18"/>
        <v>0</v>
      </c>
      <c r="L98" s="16">
        <f t="shared" si="18"/>
        <v>0</v>
      </c>
      <c r="M98" s="16">
        <f t="shared" si="18"/>
        <v>0</v>
      </c>
      <c r="N98" s="16">
        <f t="shared" si="18"/>
        <v>0</v>
      </c>
      <c r="O98" s="16">
        <f t="shared" si="18"/>
        <v>0</v>
      </c>
      <c r="P98" s="16">
        <f t="shared" si="18"/>
        <v>0</v>
      </c>
      <c r="Q98" s="88"/>
      <c r="R98" s="88"/>
      <c r="S98" s="7"/>
    </row>
    <row r="99" spans="1:19" ht="159.6" customHeight="1" x14ac:dyDescent="0.25">
      <c r="A99" s="12" t="s">
        <v>393</v>
      </c>
      <c r="B99" s="6" t="s">
        <v>394</v>
      </c>
      <c r="C99" s="5" t="s">
        <v>395</v>
      </c>
      <c r="D99" s="4" t="s">
        <v>396</v>
      </c>
      <c r="E99" s="16">
        <f>(индикаторы!D54+индикаторы!D56)/индикаторы!D77</f>
        <v>5.4557740425869445</v>
      </c>
      <c r="F99" s="16">
        <f>(индикаторы!E54+индикаторы!E56)/индикаторы!E77</f>
        <v>5.6720829635004657</v>
      </c>
      <c r="G99" s="16">
        <f>(индикаторы!F54+индикаторы!F56)/индикаторы!F77</f>
        <v>19.764634403563065</v>
      </c>
      <c r="H99" s="16">
        <f>(индикаторы!G54+индикаторы!G56)/индикаторы!G77</f>
        <v>32.834795747875845</v>
      </c>
      <c r="I99" s="16">
        <f>(индикаторы!H54+индикаторы!H56)/индикаторы!H77</f>
        <v>30.332805200610448</v>
      </c>
      <c r="J99" s="55">
        <f>(индикаторы!I54+индикаторы!I56)/индикаторы!I77</f>
        <v>28.087045804612</v>
      </c>
      <c r="K99" s="55">
        <f>(индикаторы!J54+индикаторы!J56)/индикаторы!J77</f>
        <v>28.087045804612</v>
      </c>
      <c r="L99" s="55">
        <f>(индикаторы!K54+индикаторы!K56)/индикаторы!K77</f>
        <v>28.087045804612</v>
      </c>
      <c r="M99" s="55">
        <f>(индикаторы!L54+индикаторы!L56)/индикаторы!L77</f>
        <v>28.087045804612</v>
      </c>
      <c r="N99" s="55">
        <f>(индикаторы!M54+индикаторы!M56)/индикаторы!M77</f>
        <v>28.087045804612</v>
      </c>
      <c r="O99" s="55">
        <f>(индикаторы!N54+индикаторы!N56)/индикаторы!N77</f>
        <v>28.087045804612</v>
      </c>
      <c r="P99" s="55">
        <f>(индикаторы!O54+индикаторы!O56)/индикаторы!O77</f>
        <v>28.087045804612</v>
      </c>
      <c r="Q99" s="88"/>
      <c r="R99" s="88"/>
      <c r="S99" s="7"/>
    </row>
    <row r="100" spans="1:19" ht="117.6" customHeight="1" x14ac:dyDescent="0.25">
      <c r="A100" s="12" t="s">
        <v>397</v>
      </c>
      <c r="B100" s="6" t="s">
        <v>398</v>
      </c>
      <c r="C100" s="5" t="s">
        <v>395</v>
      </c>
      <c r="D100" s="4" t="s">
        <v>399</v>
      </c>
      <c r="E100" s="37">
        <v>0</v>
      </c>
      <c r="F100" s="37">
        <v>0</v>
      </c>
      <c r="G100" s="37">
        <v>0</v>
      </c>
      <c r="H100" s="37">
        <v>0</v>
      </c>
      <c r="I100" s="37">
        <v>0</v>
      </c>
      <c r="J100" s="37">
        <v>0</v>
      </c>
      <c r="K100" s="37">
        <v>0</v>
      </c>
      <c r="L100" s="37">
        <v>0</v>
      </c>
      <c r="M100" s="37">
        <v>0</v>
      </c>
      <c r="N100" s="37">
        <v>0</v>
      </c>
      <c r="O100" s="37">
        <v>0</v>
      </c>
      <c r="P100" s="37">
        <v>0</v>
      </c>
      <c r="Q100" s="88"/>
      <c r="R100" s="88"/>
      <c r="S100" s="7"/>
    </row>
    <row r="101" spans="1:19" ht="149.44999999999999" customHeight="1" x14ac:dyDescent="0.25">
      <c r="A101" s="12" t="s">
        <v>400</v>
      </c>
      <c r="B101" s="6" t="s">
        <v>401</v>
      </c>
      <c r="C101" s="12"/>
      <c r="D101" s="4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14"/>
      <c r="P101" s="14"/>
      <c r="Q101" s="87"/>
      <c r="R101" s="88"/>
      <c r="S101" s="7"/>
    </row>
    <row r="102" spans="1:19" ht="30.95" customHeight="1" x14ac:dyDescent="0.25">
      <c r="A102" s="12" t="s">
        <v>402</v>
      </c>
      <c r="B102" s="28" t="s">
        <v>270</v>
      </c>
      <c r="C102" s="5" t="s">
        <v>395</v>
      </c>
      <c r="D102" s="4" t="s">
        <v>403</v>
      </c>
      <c r="E102" s="16">
        <v>0</v>
      </c>
      <c r="F102" s="16">
        <f t="shared" ref="F102:P102" si="19">F99-E99</f>
        <v>0.21630892091352116</v>
      </c>
      <c r="G102" s="55">
        <f t="shared" si="19"/>
        <v>14.0925514400626</v>
      </c>
      <c r="H102" s="55">
        <f t="shared" si="19"/>
        <v>13.07016134431278</v>
      </c>
      <c r="I102" s="55">
        <f t="shared" si="19"/>
        <v>-2.5019905472653967</v>
      </c>
      <c r="J102" s="55">
        <f t="shared" si="19"/>
        <v>-2.2457593959984479</v>
      </c>
      <c r="K102" s="16">
        <f t="shared" si="19"/>
        <v>0</v>
      </c>
      <c r="L102" s="16">
        <f t="shared" si="19"/>
        <v>0</v>
      </c>
      <c r="M102" s="16">
        <f t="shared" si="19"/>
        <v>0</v>
      </c>
      <c r="N102" s="16">
        <f t="shared" si="19"/>
        <v>0</v>
      </c>
      <c r="O102" s="16">
        <f t="shared" si="19"/>
        <v>0</v>
      </c>
      <c r="P102" s="16">
        <f t="shared" si="19"/>
        <v>0</v>
      </c>
      <c r="Q102" s="88" t="s">
        <v>280</v>
      </c>
      <c r="R102" s="88"/>
      <c r="S102" s="7"/>
    </row>
    <row r="103" spans="1:19" ht="63" customHeight="1" x14ac:dyDescent="0.25">
      <c r="A103" s="12" t="s">
        <v>404</v>
      </c>
      <c r="B103" s="28" t="s">
        <v>273</v>
      </c>
      <c r="C103" s="5" t="s">
        <v>395</v>
      </c>
      <c r="D103" s="4" t="s">
        <v>405</v>
      </c>
      <c r="E103" s="16">
        <v>0</v>
      </c>
      <c r="F103" s="16">
        <f>F99-$E99</f>
        <v>0.21630892091352116</v>
      </c>
      <c r="G103" s="16">
        <f t="shared" ref="G103:P103" si="20">G99-$E99</f>
        <v>14.308860360976119</v>
      </c>
      <c r="H103" s="16">
        <f t="shared" si="20"/>
        <v>27.379021705288899</v>
      </c>
      <c r="I103" s="16">
        <f t="shared" si="20"/>
        <v>24.877031158023502</v>
      </c>
      <c r="J103" s="55">
        <f t="shared" si="20"/>
        <v>22.631271762025055</v>
      </c>
      <c r="K103" s="55">
        <f t="shared" si="20"/>
        <v>22.631271762025055</v>
      </c>
      <c r="L103" s="55">
        <f t="shared" si="20"/>
        <v>22.631271762025055</v>
      </c>
      <c r="M103" s="55">
        <f t="shared" si="20"/>
        <v>22.631271762025055</v>
      </c>
      <c r="N103" s="55">
        <f t="shared" si="20"/>
        <v>22.631271762025055</v>
      </c>
      <c r="O103" s="55">
        <f t="shared" si="20"/>
        <v>22.631271762025055</v>
      </c>
      <c r="P103" s="55">
        <f t="shared" si="20"/>
        <v>22.631271762025055</v>
      </c>
      <c r="Q103" s="88" t="s">
        <v>406</v>
      </c>
      <c r="R103" s="88"/>
      <c r="S103" s="7"/>
    </row>
    <row r="104" spans="1:19" ht="110.25" x14ac:dyDescent="0.25">
      <c r="A104" s="12" t="s">
        <v>407</v>
      </c>
      <c r="B104" s="6" t="s">
        <v>408</v>
      </c>
      <c r="C104" s="12"/>
      <c r="D104" s="4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14"/>
      <c r="P104" s="14"/>
      <c r="Q104" s="87"/>
      <c r="R104" s="88"/>
      <c r="S104" s="7"/>
    </row>
    <row r="105" spans="1:19" ht="30.95" customHeight="1" x14ac:dyDescent="0.25">
      <c r="A105" s="12" t="s">
        <v>409</v>
      </c>
      <c r="B105" s="28" t="s">
        <v>270</v>
      </c>
      <c r="C105" s="5" t="s">
        <v>395</v>
      </c>
      <c r="D105" s="4" t="s">
        <v>410</v>
      </c>
      <c r="E105" s="9">
        <v>0</v>
      </c>
      <c r="F105" s="16">
        <f t="shared" ref="F105:P105" si="21">F100-E100</f>
        <v>0</v>
      </c>
      <c r="G105" s="16">
        <f t="shared" si="21"/>
        <v>0</v>
      </c>
      <c r="H105" s="16">
        <f t="shared" si="21"/>
        <v>0</v>
      </c>
      <c r="I105" s="16">
        <f t="shared" si="21"/>
        <v>0</v>
      </c>
      <c r="J105" s="16">
        <f t="shared" si="21"/>
        <v>0</v>
      </c>
      <c r="K105" s="55">
        <f t="shared" si="21"/>
        <v>0</v>
      </c>
      <c r="L105" s="55">
        <f t="shared" si="21"/>
        <v>0</v>
      </c>
      <c r="M105" s="55">
        <f t="shared" si="21"/>
        <v>0</v>
      </c>
      <c r="N105" s="55">
        <f t="shared" si="21"/>
        <v>0</v>
      </c>
      <c r="O105" s="55">
        <f t="shared" si="21"/>
        <v>0</v>
      </c>
      <c r="P105" s="55">
        <f t="shared" si="21"/>
        <v>0</v>
      </c>
      <c r="Q105" s="88" t="s">
        <v>280</v>
      </c>
      <c r="R105" s="88"/>
      <c r="S105" s="7"/>
    </row>
    <row r="106" spans="1:19" ht="63" customHeight="1" x14ac:dyDescent="0.25">
      <c r="A106" s="12" t="s">
        <v>411</v>
      </c>
      <c r="B106" s="28" t="s">
        <v>273</v>
      </c>
      <c r="C106" s="5" t="s">
        <v>395</v>
      </c>
      <c r="D106" s="4" t="s">
        <v>412</v>
      </c>
      <c r="E106" s="9">
        <v>0</v>
      </c>
      <c r="F106" s="37">
        <f>F100-$E100</f>
        <v>0</v>
      </c>
      <c r="G106" s="37">
        <f t="shared" ref="G106:P106" si="22">G100-$E100</f>
        <v>0</v>
      </c>
      <c r="H106" s="37">
        <f t="shared" si="22"/>
        <v>0</v>
      </c>
      <c r="I106" s="37">
        <f t="shared" si="22"/>
        <v>0</v>
      </c>
      <c r="J106" s="37">
        <f t="shared" si="22"/>
        <v>0</v>
      </c>
      <c r="K106" s="60">
        <f t="shared" si="22"/>
        <v>0</v>
      </c>
      <c r="L106" s="60">
        <f t="shared" si="22"/>
        <v>0</v>
      </c>
      <c r="M106" s="60">
        <f t="shared" si="22"/>
        <v>0</v>
      </c>
      <c r="N106" s="60">
        <f t="shared" si="22"/>
        <v>0</v>
      </c>
      <c r="O106" s="60">
        <f t="shared" si="22"/>
        <v>0</v>
      </c>
      <c r="P106" s="60">
        <f t="shared" si="22"/>
        <v>0</v>
      </c>
      <c r="Q106" s="88" t="s">
        <v>413</v>
      </c>
      <c r="R106" s="88"/>
      <c r="S106" s="7"/>
    </row>
    <row r="107" spans="1:19" ht="152.44999999999999" customHeight="1" x14ac:dyDescent="0.25">
      <c r="A107" s="12" t="s">
        <v>414</v>
      </c>
      <c r="B107" s="6" t="s">
        <v>415</v>
      </c>
      <c r="C107" s="12"/>
      <c r="D107" s="4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14"/>
      <c r="P107" s="14"/>
      <c r="Q107" s="87"/>
      <c r="R107" s="88"/>
      <c r="S107" s="7"/>
    </row>
    <row r="108" spans="1:19" x14ac:dyDescent="0.25">
      <c r="A108" s="12" t="s">
        <v>416</v>
      </c>
      <c r="B108" s="28" t="s">
        <v>270</v>
      </c>
      <c r="C108" s="5" t="s">
        <v>221</v>
      </c>
      <c r="D108" s="4" t="s">
        <v>417</v>
      </c>
      <c r="E108" s="16">
        <v>0</v>
      </c>
      <c r="F108" s="16">
        <v>0</v>
      </c>
      <c r="G108" s="16">
        <f t="shared" ref="G108:P108" si="23">G100/G99</f>
        <v>0</v>
      </c>
      <c r="H108" s="16">
        <f t="shared" si="23"/>
        <v>0</v>
      </c>
      <c r="I108" s="16">
        <f t="shared" si="23"/>
        <v>0</v>
      </c>
      <c r="J108" s="16">
        <f t="shared" si="23"/>
        <v>0</v>
      </c>
      <c r="K108" s="16">
        <f t="shared" si="23"/>
        <v>0</v>
      </c>
      <c r="L108" s="16">
        <f t="shared" si="23"/>
        <v>0</v>
      </c>
      <c r="M108" s="16">
        <f t="shared" si="23"/>
        <v>0</v>
      </c>
      <c r="N108" s="16">
        <f t="shared" si="23"/>
        <v>0</v>
      </c>
      <c r="O108" s="16">
        <f t="shared" si="23"/>
        <v>0</v>
      </c>
      <c r="P108" s="16">
        <f t="shared" si="23"/>
        <v>0</v>
      </c>
      <c r="Q108" s="88"/>
      <c r="R108" s="88"/>
      <c r="S108" s="7"/>
    </row>
    <row r="109" spans="1:19" x14ac:dyDescent="0.25">
      <c r="A109" s="12" t="s">
        <v>418</v>
      </c>
      <c r="B109" s="28" t="s">
        <v>273</v>
      </c>
      <c r="C109" s="5" t="s">
        <v>221</v>
      </c>
      <c r="D109" s="4" t="s">
        <v>419</v>
      </c>
      <c r="E109" s="9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16">
        <v>0</v>
      </c>
      <c r="P109" s="16">
        <v>0</v>
      </c>
      <c r="Q109" s="88"/>
      <c r="R109" s="88"/>
      <c r="S109" s="7"/>
    </row>
    <row r="110" spans="1:19" ht="162" customHeight="1" x14ac:dyDescent="0.25">
      <c r="A110" s="12" t="s">
        <v>420</v>
      </c>
      <c r="B110" s="6" t="s">
        <v>421</v>
      </c>
      <c r="C110" s="5" t="s">
        <v>422</v>
      </c>
      <c r="D110" s="42" t="s">
        <v>423</v>
      </c>
      <c r="E110" s="19">
        <f>(индикаторы!D68+индикаторы!D70)/индикаторы!D79</f>
        <v>1.2263901147396294E-2</v>
      </c>
      <c r="F110" s="19">
        <f>(индикаторы!E68+индикаторы!E70)/индикаторы!E79</f>
        <v>1.2459179170344219E-2</v>
      </c>
      <c r="G110" s="19">
        <f>(индикаторы!F68+индикаторы!F70)/индикаторы!F79</f>
        <v>1.3018534863195057E-2</v>
      </c>
      <c r="H110" s="19">
        <f>(индикаторы!G68+индикаторы!G70)/индикаторы!G79</f>
        <v>1.1515468912007026E-2</v>
      </c>
      <c r="I110" s="19">
        <f>(индикаторы!H68+индикаторы!H70)/индикаторы!H79</f>
        <v>1.1175890864143124E-2</v>
      </c>
      <c r="J110" s="19">
        <f>(индикаторы!I68+индикаторы!I70)/индикаторы!I79</f>
        <v>1.0851405173962062E-2</v>
      </c>
      <c r="K110" s="19">
        <f>(индикаторы!J68+индикаторы!J70)/индикаторы!J79</f>
        <v>1.0851405173962062E-2</v>
      </c>
      <c r="L110" s="19">
        <f>(индикаторы!K68+индикаторы!K70)/индикаторы!K79</f>
        <v>1.0851405173962062E-2</v>
      </c>
      <c r="M110" s="19">
        <f>(индикаторы!L68+индикаторы!L70)/индикаторы!L79</f>
        <v>1.0851405173962062E-2</v>
      </c>
      <c r="N110" s="19">
        <f>(индикаторы!M68+индикаторы!M70)/индикаторы!M79</f>
        <v>1.0851405173962062E-2</v>
      </c>
      <c r="O110" s="19">
        <f>(индикаторы!N68+индикаторы!N70)/индикаторы!N79</f>
        <v>1.0851405173962062E-2</v>
      </c>
      <c r="P110" s="19">
        <f>(индикаторы!O68+индикаторы!O70)/индикаторы!O79</f>
        <v>1.0851405173962062E-2</v>
      </c>
      <c r="Q110" s="88"/>
      <c r="R110" s="88"/>
      <c r="S110" s="7"/>
    </row>
    <row r="111" spans="1:19" ht="110.25" x14ac:dyDescent="0.25">
      <c r="A111" s="12" t="s">
        <v>424</v>
      </c>
      <c r="B111" s="6" t="s">
        <v>425</v>
      </c>
      <c r="C111" s="5" t="s">
        <v>422</v>
      </c>
      <c r="D111" s="4" t="s">
        <v>426</v>
      </c>
      <c r="E111" s="16">
        <f>(индикаторы!D67-индикаторы!D68)/индикаторы!D80</f>
        <v>3.5510283295480158E-4</v>
      </c>
      <c r="F111" s="16">
        <f>(индикаторы!E67-индикаторы!E68)/индикаторы!E80</f>
        <v>3.5667640533126323E-4</v>
      </c>
      <c r="G111" s="16">
        <f>(индикаторы!F67-индикаторы!F68)/индикаторы!F80</f>
        <v>3.0597240653417189E-4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88"/>
      <c r="R111" s="88"/>
      <c r="S111" s="7"/>
    </row>
    <row r="112" spans="1:19" ht="173.25" x14ac:dyDescent="0.25">
      <c r="A112" s="12" t="s">
        <v>427</v>
      </c>
      <c r="B112" s="6" t="s">
        <v>428</v>
      </c>
      <c r="C112" s="12"/>
      <c r="D112" s="4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14"/>
      <c r="P112" s="14"/>
      <c r="Q112" s="87"/>
      <c r="R112" s="88"/>
      <c r="S112" s="7"/>
    </row>
    <row r="113" spans="1:19" ht="47.25" customHeight="1" x14ac:dyDescent="0.25">
      <c r="A113" s="12" t="s">
        <v>429</v>
      </c>
      <c r="B113" s="28" t="s">
        <v>270</v>
      </c>
      <c r="C113" s="5" t="s">
        <v>422</v>
      </c>
      <c r="D113" s="42" t="s">
        <v>430</v>
      </c>
      <c r="E113" s="19">
        <f t="shared" ref="E113" si="24">F110-E110</f>
        <v>1.9527802294792493E-4</v>
      </c>
      <c r="F113" s="59">
        <f>F110-E110</f>
        <v>1.9527802294792493E-4</v>
      </c>
      <c r="G113" s="59">
        <f t="shared" ref="G113:P113" si="25">G110-F110</f>
        <v>5.5935569285083843E-4</v>
      </c>
      <c r="H113" s="59">
        <f t="shared" si="25"/>
        <v>-1.5030659511880307E-3</v>
      </c>
      <c r="I113" s="59">
        <f t="shared" si="25"/>
        <v>-3.3957804786390218E-4</v>
      </c>
      <c r="J113" s="59">
        <f t="shared" si="25"/>
        <v>-3.244856901810627E-4</v>
      </c>
      <c r="K113" s="59">
        <f>K110-J110</f>
        <v>0</v>
      </c>
      <c r="L113" s="59">
        <f t="shared" si="25"/>
        <v>0</v>
      </c>
      <c r="M113" s="59">
        <f t="shared" si="25"/>
        <v>0</v>
      </c>
      <c r="N113" s="59">
        <f t="shared" si="25"/>
        <v>0</v>
      </c>
      <c r="O113" s="59">
        <f t="shared" si="25"/>
        <v>0</v>
      </c>
      <c r="P113" s="59">
        <f t="shared" si="25"/>
        <v>0</v>
      </c>
      <c r="Q113" s="88" t="s">
        <v>280</v>
      </c>
      <c r="R113" s="88"/>
      <c r="S113" s="7"/>
    </row>
    <row r="114" spans="1:19" ht="63" customHeight="1" x14ac:dyDescent="0.25">
      <c r="A114" s="12" t="s">
        <v>431</v>
      </c>
      <c r="B114" s="28" t="s">
        <v>273</v>
      </c>
      <c r="C114" s="5" t="s">
        <v>422</v>
      </c>
      <c r="D114" s="42" t="s">
        <v>432</v>
      </c>
      <c r="E114" s="19">
        <v>0</v>
      </c>
      <c r="F114" s="19">
        <f>F110-E110</f>
        <v>1.9527802294792493E-4</v>
      </c>
      <c r="G114" s="19">
        <f>G110-E110</f>
        <v>7.5463371579876336E-4</v>
      </c>
      <c r="H114" s="59">
        <f>H110-E110</f>
        <v>-7.4843223538926737E-4</v>
      </c>
      <c r="I114" s="19">
        <f>I110-E110</f>
        <v>-1.0880102832531695E-3</v>
      </c>
      <c r="J114" s="19">
        <f>J110-E110</f>
        <v>-1.4124959734342322E-3</v>
      </c>
      <c r="K114" s="19">
        <f>K110-E110</f>
        <v>-1.4124959734342322E-3</v>
      </c>
      <c r="L114" s="19">
        <f>L110-E110</f>
        <v>-1.4124959734342322E-3</v>
      </c>
      <c r="M114" s="19">
        <f>M110-E110</f>
        <v>-1.4124959734342322E-3</v>
      </c>
      <c r="N114" s="19">
        <f>N110-E110</f>
        <v>-1.4124959734342322E-3</v>
      </c>
      <c r="O114" s="19">
        <f>O110-E110</f>
        <v>-1.4124959734342322E-3</v>
      </c>
      <c r="P114" s="19">
        <f>P110-F110</f>
        <v>-1.6077739963821572E-3</v>
      </c>
      <c r="Q114" s="88" t="s">
        <v>433</v>
      </c>
      <c r="R114" s="88"/>
      <c r="S114" s="7"/>
    </row>
    <row r="115" spans="1:19" ht="126" x14ac:dyDescent="0.25">
      <c r="A115" s="12" t="s">
        <v>434</v>
      </c>
      <c r="B115" s="6" t="s">
        <v>435</v>
      </c>
      <c r="C115" s="12"/>
      <c r="D115" s="4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14"/>
      <c r="P115" s="14"/>
      <c r="Q115" s="87"/>
      <c r="R115" s="88"/>
      <c r="S115" s="7"/>
    </row>
    <row r="116" spans="1:19" ht="47.25" customHeight="1" x14ac:dyDescent="0.25">
      <c r="A116" s="12" t="s">
        <v>436</v>
      </c>
      <c r="B116" s="28" t="s">
        <v>270</v>
      </c>
      <c r="C116" s="5" t="s">
        <v>422</v>
      </c>
      <c r="D116" s="4" t="s">
        <v>437</v>
      </c>
      <c r="E116" s="9">
        <v>0</v>
      </c>
      <c r="F116" s="9">
        <v>0</v>
      </c>
      <c r="G116" s="9">
        <v>0</v>
      </c>
      <c r="H116" s="9">
        <v>0</v>
      </c>
      <c r="I116" s="9">
        <f t="shared" ref="I116:P116" si="26">I111-H111</f>
        <v>0</v>
      </c>
      <c r="J116" s="9">
        <f t="shared" si="26"/>
        <v>0</v>
      </c>
      <c r="K116" s="9">
        <f t="shared" si="26"/>
        <v>0</v>
      </c>
      <c r="L116" s="9">
        <f t="shared" si="26"/>
        <v>0</v>
      </c>
      <c r="M116" s="9">
        <f t="shared" si="26"/>
        <v>0</v>
      </c>
      <c r="N116" s="9">
        <f t="shared" si="26"/>
        <v>0</v>
      </c>
      <c r="O116" s="9">
        <f t="shared" si="26"/>
        <v>0</v>
      </c>
      <c r="P116" s="9">
        <f t="shared" si="26"/>
        <v>0</v>
      </c>
      <c r="Q116" s="88" t="s">
        <v>280</v>
      </c>
      <c r="R116" s="88"/>
      <c r="S116" s="7"/>
    </row>
    <row r="117" spans="1:19" ht="63" customHeight="1" x14ac:dyDescent="0.25">
      <c r="A117" s="12" t="s">
        <v>438</v>
      </c>
      <c r="B117" s="28" t="s">
        <v>273</v>
      </c>
      <c r="C117" s="5" t="s">
        <v>422</v>
      </c>
      <c r="D117" s="4" t="s">
        <v>439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88" t="s">
        <v>440</v>
      </c>
      <c r="R117" s="88"/>
      <c r="S117" s="7"/>
    </row>
    <row r="118" spans="1:19" ht="159" customHeight="1" x14ac:dyDescent="0.25">
      <c r="A118" s="12" t="s">
        <v>441</v>
      </c>
      <c r="B118" s="6" t="s">
        <v>442</v>
      </c>
      <c r="C118" s="12"/>
      <c r="D118" s="4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14"/>
      <c r="P118" s="14"/>
      <c r="Q118" s="88"/>
      <c r="R118" s="88"/>
      <c r="S118" s="7"/>
    </row>
    <row r="119" spans="1:19" x14ac:dyDescent="0.25">
      <c r="A119" s="12" t="s">
        <v>443</v>
      </c>
      <c r="B119" s="28" t="s">
        <v>270</v>
      </c>
      <c r="C119" s="5" t="s">
        <v>221</v>
      </c>
      <c r="D119" s="4" t="s">
        <v>444</v>
      </c>
      <c r="E119" s="29">
        <f>E111/E110</f>
        <v>2.8955128444605266E-2</v>
      </c>
      <c r="F119" s="29">
        <f t="shared" ref="F119:P119" si="27">F111/F110</f>
        <v>2.8627600619167359E-2</v>
      </c>
      <c r="G119" s="29">
        <f t="shared" si="27"/>
        <v>2.3502829600218086E-2</v>
      </c>
      <c r="H119" s="9">
        <f t="shared" si="27"/>
        <v>0</v>
      </c>
      <c r="I119" s="9">
        <f t="shared" si="27"/>
        <v>0</v>
      </c>
      <c r="J119" s="9">
        <f t="shared" si="27"/>
        <v>0</v>
      </c>
      <c r="K119" s="9">
        <f t="shared" si="27"/>
        <v>0</v>
      </c>
      <c r="L119" s="9">
        <f t="shared" si="27"/>
        <v>0</v>
      </c>
      <c r="M119" s="9">
        <f t="shared" si="27"/>
        <v>0</v>
      </c>
      <c r="N119" s="9">
        <f t="shared" si="27"/>
        <v>0</v>
      </c>
      <c r="O119" s="9">
        <f t="shared" si="27"/>
        <v>0</v>
      </c>
      <c r="P119" s="9">
        <f t="shared" si="27"/>
        <v>0</v>
      </c>
      <c r="Q119" s="88"/>
      <c r="R119" s="88"/>
      <c r="S119" s="7"/>
    </row>
    <row r="120" spans="1:19" x14ac:dyDescent="0.25">
      <c r="A120" s="12" t="s">
        <v>445</v>
      </c>
      <c r="B120" s="28" t="s">
        <v>273</v>
      </c>
      <c r="C120" s="5" t="s">
        <v>221</v>
      </c>
      <c r="D120" s="4" t="s">
        <v>446</v>
      </c>
      <c r="E120" s="9">
        <v>0</v>
      </c>
      <c r="F120" s="29">
        <f>F111/$E110</f>
        <v>2.9083437728702498E-2</v>
      </c>
      <c r="G120" s="29">
        <f t="shared" ref="G120:P120" si="28">G111/$E110</f>
        <v>2.494902746334773E-2</v>
      </c>
      <c r="H120" s="9">
        <f t="shared" si="28"/>
        <v>0</v>
      </c>
      <c r="I120" s="9">
        <f t="shared" si="28"/>
        <v>0</v>
      </c>
      <c r="J120" s="9">
        <f t="shared" si="28"/>
        <v>0</v>
      </c>
      <c r="K120" s="9">
        <f t="shared" si="28"/>
        <v>0</v>
      </c>
      <c r="L120" s="9">
        <f t="shared" si="28"/>
        <v>0</v>
      </c>
      <c r="M120" s="9">
        <f t="shared" si="28"/>
        <v>0</v>
      </c>
      <c r="N120" s="9">
        <f t="shared" si="28"/>
        <v>0</v>
      </c>
      <c r="O120" s="9">
        <f t="shared" si="28"/>
        <v>0</v>
      </c>
      <c r="P120" s="9">
        <f t="shared" si="28"/>
        <v>0</v>
      </c>
      <c r="Q120" s="88"/>
      <c r="R120" s="88"/>
      <c r="S120" s="7"/>
    </row>
    <row r="121" spans="1:19" ht="30.75" customHeight="1" x14ac:dyDescent="0.25">
      <c r="A121" s="101" t="s">
        <v>447</v>
      </c>
      <c r="B121" s="102"/>
      <c r="C121" s="102"/>
      <c r="D121" s="102"/>
      <c r="E121" s="102"/>
      <c r="F121" s="102"/>
      <c r="G121" s="102"/>
      <c r="H121" s="102"/>
      <c r="I121" s="102"/>
      <c r="J121" s="102"/>
      <c r="K121" s="102"/>
      <c r="L121" s="102"/>
      <c r="M121" s="102"/>
      <c r="N121" s="102"/>
      <c r="O121" s="102"/>
      <c r="P121" s="112"/>
      <c r="Q121" s="112"/>
      <c r="R121" s="112"/>
      <c r="S121" s="113"/>
    </row>
    <row r="122" spans="1:19" ht="61.9" customHeight="1" x14ac:dyDescent="0.25">
      <c r="A122" s="12" t="s">
        <v>448</v>
      </c>
      <c r="B122" s="6" t="s">
        <v>449</v>
      </c>
      <c r="C122" s="5" t="s">
        <v>450</v>
      </c>
      <c r="D122" s="5" t="s">
        <v>451</v>
      </c>
      <c r="E122" s="9">
        <v>0</v>
      </c>
      <c r="F122" s="16">
        <f>индикаторы!E81-индикаторы!D81</f>
        <v>-9.9999999999988987E-5</v>
      </c>
      <c r="G122" s="16">
        <f>индикаторы!F81-индикаторы!E81</f>
        <v>-9.9999999999988987E-5</v>
      </c>
      <c r="H122" s="16">
        <f>индикаторы!G81-индикаторы!F81</f>
        <v>-9.9999999999988987E-5</v>
      </c>
      <c r="I122" s="16">
        <f>индикаторы!H81-индикаторы!G81</f>
        <v>-1.000000000000445E-4</v>
      </c>
      <c r="J122" s="16">
        <f>индикаторы!I81-индикаторы!H81</f>
        <v>-9.9999999999988987E-5</v>
      </c>
      <c r="K122" s="16">
        <f>индикаторы!J81-индикаторы!I81</f>
        <v>-9.9999999999988987E-5</v>
      </c>
      <c r="L122" s="16">
        <f>индикаторы!K81-индикаторы!J81</f>
        <v>-9.9999999999988987E-5</v>
      </c>
      <c r="M122" s="16">
        <f>индикаторы!L81-индикаторы!K81</f>
        <v>-9.9999999999988987E-5</v>
      </c>
      <c r="N122" s="16">
        <f>индикаторы!M81-индикаторы!L81</f>
        <v>-1.000000000000445E-4</v>
      </c>
      <c r="O122" s="16">
        <f>индикаторы!N81-индикаторы!M81</f>
        <v>-9.9999999999988987E-5</v>
      </c>
      <c r="P122" s="16">
        <f>индикаторы!O81-индикаторы!N81</f>
        <v>-9.9999999999988987E-5</v>
      </c>
      <c r="Q122" s="92"/>
      <c r="R122" s="92"/>
      <c r="S122" s="7"/>
    </row>
    <row r="123" spans="1:19" ht="35.450000000000003" customHeight="1" x14ac:dyDescent="0.25">
      <c r="A123" s="12" t="s">
        <v>452</v>
      </c>
      <c r="B123" s="6" t="s">
        <v>453</v>
      </c>
      <c r="C123" s="5" t="s">
        <v>454</v>
      </c>
      <c r="D123" s="5" t="s">
        <v>455</v>
      </c>
      <c r="E123" s="59"/>
      <c r="F123" s="55">
        <f>индикаторы!E82-индикаторы!D82</f>
        <v>-1.2000000000000066E-3</v>
      </c>
      <c r="G123" s="55">
        <f>индикаторы!F82-индикаторы!E82</f>
        <v>-1.2999999999999956E-3</v>
      </c>
      <c r="H123" s="55">
        <f>индикаторы!G82-индикаторы!F82</f>
        <v>-5.9999999999998943E-4</v>
      </c>
      <c r="I123" s="55">
        <f>индикаторы!H82-индикаторы!G82</f>
        <v>-1.5999999999999903E-3</v>
      </c>
      <c r="J123" s="55">
        <f>индикаторы!I82-индикаторы!H82</f>
        <v>-1.4000000000000123E-3</v>
      </c>
      <c r="K123" s="55">
        <f>индикаторы!J82-индикаторы!I82</f>
        <v>0</v>
      </c>
      <c r="L123" s="55">
        <f>индикаторы!K82-индикаторы!J82</f>
        <v>0</v>
      </c>
      <c r="M123" s="16">
        <f>индикаторы!L82-индикаторы!K82</f>
        <v>0</v>
      </c>
      <c r="N123" s="16">
        <f>индикаторы!M82-индикаторы!L82</f>
        <v>0</v>
      </c>
      <c r="O123" s="16">
        <f>индикаторы!N82-индикаторы!M82</f>
        <v>0</v>
      </c>
      <c r="P123" s="16">
        <f>индикаторы!O82-индикаторы!N82</f>
        <v>0</v>
      </c>
      <c r="Q123" s="92"/>
      <c r="R123" s="92"/>
      <c r="S123" s="7"/>
    </row>
    <row r="124" spans="1:19" ht="52.9" customHeight="1" x14ac:dyDescent="0.25">
      <c r="A124" s="12" t="s">
        <v>456</v>
      </c>
      <c r="B124" s="6" t="s">
        <v>457</v>
      </c>
      <c r="C124" s="5" t="s">
        <v>482</v>
      </c>
      <c r="D124" s="44" t="s">
        <v>458</v>
      </c>
      <c r="E124" s="19"/>
      <c r="F124" s="60">
        <f>индикаторы!E83-индикаторы!D83</f>
        <v>29273674</v>
      </c>
      <c r="G124" s="60">
        <f>индикаторы!F83-индикаторы!E83</f>
        <v>37803100</v>
      </c>
      <c r="H124" s="60">
        <f>индикаторы!G83-индикаторы!F83</f>
        <v>-69499300</v>
      </c>
      <c r="I124" s="60">
        <f>индикаторы!H83-индикаторы!G83</f>
        <v>0</v>
      </c>
      <c r="J124" s="60">
        <f>индикаторы!I83-индикаторы!H83</f>
        <v>-8985951</v>
      </c>
      <c r="K124" s="66">
        <f>индикаторы!J83-индикаторы!I83</f>
        <v>-42613377</v>
      </c>
      <c r="L124" s="66">
        <f>индикаторы!K83-индикаторы!J83</f>
        <v>-9917294</v>
      </c>
      <c r="M124" s="37">
        <f>индикаторы!L83-индикаторы!K83</f>
        <v>0</v>
      </c>
      <c r="N124" s="37">
        <f>индикаторы!M83-индикаторы!L83</f>
        <v>0</v>
      </c>
      <c r="O124" s="37">
        <f>индикаторы!N83-индикаторы!M83</f>
        <v>0</v>
      </c>
      <c r="P124" s="37">
        <f>индикаторы!O83-индикаторы!N83</f>
        <v>0</v>
      </c>
      <c r="Q124" s="92"/>
      <c r="R124" s="92"/>
      <c r="S124" s="7"/>
    </row>
    <row r="125" spans="1:19" ht="37.9" customHeight="1" x14ac:dyDescent="0.25">
      <c r="A125" s="12" t="s">
        <v>459</v>
      </c>
      <c r="B125" s="6" t="s">
        <v>460</v>
      </c>
      <c r="C125" s="5" t="s">
        <v>478</v>
      </c>
      <c r="D125" s="5" t="s">
        <v>461</v>
      </c>
      <c r="E125" s="19"/>
      <c r="F125" s="55">
        <f>индикаторы!E84-индикаторы!D84</f>
        <v>-9224</v>
      </c>
      <c r="G125" s="55">
        <f>индикаторы!F84-индикаторы!E84</f>
        <v>-70013</v>
      </c>
      <c r="H125" s="55">
        <f>индикаторы!G84-индикаторы!F84</f>
        <v>0</v>
      </c>
      <c r="I125" s="55">
        <f>индикаторы!H84-индикаторы!G84</f>
        <v>0</v>
      </c>
      <c r="J125" s="55">
        <f>индикаторы!I84-индикаторы!H84</f>
        <v>-58900</v>
      </c>
      <c r="K125" s="55">
        <f>индикаторы!J84-индикаторы!I84</f>
        <v>-1941</v>
      </c>
      <c r="L125" s="55">
        <f>индикаторы!K84-индикаторы!J84</f>
        <v>-1398</v>
      </c>
      <c r="M125" s="16">
        <f>индикаторы!L84-индикаторы!K84</f>
        <v>0</v>
      </c>
      <c r="N125" s="16">
        <f>индикаторы!M84-индикаторы!L84</f>
        <v>0</v>
      </c>
      <c r="O125" s="16">
        <f>индикаторы!N84-индикаторы!M84</f>
        <v>0</v>
      </c>
      <c r="P125" s="16">
        <f>индикаторы!O84-индикаторы!N84</f>
        <v>0</v>
      </c>
      <c r="Q125" s="92"/>
      <c r="R125" s="92"/>
      <c r="S125" s="7"/>
    </row>
    <row r="126" spans="1:19" ht="48.6" customHeight="1" x14ac:dyDescent="0.25">
      <c r="A126" s="12" t="s">
        <v>462</v>
      </c>
      <c r="B126" s="6" t="s">
        <v>463</v>
      </c>
      <c r="C126" s="5" t="s">
        <v>480</v>
      </c>
      <c r="D126" s="5" t="s">
        <v>464</v>
      </c>
      <c r="E126" s="19"/>
      <c r="F126" s="19">
        <f>индикаторы!E85-индикаторы!D85</f>
        <v>-4869</v>
      </c>
      <c r="G126" s="19">
        <f>индикаторы!F85-индикаторы!E85</f>
        <v>-423815</v>
      </c>
      <c r="H126" s="19">
        <f>индикаторы!G85-индикаторы!F85</f>
        <v>0</v>
      </c>
      <c r="I126" s="19">
        <f>индикаторы!H85-индикаторы!G85</f>
        <v>0</v>
      </c>
      <c r="J126" s="19">
        <f>индикаторы!I85-индикаторы!H85</f>
        <v>0</v>
      </c>
      <c r="K126" s="19">
        <f>индикаторы!J85-индикаторы!I85</f>
        <v>0</v>
      </c>
      <c r="L126" s="19">
        <f>индикаторы!K85-индикаторы!J85</f>
        <v>0</v>
      </c>
      <c r="M126" s="19">
        <f>индикаторы!L85-индикаторы!K85</f>
        <v>0</v>
      </c>
      <c r="N126" s="19">
        <f>индикаторы!M85-индикаторы!L85</f>
        <v>0</v>
      </c>
      <c r="O126" s="19">
        <f>индикаторы!N85-индикаторы!M85</f>
        <v>0</v>
      </c>
      <c r="P126" s="19">
        <f>индикаторы!O85-индикаторы!N85</f>
        <v>0</v>
      </c>
      <c r="Q126" s="92"/>
      <c r="R126" s="92"/>
      <c r="S126" s="7"/>
    </row>
    <row r="127" spans="1:19" ht="61.9" customHeight="1" x14ac:dyDescent="0.25">
      <c r="A127" s="12" t="s">
        <v>465</v>
      </c>
      <c r="B127" s="6" t="s">
        <v>466</v>
      </c>
      <c r="C127" s="5" t="s">
        <v>482</v>
      </c>
      <c r="D127" s="5" t="s">
        <v>467</v>
      </c>
      <c r="E127" s="19"/>
      <c r="F127" s="37">
        <f>индикаторы!E86-индикаторы!D86</f>
        <v>-119190</v>
      </c>
      <c r="G127" s="37">
        <f>индикаторы!F86-индикаторы!E86</f>
        <v>-28000</v>
      </c>
      <c r="H127" s="37">
        <f>индикаторы!G86-индикаторы!F86</f>
        <v>-253000</v>
      </c>
      <c r="I127" s="37">
        <f>индикаторы!H86-индикаторы!G86</f>
        <v>-252000</v>
      </c>
      <c r="J127" s="37">
        <f>индикаторы!I86-индикаторы!H86</f>
        <v>-103400</v>
      </c>
      <c r="K127" s="37">
        <f>индикаторы!J86-индикаторы!I86</f>
        <v>0</v>
      </c>
      <c r="L127" s="37">
        <f>индикаторы!K86-индикаторы!J86</f>
        <v>0</v>
      </c>
      <c r="M127" s="37">
        <f>индикаторы!L86-индикаторы!K86</f>
        <v>0</v>
      </c>
      <c r="N127" s="37">
        <f>индикаторы!M86-индикаторы!L86</f>
        <v>0</v>
      </c>
      <c r="O127" s="37">
        <f>индикаторы!N86-индикаторы!M86</f>
        <v>0</v>
      </c>
      <c r="P127" s="37">
        <f>индикаторы!O86-индикаторы!N86</f>
        <v>0</v>
      </c>
      <c r="Q127" s="92"/>
      <c r="R127" s="92"/>
      <c r="S127" s="7"/>
    </row>
    <row r="128" spans="1:19" x14ac:dyDescent="0.25">
      <c r="A128" s="101" t="s">
        <v>468</v>
      </c>
      <c r="B128" s="102"/>
      <c r="C128" s="102"/>
      <c r="D128" s="102"/>
      <c r="E128" s="102"/>
      <c r="F128" s="102"/>
      <c r="G128" s="102"/>
      <c r="H128" s="102"/>
      <c r="I128" s="102"/>
      <c r="J128" s="102"/>
      <c r="K128" s="102"/>
      <c r="L128" s="102"/>
      <c r="M128" s="102"/>
      <c r="N128" s="102"/>
      <c r="O128" s="102"/>
      <c r="P128" s="102"/>
      <c r="Q128" s="102"/>
      <c r="R128" s="102"/>
      <c r="S128" s="103"/>
    </row>
    <row r="129" spans="1:19" ht="184.15" customHeight="1" x14ac:dyDescent="0.25">
      <c r="A129" s="12" t="s">
        <v>469</v>
      </c>
      <c r="B129" s="11" t="s">
        <v>470</v>
      </c>
      <c r="C129" s="12" t="s">
        <v>149</v>
      </c>
      <c r="D129" s="5" t="s">
        <v>471</v>
      </c>
      <c r="E129" s="9">
        <v>0</v>
      </c>
      <c r="F129" s="16">
        <f>индикаторы!E87-индикаторы!D87</f>
        <v>0</v>
      </c>
      <c r="G129" s="16">
        <f>индикаторы!F87-индикаторы!E87</f>
        <v>0</v>
      </c>
      <c r="H129" s="16">
        <f>индикаторы!G87-индикаторы!F87</f>
        <v>0</v>
      </c>
      <c r="I129" s="16">
        <f>индикаторы!H87-индикаторы!G87</f>
        <v>0</v>
      </c>
      <c r="J129" s="16">
        <f>индикаторы!I87-индикаторы!H87</f>
        <v>0</v>
      </c>
      <c r="K129" s="16">
        <f>индикаторы!J87-индикаторы!I87</f>
        <v>0</v>
      </c>
      <c r="L129" s="16">
        <f>индикаторы!K87-индикаторы!J87</f>
        <v>0</v>
      </c>
      <c r="M129" s="16">
        <f>индикаторы!L87-индикаторы!K87</f>
        <v>0</v>
      </c>
      <c r="N129" s="16">
        <f>индикаторы!M87-индикаторы!L87</f>
        <v>0</v>
      </c>
      <c r="O129" s="16">
        <f>индикаторы!N87-индикаторы!M87</f>
        <v>0</v>
      </c>
      <c r="P129" s="16">
        <f>индикаторы!O87-индикаторы!N87</f>
        <v>0</v>
      </c>
      <c r="Q129" s="110" t="s">
        <v>472</v>
      </c>
      <c r="R129" s="110"/>
      <c r="S129" s="22"/>
    </row>
    <row r="130" spans="1:19" ht="222.6" customHeight="1" x14ac:dyDescent="0.25">
      <c r="A130" s="3" t="s">
        <v>473</v>
      </c>
      <c r="B130" s="6" t="s">
        <v>474</v>
      </c>
      <c r="C130" s="3" t="s">
        <v>149</v>
      </c>
      <c r="D130" s="4" t="s">
        <v>475</v>
      </c>
      <c r="E130" s="9">
        <v>0</v>
      </c>
      <c r="F130" s="16">
        <f>индикаторы!E88-индикаторы!D88</f>
        <v>0</v>
      </c>
      <c r="G130" s="16">
        <f>индикаторы!F88-индикаторы!E88</f>
        <v>0</v>
      </c>
      <c r="H130" s="16">
        <f>индикаторы!G88-индикаторы!F88</f>
        <v>0</v>
      </c>
      <c r="I130" s="16">
        <f>индикаторы!H88-индикаторы!G88</f>
        <v>0</v>
      </c>
      <c r="J130" s="16">
        <f>индикаторы!I88-индикаторы!H88</f>
        <v>0</v>
      </c>
      <c r="K130" s="16">
        <f>индикаторы!J88-индикаторы!I88</f>
        <v>0</v>
      </c>
      <c r="L130" s="16">
        <f>индикаторы!K88-индикаторы!J88</f>
        <v>0</v>
      </c>
      <c r="M130" s="16">
        <f>индикаторы!L88-индикаторы!K88</f>
        <v>0</v>
      </c>
      <c r="N130" s="16">
        <f>индикаторы!M88-индикаторы!L88</f>
        <v>0</v>
      </c>
      <c r="O130" s="16">
        <f>индикаторы!N88-индикаторы!M88</f>
        <v>0</v>
      </c>
      <c r="P130" s="16">
        <f>индикаторы!O88-индикаторы!N88</f>
        <v>0</v>
      </c>
      <c r="Q130" s="111"/>
      <c r="R130" s="111"/>
      <c r="S130" s="23"/>
    </row>
  </sheetData>
  <mergeCells count="128">
    <mergeCell ref="Q129:R130"/>
    <mergeCell ref="A128:S128"/>
    <mergeCell ref="Q123:R123"/>
    <mergeCell ref="Q120:R120"/>
    <mergeCell ref="Q127:R127"/>
    <mergeCell ref="Q126:R126"/>
    <mergeCell ref="Q125:R125"/>
    <mergeCell ref="Q124:R124"/>
    <mergeCell ref="Q112:R112"/>
    <mergeCell ref="Q113:R113"/>
    <mergeCell ref="Q122:R122"/>
    <mergeCell ref="A121:S121"/>
    <mergeCell ref="Q119:R119"/>
    <mergeCell ref="Q117:R117"/>
    <mergeCell ref="Q114:R114"/>
    <mergeCell ref="Q118:R118"/>
    <mergeCell ref="Q115:R115"/>
    <mergeCell ref="Q116:R116"/>
    <mergeCell ref="Q92:R92"/>
    <mergeCell ref="Q93:R93"/>
    <mergeCell ref="Q94:R94"/>
    <mergeCell ref="Q110:R110"/>
    <mergeCell ref="Q95:R95"/>
    <mergeCell ref="Q98:R98"/>
    <mergeCell ref="Q96:R96"/>
    <mergeCell ref="Q108:R108"/>
    <mergeCell ref="Q105:R105"/>
    <mergeCell ref="Q103:R103"/>
    <mergeCell ref="Q111:R111"/>
    <mergeCell ref="Q97:R97"/>
    <mergeCell ref="Q100:R100"/>
    <mergeCell ref="Q102:R102"/>
    <mergeCell ref="Q101:R101"/>
    <mergeCell ref="Q99:R99"/>
    <mergeCell ref="Q106:R106"/>
    <mergeCell ref="Q104:R104"/>
    <mergeCell ref="Q109:R109"/>
    <mergeCell ref="Q107:R107"/>
    <mergeCell ref="Q91:R91"/>
    <mergeCell ref="Q84:R84"/>
    <mergeCell ref="Q82:R82"/>
    <mergeCell ref="Q74:R74"/>
    <mergeCell ref="Q81:R81"/>
    <mergeCell ref="Q86:R86"/>
    <mergeCell ref="Q85:R85"/>
    <mergeCell ref="Q88:R88"/>
    <mergeCell ref="Q89:R89"/>
    <mergeCell ref="Q87:R87"/>
    <mergeCell ref="Q83:R83"/>
    <mergeCell ref="Q90:R90"/>
    <mergeCell ref="Q75:R75"/>
    <mergeCell ref="Q76:R76"/>
    <mergeCell ref="Q80:R80"/>
    <mergeCell ref="Q77:R77"/>
    <mergeCell ref="Q79:R79"/>
    <mergeCell ref="Q78:R78"/>
    <mergeCell ref="Q73:R73"/>
    <mergeCell ref="Q57:R57"/>
    <mergeCell ref="Q58:R58"/>
    <mergeCell ref="Q67:R67"/>
    <mergeCell ref="Q61:R61"/>
    <mergeCell ref="Q66:R66"/>
    <mergeCell ref="Q60:R60"/>
    <mergeCell ref="Q71:R71"/>
    <mergeCell ref="Q70:R70"/>
    <mergeCell ref="Q69:R69"/>
    <mergeCell ref="Q72:R72"/>
    <mergeCell ref="Q68:R68"/>
    <mergeCell ref="A64:S64"/>
    <mergeCell ref="Q63:R63"/>
    <mergeCell ref="Q65:R65"/>
    <mergeCell ref="Q59:R59"/>
    <mergeCell ref="Q62:R62"/>
    <mergeCell ref="A31:S31"/>
    <mergeCell ref="Q33:R33"/>
    <mergeCell ref="Q39:R39"/>
    <mergeCell ref="Q34:R35"/>
    <mergeCell ref="Q32:R32"/>
    <mergeCell ref="R36:S36"/>
    <mergeCell ref="Q38:R38"/>
    <mergeCell ref="Q37:R37"/>
    <mergeCell ref="Q43:R43"/>
    <mergeCell ref="Q41:R41"/>
    <mergeCell ref="Q40:R40"/>
    <mergeCell ref="Q54:R54"/>
    <mergeCell ref="Q42:R42"/>
    <mergeCell ref="Q50:R50"/>
    <mergeCell ref="Q48:R48"/>
    <mergeCell ref="Q51:R51"/>
    <mergeCell ref="Q45:R45"/>
    <mergeCell ref="Q44:R44"/>
    <mergeCell ref="Q53:R53"/>
    <mergeCell ref="Q56:R56"/>
    <mergeCell ref="Q55:R55"/>
    <mergeCell ref="Q52:R52"/>
    <mergeCell ref="Q47:R47"/>
    <mergeCell ref="Q46:R46"/>
    <mergeCell ref="Q49:R49"/>
    <mergeCell ref="Q21:R21"/>
    <mergeCell ref="Q25:R25"/>
    <mergeCell ref="A22:S22"/>
    <mergeCell ref="Q30:R30"/>
    <mergeCell ref="Q29:R29"/>
    <mergeCell ref="Q23:R23"/>
    <mergeCell ref="Q24:R24"/>
    <mergeCell ref="Q26:R26"/>
    <mergeCell ref="Q28:R28"/>
    <mergeCell ref="Q27:R27"/>
    <mergeCell ref="Q20:R20"/>
    <mergeCell ref="Q19:R19"/>
    <mergeCell ref="Q17:R17"/>
    <mergeCell ref="A11:S11"/>
    <mergeCell ref="Q12:R12"/>
    <mergeCell ref="A14:S14"/>
    <mergeCell ref="Q15:R15"/>
    <mergeCell ref="A13:S13"/>
    <mergeCell ref="Q18:R18"/>
    <mergeCell ref="Q16:R16"/>
    <mergeCell ref="O2:S2"/>
    <mergeCell ref="A5:R5"/>
    <mergeCell ref="A9:A10"/>
    <mergeCell ref="C9:C10"/>
    <mergeCell ref="D9:D10"/>
    <mergeCell ref="A6:R6"/>
    <mergeCell ref="A7:S7"/>
    <mergeCell ref="B9:B10"/>
    <mergeCell ref="E9:P9"/>
    <mergeCell ref="Q9:R9"/>
  </mergeCells>
  <phoneticPr fontId="0" type="noConversion"/>
  <printOptions horizontalCentered="1"/>
  <pageMargins left="0.11811023622047245" right="0.11811023622047245" top="0.59055118110236227" bottom="0.19685039370078741" header="0.19685039370078741" footer="0.19685039370078741"/>
  <pageSetup paperSize="9" scale="6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индикаторы</vt:lpstr>
      <vt:lpstr>целев показ</vt:lpstr>
      <vt:lpstr>индикаторы!Заголовки_для_печати</vt:lpstr>
      <vt:lpstr>'целев показ'!Заголовки_для_печати</vt:lpstr>
      <vt:lpstr>индикаторы!Область_печати</vt:lpstr>
      <vt:lpstr>'целев показ'!Область_печати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Lipina AV</cp:lastModifiedBy>
  <cp:lastPrinted>2014-02-05T11:11:28Z</cp:lastPrinted>
  <dcterms:created xsi:type="dcterms:W3CDTF">2008-10-01T13:21:49Z</dcterms:created>
  <dcterms:modified xsi:type="dcterms:W3CDTF">2014-02-05T13:09:20Z</dcterms:modified>
</cp:coreProperties>
</file>