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25" windowWidth="14805" windowHeight="69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Лист1!$A$1:$BJ$91</definedName>
  </definedNames>
  <calcPr calcId="144525"/>
</workbook>
</file>

<file path=xl/calcChain.xml><?xml version="1.0" encoding="utf-8"?>
<calcChain xmlns="http://schemas.openxmlformats.org/spreadsheetml/2006/main">
  <c r="AQ15" i="1" l="1"/>
  <c r="AN15" i="1"/>
  <c r="AN16" i="1"/>
  <c r="AP16" i="1"/>
  <c r="AQ16" i="1"/>
  <c r="AP15" i="1"/>
  <c r="AR15" i="1"/>
  <c r="AS15" i="1"/>
  <c r="AT15" i="1"/>
  <c r="AU15" i="1"/>
  <c r="AV15" i="1"/>
  <c r="AO15" i="1"/>
  <c r="AQ17" i="1"/>
  <c r="AP17" i="1"/>
  <c r="AQ20" i="1"/>
  <c r="AN18" i="1"/>
  <c r="AN17" i="1"/>
  <c r="AP44" i="1"/>
  <c r="AN57" i="1" l="1"/>
  <c r="AR82" i="1" l="1"/>
  <c r="AN87" i="1"/>
  <c r="AN58" i="1"/>
  <c r="D48" i="1" l="1"/>
  <c r="AX15" i="1"/>
  <c r="AQ73" i="1" l="1"/>
  <c r="AQ69" i="1" s="1"/>
  <c r="AN77" i="1"/>
  <c r="D77" i="1" s="1"/>
  <c r="E78" i="1"/>
  <c r="I78" i="1"/>
  <c r="P78" i="1"/>
  <c r="W78" i="1"/>
  <c r="AF78" i="1"/>
  <c r="AN78" i="1"/>
  <c r="AW78" i="1"/>
  <c r="BD78" i="1"/>
  <c r="D78" i="1" l="1"/>
  <c r="AP24" i="1"/>
  <c r="AF58" i="1" l="1"/>
  <c r="AW58" i="1"/>
  <c r="AU46" i="1"/>
  <c r="AT46" i="1"/>
  <c r="AU45" i="1"/>
  <c r="AT45" i="1"/>
  <c r="AU44" i="1"/>
  <c r="AT44" i="1"/>
  <c r="AU43" i="1"/>
  <c r="AT43" i="1"/>
  <c r="AU26" i="1"/>
  <c r="AT26" i="1"/>
  <c r="AU25" i="1"/>
  <c r="AT25" i="1"/>
  <c r="AL22" i="1"/>
  <c r="AK22" i="1"/>
  <c r="AU83" i="1"/>
  <c r="AT83" i="1"/>
  <c r="AS83" i="1"/>
  <c r="AN83" i="1" s="1"/>
  <c r="AU81" i="1"/>
  <c r="AU16" i="1" s="1"/>
  <c r="AV22" i="1"/>
  <c r="AV25" i="1"/>
  <c r="AV26" i="1"/>
  <c r="AV30" i="1"/>
  <c r="AV44" i="1"/>
  <c r="AV45" i="1"/>
  <c r="AV46" i="1"/>
  <c r="AV49" i="1"/>
  <c r="AV59" i="1"/>
  <c r="AV70" i="1"/>
  <c r="AV73" i="1"/>
  <c r="AV82" i="1"/>
  <c r="AV72" i="1" s="1"/>
  <c r="AV84" i="1"/>
  <c r="AS81" i="1"/>
  <c r="AT81" i="1"/>
  <c r="AT16" i="1" s="1"/>
  <c r="AR59" i="1"/>
  <c r="AN67" i="1"/>
  <c r="D67" i="1" s="1"/>
  <c r="AV43" i="1" l="1"/>
  <c r="AV20" i="1"/>
  <c r="AV17" i="1"/>
  <c r="AV21" i="1"/>
  <c r="AV81" i="1"/>
  <c r="AV71" i="1" s="1"/>
  <c r="AV16" i="1"/>
  <c r="AQ44" i="1"/>
  <c r="D58" i="1"/>
  <c r="BD89" i="1" l="1"/>
  <c r="BD38" i="1"/>
  <c r="BD88" i="1" l="1"/>
  <c r="BI81" i="1"/>
  <c r="BH49" i="1"/>
  <c r="BG49" i="1"/>
  <c r="BF49" i="1"/>
  <c r="BE49" i="1"/>
  <c r="BB49" i="1"/>
  <c r="AS49" i="1"/>
  <c r="BH82" i="1"/>
  <c r="BH81" i="1" s="1"/>
  <c r="BG82" i="1"/>
  <c r="BG81" i="1" s="1"/>
  <c r="BF82" i="1"/>
  <c r="BE82" i="1"/>
  <c r="BE81" i="1" s="1"/>
  <c r="BE71" i="1" s="1"/>
  <c r="BA82" i="1"/>
  <c r="AZ82" i="1"/>
  <c r="AY82" i="1"/>
  <c r="AX82" i="1"/>
  <c r="AQ82" i="1"/>
  <c r="AP82" i="1"/>
  <c r="AN82" i="1" s="1"/>
  <c r="AO82" i="1"/>
  <c r="I89" i="1"/>
  <c r="H89" i="1"/>
  <c r="G89" i="1"/>
  <c r="F89" i="1"/>
  <c r="E89" i="1"/>
  <c r="I88" i="1"/>
  <c r="H88" i="1"/>
  <c r="G88" i="1"/>
  <c r="F88" i="1"/>
  <c r="E88" i="1"/>
  <c r="I87" i="1"/>
  <c r="H87" i="1"/>
  <c r="G87" i="1"/>
  <c r="F87" i="1"/>
  <c r="E87" i="1"/>
  <c r="I85" i="1"/>
  <c r="H85" i="1"/>
  <c r="G85" i="1"/>
  <c r="F85" i="1"/>
  <c r="E85" i="1"/>
  <c r="I84" i="1"/>
  <c r="H84" i="1"/>
  <c r="G84" i="1"/>
  <c r="F84" i="1"/>
  <c r="E84" i="1"/>
  <c r="I83" i="1"/>
  <c r="H83" i="1"/>
  <c r="G83" i="1"/>
  <c r="F83" i="1"/>
  <c r="E83" i="1"/>
  <c r="I82" i="1"/>
  <c r="H82" i="1"/>
  <c r="G82" i="1"/>
  <c r="F82" i="1"/>
  <c r="E82" i="1"/>
  <c r="W83" i="1"/>
  <c r="V83" i="1"/>
  <c r="U83" i="1"/>
  <c r="T83" i="1"/>
  <c r="S83" i="1"/>
  <c r="R83" i="1"/>
  <c r="Q83" i="1"/>
  <c r="P83" i="1"/>
  <c r="W86" i="1"/>
  <c r="V86" i="1"/>
  <c r="U86" i="1"/>
  <c r="T86" i="1"/>
  <c r="S86" i="1"/>
  <c r="R86" i="1"/>
  <c r="Q86" i="1"/>
  <c r="P86" i="1"/>
  <c r="N86" i="1" s="1"/>
  <c r="L86" i="1" s="1"/>
  <c r="H86" i="1" s="1"/>
  <c r="BD86" i="1"/>
  <c r="AW86" i="1" s="1"/>
  <c r="AN86" i="1" s="1"/>
  <c r="BJ73" i="1"/>
  <c r="BI73" i="1"/>
  <c r="BH73" i="1"/>
  <c r="BF73" i="1"/>
  <c r="BE73" i="1"/>
  <c r="BI72" i="1"/>
  <c r="BE72" i="1"/>
  <c r="BC73" i="1"/>
  <c r="BB73" i="1"/>
  <c r="BA73" i="1"/>
  <c r="AY73" i="1"/>
  <c r="AX73" i="1"/>
  <c r="BB72" i="1"/>
  <c r="AX72" i="1"/>
  <c r="AR73" i="1"/>
  <c r="AP73" i="1"/>
  <c r="AO73" i="1"/>
  <c r="AS72" i="1"/>
  <c r="AO72" i="1"/>
  <c r="BJ70" i="1"/>
  <c r="BJ69" i="1" s="1"/>
  <c r="BI70" i="1"/>
  <c r="BI69" i="1" s="1"/>
  <c r="BH70" i="1"/>
  <c r="BH69" i="1" s="1"/>
  <c r="BG70" i="1"/>
  <c r="BG69" i="1" s="1"/>
  <c r="BF70" i="1"/>
  <c r="BF69" i="1" s="1"/>
  <c r="BE70" i="1"/>
  <c r="BC70" i="1"/>
  <c r="BB70" i="1"/>
  <c r="BB69" i="1" s="1"/>
  <c r="BA70" i="1"/>
  <c r="AZ70" i="1"/>
  <c r="AY70" i="1"/>
  <c r="AX70" i="1"/>
  <c r="AS70" i="1"/>
  <c r="AR70" i="1"/>
  <c r="AQ70" i="1"/>
  <c r="AP70" i="1"/>
  <c r="AO70" i="1"/>
  <c r="AL70" i="1"/>
  <c r="AK70" i="1"/>
  <c r="AJ70" i="1"/>
  <c r="BD62" i="1"/>
  <c r="AW62" i="1"/>
  <c r="BJ59" i="1"/>
  <c r="BI59" i="1"/>
  <c r="BH59" i="1"/>
  <c r="BG59" i="1"/>
  <c r="BF59" i="1"/>
  <c r="BE59" i="1"/>
  <c r="AN56" i="1"/>
  <c r="AW57" i="1"/>
  <c r="AW56" i="1"/>
  <c r="BD57" i="1"/>
  <c r="BD56" i="1"/>
  <c r="AL46" i="1"/>
  <c r="AK46" i="1"/>
  <c r="AL45" i="1"/>
  <c r="AK45" i="1"/>
  <c r="AL44" i="1"/>
  <c r="AK44" i="1"/>
  <c r="AL43" i="1"/>
  <c r="AK43" i="1"/>
  <c r="BJ46" i="1"/>
  <c r="BI46" i="1"/>
  <c r="BH46" i="1"/>
  <c r="BH17" i="1" s="1"/>
  <c r="BG46" i="1"/>
  <c r="BG17" i="1" s="1"/>
  <c r="BF46" i="1"/>
  <c r="BF17" i="1" s="1"/>
  <c r="BE46" i="1"/>
  <c r="BE17" i="1" s="1"/>
  <c r="BJ45" i="1"/>
  <c r="BI45" i="1"/>
  <c r="BH45" i="1"/>
  <c r="BG45" i="1"/>
  <c r="BF45" i="1"/>
  <c r="BE45" i="1"/>
  <c r="BJ44" i="1"/>
  <c r="BI44" i="1"/>
  <c r="BH44" i="1"/>
  <c r="BG44" i="1"/>
  <c r="BF44" i="1"/>
  <c r="BE44" i="1"/>
  <c r="BJ43" i="1"/>
  <c r="BI43" i="1"/>
  <c r="BH43" i="1"/>
  <c r="BG43" i="1"/>
  <c r="BF43" i="1"/>
  <c r="BE43" i="1"/>
  <c r="BB46" i="1"/>
  <c r="BB45" i="1"/>
  <c r="BB44" i="1"/>
  <c r="AS46" i="1"/>
  <c r="AS45" i="1"/>
  <c r="AS44" i="1"/>
  <c r="AF42" i="1"/>
  <c r="AN42" i="1"/>
  <c r="AN41" i="1"/>
  <c r="BD42" i="1"/>
  <c r="BD41" i="1"/>
  <c r="AW42" i="1"/>
  <c r="AW41" i="1"/>
  <c r="AS26" i="1"/>
  <c r="AS25" i="1"/>
  <c r="AS20" i="1" s="1"/>
  <c r="BI26" i="1"/>
  <c r="BI25" i="1"/>
  <c r="BI20" i="1" s="1"/>
  <c r="BB26" i="1"/>
  <c r="BB25" i="1"/>
  <c r="BI22" i="1"/>
  <c r="BI21" i="1"/>
  <c r="BD24" i="1"/>
  <c r="BD23" i="1"/>
  <c r="AW24" i="1"/>
  <c r="AW23" i="1"/>
  <c r="BB22" i="1"/>
  <c r="AN24" i="1"/>
  <c r="AN23" i="1"/>
  <c r="BJ25" i="1"/>
  <c r="BH25" i="1"/>
  <c r="BH20" i="1" s="1"/>
  <c r="BG25" i="1"/>
  <c r="BF25" i="1"/>
  <c r="BF20" i="1" s="1"/>
  <c r="BE25" i="1"/>
  <c r="BE20" i="1" s="1"/>
  <c r="BJ22" i="1"/>
  <c r="BH22" i="1"/>
  <c r="BG22" i="1"/>
  <c r="BF22" i="1"/>
  <c r="BE22" i="1"/>
  <c r="BE21" i="1" s="1"/>
  <c r="BH21" i="1"/>
  <c r="BF21" i="1"/>
  <c r="AW40" i="1"/>
  <c r="BD40" i="1"/>
  <c r="AN40" i="1"/>
  <c r="BD35" i="1"/>
  <c r="AL30" i="1"/>
  <c r="AK30" i="1"/>
  <c r="BJ30" i="1"/>
  <c r="BI30" i="1"/>
  <c r="BH30" i="1"/>
  <c r="BG30" i="1"/>
  <c r="BF30" i="1"/>
  <c r="BE30" i="1"/>
  <c r="BB30" i="1"/>
  <c r="O86" i="1" l="1"/>
  <c r="J86" i="1" s="1"/>
  <c r="F86" i="1" s="1"/>
  <c r="BG21" i="1"/>
  <c r="BB21" i="1"/>
  <c r="BH16" i="1"/>
  <c r="BJ16" i="1"/>
  <c r="BG20" i="1"/>
  <c r="BD22" i="1"/>
  <c r="BG16" i="1"/>
  <c r="BI16" i="1"/>
  <c r="BI15" i="1" s="1"/>
  <c r="BE16" i="1"/>
  <c r="BE15" i="1" s="1"/>
  <c r="BF16" i="1"/>
  <c r="BF15" i="1" s="1"/>
  <c r="BD82" i="1"/>
  <c r="AN70" i="1"/>
  <c r="BE69" i="1"/>
  <c r="BG15" i="1"/>
  <c r="BF81" i="1"/>
  <c r="BD59" i="1"/>
  <c r="BD16" i="1"/>
  <c r="BH15" i="1"/>
  <c r="BB20" i="1"/>
  <c r="BD17" i="1"/>
  <c r="BB43" i="1"/>
  <c r="AS43" i="1"/>
  <c r="BD21" i="1"/>
  <c r="BD25" i="1"/>
  <c r="BI84" i="1"/>
  <c r="BI17" i="1" s="1"/>
  <c r="BI49" i="1"/>
  <c r="BC84" i="1"/>
  <c r="BC82" i="1"/>
  <c r="BC72" i="1" s="1"/>
  <c r="BC59" i="1"/>
  <c r="BC49" i="1"/>
  <c r="BC46" i="1"/>
  <c r="BC45" i="1"/>
  <c r="BC44" i="1"/>
  <c r="BC30" i="1"/>
  <c r="BC26" i="1"/>
  <c r="BC17" i="1" s="1"/>
  <c r="BC25" i="1"/>
  <c r="BC22" i="1"/>
  <c r="BC20" i="1"/>
  <c r="BD87" i="1"/>
  <c r="BD85" i="1"/>
  <c r="BD80" i="1"/>
  <c r="BD79" i="1"/>
  <c r="BD76" i="1"/>
  <c r="BD75" i="1"/>
  <c r="BD74" i="1"/>
  <c r="BD73" i="1"/>
  <c r="BD70" i="1"/>
  <c r="BD69" i="1"/>
  <c r="BD68" i="1"/>
  <c r="BD66" i="1"/>
  <c r="BD65" i="1"/>
  <c r="BD64" i="1"/>
  <c r="BD63" i="1"/>
  <c r="BD61" i="1"/>
  <c r="BD60" i="1"/>
  <c r="BD55" i="1"/>
  <c r="BD54" i="1"/>
  <c r="BD53" i="1"/>
  <c r="BD52" i="1"/>
  <c r="BD51" i="1"/>
  <c r="BD50" i="1"/>
  <c r="BD48" i="1"/>
  <c r="BD47" i="1"/>
  <c r="BD43" i="1"/>
  <c r="BD39" i="1"/>
  <c r="BD37" i="1"/>
  <c r="BD36" i="1"/>
  <c r="BD34" i="1"/>
  <c r="BD33" i="1"/>
  <c r="BD32" i="1"/>
  <c r="BD31" i="1"/>
  <c r="BD29" i="1"/>
  <c r="BD28" i="1"/>
  <c r="BD27" i="1"/>
  <c r="BD19" i="1"/>
  <c r="BD18" i="1"/>
  <c r="M86" i="1" l="1"/>
  <c r="I86" i="1" s="1"/>
  <c r="E86" i="1" s="1"/>
  <c r="BC16" i="1"/>
  <c r="BC15" i="1" s="1"/>
  <c r="BC43" i="1"/>
  <c r="BC21" i="1"/>
  <c r="BC81" i="1"/>
  <c r="BC71" i="1" s="1"/>
  <c r="AF23" i="1"/>
  <c r="K86" i="1" l="1"/>
  <c r="G86" i="1" s="1"/>
  <c r="AI25" i="1"/>
  <c r="AH25" i="1"/>
  <c r="AH22" i="1"/>
  <c r="AH24" i="1"/>
  <c r="AI22" i="1" l="1"/>
  <c r="AI49" i="1" l="1"/>
  <c r="AH49" i="1"/>
  <c r="AJ49" i="1"/>
  <c r="AK49" i="1"/>
  <c r="AL49" i="1"/>
  <c r="AM49" i="1"/>
  <c r="AG49" i="1"/>
  <c r="AY84" i="1" l="1"/>
  <c r="AZ84" i="1"/>
  <c r="BA84" i="1"/>
  <c r="BB84" i="1"/>
  <c r="BB17" i="1" s="1"/>
  <c r="BJ84" i="1"/>
  <c r="BD84" i="1" s="1"/>
  <c r="AP84" i="1"/>
  <c r="AQ84" i="1"/>
  <c r="AR84" i="1"/>
  <c r="AS84" i="1"/>
  <c r="AS17" i="1" s="1"/>
  <c r="AX84" i="1"/>
  <c r="AO84" i="1"/>
  <c r="AK84" i="1"/>
  <c r="AL84" i="1"/>
  <c r="AM84" i="1"/>
  <c r="AI84" i="1" l="1"/>
  <c r="AI82" i="1"/>
  <c r="AG25" i="1"/>
  <c r="AM25" i="1"/>
  <c r="AL25" i="1"/>
  <c r="AK25" i="1"/>
  <c r="AJ25" i="1"/>
  <c r="AK20" i="1" l="1"/>
  <c r="AL20" i="1"/>
  <c r="AL21" i="1"/>
  <c r="AF25" i="1"/>
  <c r="AI81" i="1"/>
  <c r="AH44" i="1"/>
  <c r="AF57" i="1"/>
  <c r="D57" i="1" s="1"/>
  <c r="AI44" i="1" l="1"/>
  <c r="AF56" i="1" l="1"/>
  <c r="D56" i="1" s="1"/>
  <c r="AH83" i="1" l="1"/>
  <c r="AK83" i="1"/>
  <c r="AK81" i="1" s="1"/>
  <c r="AL83" i="1"/>
  <c r="AF86" i="1"/>
  <c r="D86" i="1" s="1"/>
  <c r="P87" i="1"/>
  <c r="W87" i="1"/>
  <c r="AF87" i="1"/>
  <c r="AW87" i="1"/>
  <c r="AH82" i="1"/>
  <c r="AJ82" i="1"/>
  <c r="AF85" i="1"/>
  <c r="D87" i="1" l="1"/>
  <c r="AL81" i="1"/>
  <c r="AL16" i="1" s="1"/>
  <c r="AL15" i="1" s="1"/>
  <c r="AF83" i="1"/>
  <c r="D83" i="1" s="1"/>
  <c r="AF40" i="1"/>
  <c r="AQ59" i="1" l="1"/>
  <c r="AK24" i="1" l="1"/>
  <c r="AF41" i="1"/>
  <c r="AF24" i="1" l="1"/>
  <c r="AK21" i="1"/>
  <c r="AN62" i="1"/>
  <c r="AF62" i="1"/>
  <c r="AN88" i="1" l="1"/>
  <c r="AW88" i="1"/>
  <c r="BB81" i="1"/>
  <c r="AW85" i="1"/>
  <c r="AN85" i="1"/>
  <c r="BB59" i="1"/>
  <c r="AS59" i="1"/>
  <c r="AS16" i="1" s="1"/>
  <c r="AK59" i="1"/>
  <c r="BB16" i="1" l="1"/>
  <c r="BB15" i="1" s="1"/>
  <c r="AK16" i="1"/>
  <c r="AK15" i="1" s="1"/>
  <c r="AZ69" i="1" l="1"/>
  <c r="AP59" i="1"/>
  <c r="BA59" i="1"/>
  <c r="AF82" i="1" l="1"/>
  <c r="AY81" i="1"/>
  <c r="AW89" i="1"/>
  <c r="AN89" i="1"/>
  <c r="AF89" i="1"/>
  <c r="AY59" i="1"/>
  <c r="U84" i="1"/>
  <c r="T84" i="1"/>
  <c r="S84" i="1"/>
  <c r="R84" i="1"/>
  <c r="Q84" i="1"/>
  <c r="U82" i="1"/>
  <c r="T82" i="1"/>
  <c r="S82" i="1"/>
  <c r="R82" i="1"/>
  <c r="Q82" i="1"/>
  <c r="P82" i="1"/>
  <c r="AB84" i="1"/>
  <c r="AA84" i="1"/>
  <c r="Z84" i="1"/>
  <c r="Y84" i="1"/>
  <c r="X84" i="1"/>
  <c r="AB82" i="1"/>
  <c r="AA82" i="1"/>
  <c r="Z82" i="1"/>
  <c r="Y82" i="1"/>
  <c r="X82" i="1"/>
  <c r="W82" i="1"/>
  <c r="AE81" i="1"/>
  <c r="AD81" i="1"/>
  <c r="AC81" i="1"/>
  <c r="V81" i="1"/>
  <c r="O81" i="1"/>
  <c r="N81" i="1"/>
  <c r="M81" i="1"/>
  <c r="L81" i="1"/>
  <c r="K81" i="1"/>
  <c r="J81" i="1"/>
  <c r="I81" i="1"/>
  <c r="H81" i="1"/>
  <c r="G81" i="1"/>
  <c r="F81" i="1"/>
  <c r="E81" i="1"/>
  <c r="BJ82" i="1"/>
  <c r="AZ81" i="1"/>
  <c r="AX81" i="1"/>
  <c r="AX71" i="1" s="1"/>
  <c r="AO81" i="1"/>
  <c r="AO71" i="1" s="1"/>
  <c r="AM82" i="1"/>
  <c r="AG82" i="1"/>
  <c r="AH84" i="1"/>
  <c r="AH81" i="1" s="1"/>
  <c r="AG84" i="1"/>
  <c r="AJ84" i="1"/>
  <c r="AJ81" i="1" s="1"/>
  <c r="AF88" i="1"/>
  <c r="P89" i="1"/>
  <c r="P88" i="1"/>
  <c r="W89" i="1"/>
  <c r="W88" i="1"/>
  <c r="P85" i="1"/>
  <c r="W85" i="1"/>
  <c r="AJ44" i="1"/>
  <c r="T81" i="1" l="1"/>
  <c r="D85" i="1"/>
  <c r="X81" i="1"/>
  <c r="Z81" i="1"/>
  <c r="AB81" i="1"/>
  <c r="BJ81" i="1"/>
  <c r="BJ72" i="1"/>
  <c r="BD72" i="1" s="1"/>
  <c r="D89" i="1"/>
  <c r="D88" i="1"/>
  <c r="R81" i="1"/>
  <c r="AG81" i="1"/>
  <c r="BA81" i="1"/>
  <c r="Q81" i="1"/>
  <c r="AM81" i="1"/>
  <c r="S81" i="1"/>
  <c r="U81" i="1"/>
  <c r="Y81" i="1"/>
  <c r="AA81" i="1"/>
  <c r="AN84" i="1"/>
  <c r="AN81" i="1" s="1"/>
  <c r="AQ81" i="1"/>
  <c r="AW84" i="1"/>
  <c r="P84" i="1"/>
  <c r="AW82" i="1"/>
  <c r="D82" i="1" s="1"/>
  <c r="AF84" i="1"/>
  <c r="W84" i="1"/>
  <c r="AP81" i="1"/>
  <c r="AR81" i="1"/>
  <c r="P81" i="1"/>
  <c r="W81" i="1"/>
  <c r="AN80" i="1"/>
  <c r="AN79" i="1"/>
  <c r="AN76" i="1"/>
  <c r="AN75" i="1"/>
  <c r="AN74" i="1"/>
  <c r="AN73" i="1"/>
  <c r="AN72" i="1"/>
  <c r="AN71" i="1"/>
  <c r="AN68" i="1"/>
  <c r="AN66" i="1"/>
  <c r="AN65" i="1"/>
  <c r="AN64" i="1"/>
  <c r="AN63" i="1"/>
  <c r="AN61" i="1"/>
  <c r="AN60" i="1"/>
  <c r="AO59" i="1"/>
  <c r="AN55" i="1"/>
  <c r="AN54" i="1"/>
  <c r="AN53" i="1"/>
  <c r="AN52" i="1"/>
  <c r="AN51" i="1"/>
  <c r="AN50" i="1"/>
  <c r="AR49" i="1"/>
  <c r="AQ49" i="1"/>
  <c r="AP49" i="1"/>
  <c r="AO49" i="1"/>
  <c r="AN48" i="1"/>
  <c r="AN47" i="1"/>
  <c r="AR46" i="1"/>
  <c r="AQ46" i="1"/>
  <c r="AP46" i="1"/>
  <c r="AO46" i="1"/>
  <c r="AO17" i="1" s="1"/>
  <c r="AR45" i="1"/>
  <c r="AQ45" i="1"/>
  <c r="AP45" i="1"/>
  <c r="AO45" i="1"/>
  <c r="AR44" i="1"/>
  <c r="AQ43" i="1"/>
  <c r="AO44" i="1"/>
  <c r="AN39" i="1"/>
  <c r="AN38" i="1"/>
  <c r="AN37" i="1"/>
  <c r="AN36" i="1"/>
  <c r="AN35" i="1"/>
  <c r="AN34" i="1"/>
  <c r="AN33" i="1"/>
  <c r="AN32" i="1"/>
  <c r="AN31" i="1"/>
  <c r="AR30" i="1"/>
  <c r="AQ30" i="1"/>
  <c r="AP30" i="1"/>
  <c r="AO30" i="1"/>
  <c r="AN29" i="1"/>
  <c r="AN28" i="1"/>
  <c r="AN27" i="1"/>
  <c r="AR26" i="1"/>
  <c r="AQ26" i="1"/>
  <c r="AP26" i="1"/>
  <c r="AO26" i="1"/>
  <c r="AR25" i="1"/>
  <c r="AR20" i="1" s="1"/>
  <c r="AQ25" i="1"/>
  <c r="AP25" i="1"/>
  <c r="AP20" i="1" s="1"/>
  <c r="AO25" i="1"/>
  <c r="AO20" i="1" s="1"/>
  <c r="AR22" i="1"/>
  <c r="AQ22" i="1"/>
  <c r="AP22" i="1"/>
  <c r="AP21" i="1" s="1"/>
  <c r="AO22" i="1"/>
  <c r="AO16" i="1" s="1"/>
  <c r="AW81" i="1" l="1"/>
  <c r="BJ71" i="1"/>
  <c r="BD71" i="1" s="1"/>
  <c r="BD81" i="1"/>
  <c r="D84" i="1"/>
  <c r="AR43" i="1"/>
  <c r="AR16" i="1" s="1"/>
  <c r="AP43" i="1"/>
  <c r="AN30" i="1"/>
  <c r="AO21" i="1"/>
  <c r="AN26" i="1"/>
  <c r="AO19" i="1"/>
  <c r="AN19" i="1" s="1"/>
  <c r="AR17" i="1"/>
  <c r="AN44" i="1"/>
  <c r="AN59" i="1"/>
  <c r="AR21" i="1"/>
  <c r="AO43" i="1"/>
  <c r="AN45" i="1"/>
  <c r="AN49" i="1"/>
  <c r="AO69" i="1"/>
  <c r="AN69" i="1" s="1"/>
  <c r="AF81" i="1"/>
  <c r="AN46" i="1"/>
  <c r="AN25" i="1"/>
  <c r="AQ21" i="1"/>
  <c r="AN22" i="1"/>
  <c r="R22" i="1"/>
  <c r="S22" i="1"/>
  <c r="T22" i="1"/>
  <c r="U22" i="1"/>
  <c r="V22" i="1"/>
  <c r="Q22" i="1"/>
  <c r="AN43" i="1" l="1"/>
  <c r="D81" i="1"/>
  <c r="AN21" i="1"/>
  <c r="AN20" i="1"/>
  <c r="P51" i="1"/>
  <c r="AA45" i="1" l="1"/>
  <c r="AB45" i="1"/>
  <c r="AC45" i="1"/>
  <c r="AD45" i="1"/>
  <c r="AE45" i="1"/>
  <c r="Y49" i="1"/>
  <c r="Z49" i="1"/>
  <c r="AA49" i="1"/>
  <c r="AB49" i="1"/>
  <c r="AC49" i="1"/>
  <c r="AD49" i="1"/>
  <c r="AE49" i="1"/>
  <c r="W50" i="1"/>
  <c r="W51" i="1"/>
  <c r="W52" i="1"/>
  <c r="G46" i="1" l="1"/>
  <c r="H46" i="1"/>
  <c r="K46" i="1"/>
  <c r="L46" i="1"/>
  <c r="M46" i="1"/>
  <c r="N46" i="1"/>
  <c r="O46" i="1"/>
  <c r="R46" i="1"/>
  <c r="S46" i="1"/>
  <c r="T46" i="1"/>
  <c r="T17" i="1" s="1"/>
  <c r="U46" i="1"/>
  <c r="U17" i="1" s="1"/>
  <c r="V46" i="1"/>
  <c r="V17" i="1" s="1"/>
  <c r="Y46" i="1"/>
  <c r="Z46" i="1"/>
  <c r="AA46" i="1"/>
  <c r="AB46" i="1"/>
  <c r="AC46" i="1"/>
  <c r="AD46" i="1"/>
  <c r="AE46" i="1"/>
  <c r="AH46" i="1"/>
  <c r="AH17" i="1" s="1"/>
  <c r="AI46" i="1"/>
  <c r="AJ46" i="1"/>
  <c r="AM46" i="1"/>
  <c r="AY46" i="1"/>
  <c r="AY17" i="1" s="1"/>
  <c r="AZ46" i="1"/>
  <c r="BA46" i="1"/>
  <c r="BD46" i="1"/>
  <c r="AX46" i="1"/>
  <c r="AG46" i="1"/>
  <c r="AG17" i="1" s="1"/>
  <c r="X46" i="1"/>
  <c r="Q46" i="1"/>
  <c r="J46" i="1"/>
  <c r="F46" i="1"/>
  <c r="G45" i="1"/>
  <c r="H45" i="1"/>
  <c r="K45" i="1"/>
  <c r="L45" i="1"/>
  <c r="M45" i="1"/>
  <c r="N45" i="1"/>
  <c r="O45" i="1"/>
  <c r="R45" i="1"/>
  <c r="R20" i="1" s="1"/>
  <c r="S45" i="1"/>
  <c r="T45" i="1"/>
  <c r="T20" i="1" s="1"/>
  <c r="U45" i="1"/>
  <c r="U20" i="1" s="1"/>
  <c r="V45" i="1"/>
  <c r="V20" i="1" s="1"/>
  <c r="Y45" i="1"/>
  <c r="Z45" i="1"/>
  <c r="AH45" i="1"/>
  <c r="AI45" i="1"/>
  <c r="AI20" i="1" s="1"/>
  <c r="AJ45" i="1"/>
  <c r="AJ20" i="1" s="1"/>
  <c r="AM45" i="1"/>
  <c r="AY45" i="1"/>
  <c r="AZ45" i="1"/>
  <c r="BA45" i="1"/>
  <c r="BD45" i="1"/>
  <c r="AX45" i="1"/>
  <c r="AG45" i="1"/>
  <c r="AG20" i="1" s="1"/>
  <c r="X45" i="1"/>
  <c r="W45" i="1" s="1"/>
  <c r="F45" i="1"/>
  <c r="J45" i="1"/>
  <c r="Q45" i="1"/>
  <c r="Q20" i="1" s="1"/>
  <c r="G44" i="1"/>
  <c r="H44" i="1"/>
  <c r="K44" i="1"/>
  <c r="L44" i="1"/>
  <c r="M44" i="1"/>
  <c r="N44" i="1"/>
  <c r="O44" i="1"/>
  <c r="R44" i="1"/>
  <c r="T44" i="1"/>
  <c r="U44" i="1"/>
  <c r="V44" i="1"/>
  <c r="Y44" i="1"/>
  <c r="Z44" i="1"/>
  <c r="AA44" i="1"/>
  <c r="AB44" i="1"/>
  <c r="AC44" i="1"/>
  <c r="AD44" i="1"/>
  <c r="AE44" i="1"/>
  <c r="AM44" i="1"/>
  <c r="AY44" i="1"/>
  <c r="AZ44" i="1"/>
  <c r="BA44" i="1"/>
  <c r="BD44" i="1"/>
  <c r="AX44" i="1"/>
  <c r="AG44" i="1"/>
  <c r="X44" i="1"/>
  <c r="Q44" i="1"/>
  <c r="F44" i="1"/>
  <c r="E46" i="1"/>
  <c r="AW48" i="1"/>
  <c r="AF48" i="1"/>
  <c r="I48" i="1"/>
  <c r="E48" i="1"/>
  <c r="K49" i="1"/>
  <c r="L49" i="1"/>
  <c r="M49" i="1"/>
  <c r="N49" i="1"/>
  <c r="O49" i="1"/>
  <c r="R49" i="1"/>
  <c r="S49" i="1"/>
  <c r="T49" i="1"/>
  <c r="U49" i="1"/>
  <c r="V49" i="1"/>
  <c r="AY49" i="1"/>
  <c r="AZ49" i="1"/>
  <c r="BA49" i="1"/>
  <c r="BJ49" i="1"/>
  <c r="BD49" i="1" s="1"/>
  <c r="AX49" i="1"/>
  <c r="X49" i="1"/>
  <c r="W49" i="1" s="1"/>
  <c r="Q49" i="1"/>
  <c r="G49" i="1"/>
  <c r="H49" i="1"/>
  <c r="F49" i="1"/>
  <c r="AY30" i="1"/>
  <c r="AZ30" i="1"/>
  <c r="BA30" i="1"/>
  <c r="BD30" i="1"/>
  <c r="AH30" i="1"/>
  <c r="AI30" i="1"/>
  <c r="AJ30" i="1"/>
  <c r="AM30" i="1"/>
  <c r="Y30" i="1"/>
  <c r="Z30" i="1"/>
  <c r="AA30" i="1"/>
  <c r="AB30" i="1"/>
  <c r="AC30" i="1"/>
  <c r="AD30" i="1"/>
  <c r="AE30" i="1"/>
  <c r="R30" i="1"/>
  <c r="S30" i="1"/>
  <c r="T30" i="1"/>
  <c r="U30" i="1"/>
  <c r="V30" i="1"/>
  <c r="L30" i="1"/>
  <c r="M30" i="1"/>
  <c r="N30" i="1"/>
  <c r="O30" i="1"/>
  <c r="AX30" i="1"/>
  <c r="AG30" i="1"/>
  <c r="X30" i="1"/>
  <c r="Q30" i="1"/>
  <c r="P30" i="1" s="1"/>
  <c r="J30" i="1"/>
  <c r="G30" i="1"/>
  <c r="H30" i="1"/>
  <c r="F30" i="1"/>
  <c r="AW46" i="1" l="1"/>
  <c r="AX17" i="1"/>
  <c r="BA43" i="1"/>
  <c r="BA16" i="1" s="1"/>
  <c r="AZ43" i="1"/>
  <c r="AY43" i="1"/>
  <c r="AF45" i="1"/>
  <c r="AW30" i="1"/>
  <c r="AW49" i="1"/>
  <c r="AW45" i="1"/>
  <c r="I45" i="1"/>
  <c r="W46" i="1"/>
  <c r="AF30" i="1"/>
  <c r="E49" i="1"/>
  <c r="AF49" i="1"/>
  <c r="E30" i="1"/>
  <c r="I46" i="1"/>
  <c r="P46" i="1"/>
  <c r="P45" i="1"/>
  <c r="P49" i="1"/>
  <c r="AF46" i="1"/>
  <c r="E45" i="1"/>
  <c r="W30" i="1"/>
  <c r="D46" i="1" l="1"/>
  <c r="D45" i="1"/>
  <c r="AD24" i="1"/>
  <c r="AD21" i="1" s="1"/>
  <c r="Z24" i="1"/>
  <c r="AA24" i="1"/>
  <c r="W40" i="1"/>
  <c r="D40" i="1" s="1"/>
  <c r="W24" i="1" l="1"/>
  <c r="D24" i="1" s="1"/>
  <c r="Z23" i="1" l="1"/>
  <c r="AC23" i="1"/>
  <c r="AC21" i="1" s="1"/>
  <c r="W23" i="1" l="1"/>
  <c r="D23" i="1" s="1"/>
  <c r="AC15" i="1"/>
  <c r="W42" i="1"/>
  <c r="D42" i="1" s="1"/>
  <c r="AA22" i="1" l="1"/>
  <c r="AA25" i="1"/>
  <c r="AB22" i="1"/>
  <c r="W48" i="1" l="1"/>
  <c r="AB21" i="1" l="1"/>
  <c r="X16" i="1" l="1"/>
  <c r="X43" i="1" l="1"/>
  <c r="P48" i="1"/>
  <c r="AF35" i="1"/>
  <c r="AW35" i="1"/>
  <c r="AF80" i="1" l="1"/>
  <c r="AF79" i="1"/>
  <c r="AF76" i="1"/>
  <c r="AF75" i="1"/>
  <c r="AF74" i="1"/>
  <c r="AF73" i="1"/>
  <c r="AF72" i="1"/>
  <c r="AF71" i="1"/>
  <c r="AF68" i="1"/>
  <c r="AF66" i="1"/>
  <c r="AF65" i="1"/>
  <c r="AF64" i="1"/>
  <c r="AF63" i="1"/>
  <c r="AF61" i="1"/>
  <c r="AF60" i="1"/>
  <c r="AF55" i="1"/>
  <c r="AF54" i="1"/>
  <c r="AF53" i="1"/>
  <c r="AW52" i="1"/>
  <c r="AF52" i="1"/>
  <c r="AF51" i="1"/>
  <c r="AF50" i="1"/>
  <c r="AF47" i="1"/>
  <c r="AF39" i="1"/>
  <c r="AF38" i="1"/>
  <c r="AF37" i="1"/>
  <c r="AF36" i="1"/>
  <c r="AF34" i="1"/>
  <c r="AF33" i="1"/>
  <c r="AF32" i="1"/>
  <c r="AF31" i="1"/>
  <c r="AF29" i="1"/>
  <c r="AF28" i="1"/>
  <c r="AF27" i="1"/>
  <c r="AF19" i="1"/>
  <c r="AF18" i="1"/>
  <c r="AW80" i="1"/>
  <c r="AW79" i="1"/>
  <c r="AW76" i="1"/>
  <c r="AW75" i="1"/>
  <c r="AW74" i="1"/>
  <c r="AW73" i="1"/>
  <c r="AW72" i="1"/>
  <c r="AW71" i="1"/>
  <c r="AW68" i="1"/>
  <c r="AW66" i="1"/>
  <c r="AW65" i="1"/>
  <c r="AW64" i="1"/>
  <c r="AW63" i="1"/>
  <c r="AW61" i="1"/>
  <c r="AW60" i="1"/>
  <c r="AW55" i="1"/>
  <c r="AW54" i="1"/>
  <c r="AW53" i="1"/>
  <c r="AW51" i="1"/>
  <c r="AW50" i="1"/>
  <c r="AW47" i="1"/>
  <c r="AW39" i="1"/>
  <c r="AW38" i="1"/>
  <c r="AW37" i="1"/>
  <c r="AW36" i="1"/>
  <c r="AW34" i="1"/>
  <c r="AW33" i="1"/>
  <c r="AW32" i="1"/>
  <c r="AW31" i="1"/>
  <c r="AW29" i="1"/>
  <c r="AW28" i="1"/>
  <c r="AW27" i="1"/>
  <c r="AW19" i="1"/>
  <c r="AW18" i="1"/>
  <c r="P80" i="1"/>
  <c r="P79" i="1"/>
  <c r="P76" i="1"/>
  <c r="P74" i="1"/>
  <c r="P72" i="1"/>
  <c r="P71" i="1"/>
  <c r="P68" i="1"/>
  <c r="P66" i="1"/>
  <c r="P65" i="1"/>
  <c r="P63" i="1"/>
  <c r="P62" i="1"/>
  <c r="P61" i="1"/>
  <c r="P60" i="1"/>
  <c r="P55" i="1"/>
  <c r="P54" i="1"/>
  <c r="P53" i="1"/>
  <c r="P38" i="1"/>
  <c r="P37" i="1"/>
  <c r="P36" i="1"/>
  <c r="P35" i="1"/>
  <c r="P33" i="1"/>
  <c r="P31" i="1"/>
  <c r="P29" i="1"/>
  <c r="P28" i="1"/>
  <c r="P27" i="1"/>
  <c r="P19" i="1"/>
  <c r="P18" i="1"/>
  <c r="I80" i="1"/>
  <c r="I79" i="1"/>
  <c r="I76" i="1"/>
  <c r="I74" i="1"/>
  <c r="I73" i="1"/>
  <c r="I72" i="1"/>
  <c r="I71" i="1"/>
  <c r="I68" i="1"/>
  <c r="I66" i="1"/>
  <c r="I65" i="1"/>
  <c r="I64" i="1"/>
  <c r="I63" i="1"/>
  <c r="I61" i="1"/>
  <c r="I60" i="1"/>
  <c r="I55" i="1"/>
  <c r="I54" i="1"/>
  <c r="I53" i="1"/>
  <c r="I52" i="1"/>
  <c r="I51" i="1"/>
  <c r="I47" i="1"/>
  <c r="I37" i="1"/>
  <c r="I36" i="1"/>
  <c r="I35" i="1"/>
  <c r="I34" i="1"/>
  <c r="I33" i="1"/>
  <c r="I32" i="1"/>
  <c r="I29" i="1"/>
  <c r="I27" i="1"/>
  <c r="W80" i="1" l="1"/>
  <c r="W79" i="1"/>
  <c r="W76" i="1"/>
  <c r="W75" i="1"/>
  <c r="W74" i="1"/>
  <c r="W73" i="1"/>
  <c r="W72" i="1"/>
  <c r="W71" i="1"/>
  <c r="W68" i="1"/>
  <c r="W66" i="1"/>
  <c r="W65" i="1"/>
  <c r="D65" i="1" s="1"/>
  <c r="W64" i="1"/>
  <c r="W63" i="1"/>
  <c r="W62" i="1"/>
  <c r="W61" i="1"/>
  <c r="W60" i="1"/>
  <c r="W55" i="1"/>
  <c r="W54" i="1"/>
  <c r="W53" i="1"/>
  <c r="W47" i="1"/>
  <c r="W41" i="1"/>
  <c r="D41" i="1" s="1"/>
  <c r="W39" i="1"/>
  <c r="D39" i="1" s="1"/>
  <c r="W38" i="1"/>
  <c r="W37" i="1"/>
  <c r="W36" i="1"/>
  <c r="W35" i="1"/>
  <c r="D35" i="1" s="1"/>
  <c r="W34" i="1"/>
  <c r="W33" i="1"/>
  <c r="W32" i="1"/>
  <c r="W31" i="1"/>
  <c r="W29" i="1"/>
  <c r="W28" i="1"/>
  <c r="W27" i="1"/>
  <c r="W19" i="1"/>
  <c r="W18" i="1"/>
  <c r="E80" i="1"/>
  <c r="E79" i="1"/>
  <c r="E74" i="1"/>
  <c r="E72" i="1"/>
  <c r="E71" i="1"/>
  <c r="E68" i="1"/>
  <c r="E66" i="1"/>
  <c r="E64" i="1"/>
  <c r="E62" i="1"/>
  <c r="E61" i="1"/>
  <c r="D61" i="1" s="1"/>
  <c r="E60" i="1"/>
  <c r="E55" i="1"/>
  <c r="D55" i="1" s="1"/>
  <c r="E54" i="1"/>
  <c r="E52" i="1"/>
  <c r="E51" i="1"/>
  <c r="D51" i="1" s="1"/>
  <c r="E53" i="1"/>
  <c r="D53" i="1" s="1"/>
  <c r="E50" i="1"/>
  <c r="E47" i="1"/>
  <c r="E32" i="1"/>
  <c r="E31" i="1"/>
  <c r="E28" i="1"/>
  <c r="E19" i="1"/>
  <c r="E18" i="1"/>
  <c r="AZ59" i="1"/>
  <c r="AZ26" i="1"/>
  <c r="AZ17" i="1" s="1"/>
  <c r="AZ25" i="1"/>
  <c r="AZ20" i="1" s="1"/>
  <c r="AZ22" i="1"/>
  <c r="AY26" i="1"/>
  <c r="AY25" i="1"/>
  <c r="AY20" i="1" s="1"/>
  <c r="AY22" i="1"/>
  <c r="AY16" i="1" s="1"/>
  <c r="AX59" i="1"/>
  <c r="AX26" i="1"/>
  <c r="AX25" i="1"/>
  <c r="AX20" i="1" s="1"/>
  <c r="AX22" i="1"/>
  <c r="AX16" i="1" s="1"/>
  <c r="BA26" i="1"/>
  <c r="BA17" i="1" s="1"/>
  <c r="BA25" i="1"/>
  <c r="BA20" i="1" s="1"/>
  <c r="BA22" i="1"/>
  <c r="AI70" i="1"/>
  <c r="AI69" i="1" s="1"/>
  <c r="AI59" i="1"/>
  <c r="AI43" i="1"/>
  <c r="AI26" i="1"/>
  <c r="AI21" i="1" s="1"/>
  <c r="AH70" i="1"/>
  <c r="AH69" i="1" s="1"/>
  <c r="AH59" i="1"/>
  <c r="AH16" i="1" s="1"/>
  <c r="AH43" i="1"/>
  <c r="AH26" i="1"/>
  <c r="AH21" i="1" s="1"/>
  <c r="AH20" i="1"/>
  <c r="AG70" i="1"/>
  <c r="AG59" i="1"/>
  <c r="AG26" i="1"/>
  <c r="AG22" i="1"/>
  <c r="AJ59" i="1"/>
  <c r="AJ43" i="1"/>
  <c r="AJ22" i="1"/>
  <c r="AJ21" i="1" s="1"/>
  <c r="AA70" i="1"/>
  <c r="AA69" i="1" s="1"/>
  <c r="AA59" i="1"/>
  <c r="AA26" i="1"/>
  <c r="Z70" i="1"/>
  <c r="Z69" i="1" s="1"/>
  <c r="Z59" i="1"/>
  <c r="Z26" i="1"/>
  <c r="Z17" i="1" s="1"/>
  <c r="Z25" i="1"/>
  <c r="Z22" i="1"/>
  <c r="Y70" i="1"/>
  <c r="Y69" i="1" s="1"/>
  <c r="Y59" i="1"/>
  <c r="Y43" i="1"/>
  <c r="Y26" i="1"/>
  <c r="Y17" i="1" s="1"/>
  <c r="Y22" i="1"/>
  <c r="Y16" i="1" s="1"/>
  <c r="Y20" i="1"/>
  <c r="X70" i="1"/>
  <c r="X69" i="1" s="1"/>
  <c r="X59" i="1"/>
  <c r="X26" i="1"/>
  <c r="X17" i="1" s="1"/>
  <c r="X22" i="1"/>
  <c r="X20" i="1"/>
  <c r="AB59" i="1"/>
  <c r="AB26" i="1"/>
  <c r="AB17" i="1" s="1"/>
  <c r="S70" i="1"/>
  <c r="S69" i="1" s="1"/>
  <c r="P69" i="1" s="1"/>
  <c r="P52" i="1"/>
  <c r="P50" i="1"/>
  <c r="S47" i="1"/>
  <c r="P34" i="1"/>
  <c r="P32" i="1"/>
  <c r="D32" i="1" s="1"/>
  <c r="S26" i="1"/>
  <c r="S17" i="1" s="1"/>
  <c r="S25" i="1"/>
  <c r="R70" i="1"/>
  <c r="R69" i="1" s="1"/>
  <c r="R59" i="1"/>
  <c r="R26" i="1"/>
  <c r="R17" i="1" s="1"/>
  <c r="Q70" i="1"/>
  <c r="Q59" i="1"/>
  <c r="Q26" i="1"/>
  <c r="Q17" i="1" s="1"/>
  <c r="T59" i="1"/>
  <c r="T16" i="1" s="1"/>
  <c r="T43" i="1"/>
  <c r="T21" i="1"/>
  <c r="L70" i="1"/>
  <c r="L69" i="1" s="1"/>
  <c r="L59" i="1"/>
  <c r="L43" i="1"/>
  <c r="L26" i="1"/>
  <c r="L22" i="1"/>
  <c r="L19" i="1"/>
  <c r="I19" i="1" s="1"/>
  <c r="L18" i="1"/>
  <c r="I18" i="1" s="1"/>
  <c r="L17" i="1"/>
  <c r="K70" i="1"/>
  <c r="K69" i="1" s="1"/>
  <c r="K59" i="1"/>
  <c r="K43" i="1"/>
  <c r="K38" i="1"/>
  <c r="I38" i="1" s="1"/>
  <c r="K31" i="1"/>
  <c r="K28" i="1"/>
  <c r="I28" i="1" s="1"/>
  <c r="K26" i="1"/>
  <c r="K17" i="1" s="1"/>
  <c r="J70" i="1"/>
  <c r="J59" i="1"/>
  <c r="J50" i="1"/>
  <c r="J26" i="1"/>
  <c r="J22" i="1"/>
  <c r="J17" i="1"/>
  <c r="M62" i="1"/>
  <c r="M43" i="1"/>
  <c r="G70" i="1"/>
  <c r="G69" i="1" s="1"/>
  <c r="G59" i="1"/>
  <c r="G43" i="1"/>
  <c r="G26" i="1"/>
  <c r="G17" i="1" s="1"/>
  <c r="G22" i="1"/>
  <c r="F70" i="1"/>
  <c r="F69" i="1" s="1"/>
  <c r="F59" i="1"/>
  <c r="F43" i="1"/>
  <c r="F26" i="1"/>
  <c r="F17" i="1" s="1"/>
  <c r="F22" i="1"/>
  <c r="AZ16" i="1" l="1"/>
  <c r="AG16" i="1"/>
  <c r="D18" i="1"/>
  <c r="D74" i="1"/>
  <c r="D79" i="1"/>
  <c r="D19" i="1"/>
  <c r="D66" i="1"/>
  <c r="D71" i="1"/>
  <c r="D80" i="1"/>
  <c r="D52" i="1"/>
  <c r="D28" i="1"/>
  <c r="D54" i="1"/>
  <c r="D60" i="1"/>
  <c r="D68" i="1"/>
  <c r="D72" i="1"/>
  <c r="AF26" i="1"/>
  <c r="AG21" i="1"/>
  <c r="AI16" i="1"/>
  <c r="AI17" i="1"/>
  <c r="F16" i="1"/>
  <c r="AJ16" i="1"/>
  <c r="AJ15" i="1" s="1"/>
  <c r="R16" i="1"/>
  <c r="P25" i="1"/>
  <c r="S20" i="1"/>
  <c r="P47" i="1"/>
  <c r="D47" i="1" s="1"/>
  <c r="S44" i="1"/>
  <c r="J44" i="1"/>
  <c r="J16" i="1" s="1"/>
  <c r="J49" i="1"/>
  <c r="I49" i="1" s="1"/>
  <c r="D49" i="1" s="1"/>
  <c r="Q16" i="1"/>
  <c r="I31" i="1"/>
  <c r="D31" i="1" s="1"/>
  <c r="K30" i="1"/>
  <c r="I30" i="1" s="1"/>
  <c r="D30" i="1" s="1"/>
  <c r="Z21" i="1"/>
  <c r="Z16" i="1"/>
  <c r="AA17" i="1"/>
  <c r="W17" i="1" s="1"/>
  <c r="AA16" i="1"/>
  <c r="X15" i="1"/>
  <c r="AG43" i="1"/>
  <c r="P26" i="1"/>
  <c r="AG69" i="1"/>
  <c r="AF69" i="1" s="1"/>
  <c r="AF70" i="1"/>
  <c r="AA43" i="1"/>
  <c r="AA20" i="1"/>
  <c r="AX43" i="1"/>
  <c r="AW43" i="1" s="1"/>
  <c r="AW44" i="1"/>
  <c r="AX69" i="1"/>
  <c r="AW69" i="1" s="1"/>
  <c r="AW70" i="1"/>
  <c r="M59" i="1"/>
  <c r="M16" i="1" s="1"/>
  <c r="M15" i="1" s="1"/>
  <c r="I50" i="1"/>
  <c r="D50" i="1" s="1"/>
  <c r="J69" i="1"/>
  <c r="I69" i="1" s="1"/>
  <c r="I70" i="1"/>
  <c r="I17" i="1"/>
  <c r="I26" i="1"/>
  <c r="P22" i="1"/>
  <c r="Q69" i="1"/>
  <c r="P70" i="1"/>
  <c r="S59" i="1"/>
  <c r="S16" i="1" s="1"/>
  <c r="P64" i="1"/>
  <c r="D64" i="1" s="1"/>
  <c r="P73" i="1"/>
  <c r="P75" i="1"/>
  <c r="D75" i="1" s="1"/>
  <c r="AY21" i="1"/>
  <c r="W69" i="1"/>
  <c r="AZ21" i="1"/>
  <c r="AZ15" i="1"/>
  <c r="W70" i="1"/>
  <c r="Z20" i="1"/>
  <c r="BA21" i="1"/>
  <c r="AX21" i="1"/>
  <c r="Z43" i="1"/>
  <c r="AA21" i="1"/>
  <c r="BA15" i="1"/>
  <c r="Y21" i="1"/>
  <c r="X21" i="1"/>
  <c r="AB20" i="1"/>
  <c r="AB43" i="1"/>
  <c r="AG15" i="1"/>
  <c r="Q43" i="1"/>
  <c r="R43" i="1"/>
  <c r="T15" i="1"/>
  <c r="Q21" i="1"/>
  <c r="R21" i="1"/>
  <c r="S21" i="1"/>
  <c r="AB16" i="1"/>
  <c r="Y15" i="1"/>
  <c r="K22" i="1"/>
  <c r="K21" i="1" s="1"/>
  <c r="L21" i="1"/>
  <c r="G21" i="1"/>
  <c r="J21" i="1"/>
  <c r="F21" i="1"/>
  <c r="G16" i="1"/>
  <c r="G15" i="1" s="1"/>
  <c r="L16" i="1"/>
  <c r="L15" i="1" s="1"/>
  <c r="AI15" i="1" l="1"/>
  <c r="AF17" i="1"/>
  <c r="AH15" i="1"/>
  <c r="AY15" i="1"/>
  <c r="I21" i="1"/>
  <c r="W21" i="1"/>
  <c r="AB15" i="1"/>
  <c r="P20" i="1"/>
  <c r="P21" i="1"/>
  <c r="J43" i="1"/>
  <c r="S43" i="1"/>
  <c r="R15" i="1"/>
  <c r="P17" i="1"/>
  <c r="I22" i="1"/>
  <c r="AA15" i="1"/>
  <c r="K16" i="1"/>
  <c r="K15" i="1" s="1"/>
  <c r="S15" i="1"/>
  <c r="Z15" i="1"/>
  <c r="Q15" i="1"/>
  <c r="F15" i="1"/>
  <c r="J15" i="1"/>
  <c r="AD22" i="1"/>
  <c r="AE22" i="1"/>
  <c r="AE26" i="1"/>
  <c r="AE25" i="1"/>
  <c r="AD26" i="1"/>
  <c r="W26" i="1" s="1"/>
  <c r="AD25" i="1"/>
  <c r="W25" i="1" s="1"/>
  <c r="AM22" i="1"/>
  <c r="BJ26" i="1"/>
  <c r="BD26" i="1" l="1"/>
  <c r="BJ17" i="1"/>
  <c r="BJ15" i="1" s="1"/>
  <c r="BD15" i="1" s="1"/>
  <c r="BJ21" i="1"/>
  <c r="AW15" i="1"/>
  <c r="AW59" i="1"/>
  <c r="BJ20" i="1"/>
  <c r="BD20" i="1" s="1"/>
  <c r="AM21" i="1"/>
  <c r="AF22" i="1"/>
  <c r="AF21" i="1" s="1"/>
  <c r="AW22" i="1"/>
  <c r="AW26" i="1"/>
  <c r="AW25" i="1"/>
  <c r="D25" i="1" s="1"/>
  <c r="W22" i="1"/>
  <c r="AW20" i="1" l="1"/>
  <c r="AW21" i="1"/>
  <c r="AW17" i="1"/>
  <c r="AW16" i="1"/>
  <c r="AM20" i="1" l="1"/>
  <c r="AF20" i="1" s="1"/>
  <c r="AD20" i="1"/>
  <c r="AE20" i="1"/>
  <c r="W20" i="1" l="1"/>
  <c r="D20" i="1" s="1"/>
  <c r="D73" i="1"/>
  <c r="AE43" i="1" l="1"/>
  <c r="W44" i="1" l="1"/>
  <c r="AM43" i="1"/>
  <c r="AF43" i="1" s="1"/>
  <c r="AF44" i="1"/>
  <c r="I44" i="1"/>
  <c r="P44" i="1"/>
  <c r="H43" i="1"/>
  <c r="E43" i="1" s="1"/>
  <c r="E44" i="1"/>
  <c r="N43" i="1"/>
  <c r="AD43" i="1"/>
  <c r="W43" i="1" s="1"/>
  <c r="U43" i="1"/>
  <c r="V43" i="1"/>
  <c r="O43" i="1"/>
  <c r="D44" i="1" l="1"/>
  <c r="P43" i="1"/>
  <c r="I43" i="1"/>
  <c r="D43" i="1" l="1"/>
  <c r="V59" i="1"/>
  <c r="V16" i="1" s="1"/>
  <c r="V15" i="1" l="1"/>
  <c r="U59" i="1"/>
  <c r="AD59" i="1"/>
  <c r="AD16" i="1" s="1"/>
  <c r="AE59" i="1"/>
  <c r="AE16" i="1" s="1"/>
  <c r="AE15" i="1" s="1"/>
  <c r="AM59" i="1"/>
  <c r="AF59" i="1" s="1"/>
  <c r="O59" i="1"/>
  <c r="O16" i="1" s="1"/>
  <c r="O15" i="1" s="1"/>
  <c r="P59" i="1" l="1"/>
  <c r="U16" i="1"/>
  <c r="P16" i="1" s="1"/>
  <c r="AD15" i="1"/>
  <c r="W15" i="1" s="1"/>
  <c r="W16" i="1"/>
  <c r="AM16" i="1"/>
  <c r="AF16" i="1" s="1"/>
  <c r="W59" i="1"/>
  <c r="N62" i="1"/>
  <c r="I62" i="1" s="1"/>
  <c r="D62" i="1" s="1"/>
  <c r="H22" i="1"/>
  <c r="E22" i="1" s="1"/>
  <c r="D22" i="1" s="1"/>
  <c r="H26" i="1"/>
  <c r="H70" i="1"/>
  <c r="E76" i="1"/>
  <c r="D76" i="1" s="1"/>
  <c r="E37" i="1"/>
  <c r="D37" i="1" s="1"/>
  <c r="E38" i="1"/>
  <c r="D38" i="1" s="1"/>
  <c r="E36" i="1"/>
  <c r="D36" i="1" s="1"/>
  <c r="E34" i="1"/>
  <c r="D34" i="1" s="1"/>
  <c r="E33" i="1"/>
  <c r="D33" i="1" s="1"/>
  <c r="E29" i="1"/>
  <c r="D29" i="1" s="1"/>
  <c r="H63" i="1"/>
  <c r="E63" i="1" s="1"/>
  <c r="D63" i="1" s="1"/>
  <c r="E27" i="1"/>
  <c r="D27" i="1" s="1"/>
  <c r="D5" i="2"/>
  <c r="AM15" i="1" l="1"/>
  <c r="AF15" i="1" s="1"/>
  <c r="H69" i="1"/>
  <c r="E69" i="1" s="1"/>
  <c r="D69" i="1" s="1"/>
  <c r="E70" i="1"/>
  <c r="D70" i="1" s="1"/>
  <c r="N59" i="1"/>
  <c r="I59" i="1" s="1"/>
  <c r="H17" i="1"/>
  <c r="E17" i="1" s="1"/>
  <c r="D17" i="1" s="1"/>
  <c r="E26" i="1"/>
  <c r="D26" i="1" s="1"/>
  <c r="U15" i="1"/>
  <c r="P15" i="1" s="1"/>
  <c r="H21" i="1"/>
  <c r="E21" i="1" s="1"/>
  <c r="D21" i="1" s="1"/>
  <c r="H59" i="1"/>
  <c r="H16" i="1" l="1"/>
  <c r="E59" i="1"/>
  <c r="D59" i="1" s="1"/>
  <c r="N16" i="1"/>
  <c r="I16" i="1" s="1"/>
  <c r="N15" i="1" l="1"/>
  <c r="I15" i="1" s="1"/>
  <c r="H15" i="1"/>
  <c r="E15" i="1" s="1"/>
  <c r="E16" i="1"/>
  <c r="D16" i="1" s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L7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<sst xmlns="http://schemas.openxmlformats.org/spreadsheetml/2006/main" count="261" uniqueCount="101">
  <si>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</si>
  <si>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</si>
  <si>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</si>
  <si>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</si>
  <si>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</si>
  <si>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</si>
  <si>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</si>
  <si>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</si>
  <si>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</si>
  <si>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</si>
  <si>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</si>
  <si>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</si>
  <si>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</si>
  <si>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</si>
  <si>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</si>
  <si>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</si>
  <si>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</si>
  <si>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</si>
  <si>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</si>
  <si>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</si>
  <si>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</si>
  <si>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</si>
  <si>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</si>
  <si>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</si>
  <si>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</si>
  <si>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</si>
  <si>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</si>
  <si>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</si>
  <si>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</si>
  <si>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</si>
  <si>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</si>
  <si>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</si>
  <si>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</si>
  <si>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</si>
  <si>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</si>
  <si>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</si>
  <si>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</si>
  <si>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</si>
  <si>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</si>
  <si>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</si>
  <si>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</si>
  <si>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</si>
  <si>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</si>
  <si>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</si>
  <si>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</si>
  <si>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</si>
  <si>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</si>
  <si>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</si>
  <si>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</si>
  <si>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</si>
  <si>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</si>
  <si>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</si>
  <si>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</si>
  <si>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</si>
  <si>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</si>
  <si>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</si>
  <si>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</si>
  <si>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</si>
  <si>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</si>
  <si>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</si>
  <si>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</si>
  <si>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</si>
  <si>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</si>
  <si>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</si>
  <si>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</si>
  <si>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</si>
  <si>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</si>
  <si>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</si>
  <si>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</si>
  <si>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</si>
  <si>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</si>
  <si>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</si>
  <si>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</si>
  <si>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</si>
  <si>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</si>
  <si>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</si>
  <si>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</si>
  <si>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</si>
  <si>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</si>
  <si>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</si>
  <si>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</si>
  <si>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</si>
  <si>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</si>
  <si>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</si>
  <si>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</si>
  <si>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Основное  мероприятие 2.3.2                           Кадастровый учет эемель , земельных участков для индивидуального жилищного строительства</t>
  </si>
  <si>
    <t>Основное мероприятие 2.3.3.  Кадастровый учет эемель, земельных  участков для строительства многоквартирных домов</t>
  </si>
  <si>
    <t>Администрации городских и сельских поселений</t>
  </si>
  <si>
    <t>Основное мероприятие 2.3.4. Комплексные кадастровые работы</t>
  </si>
  <si>
    <t>Администрация МР «Печора», администрации городских и сельских поселений, МКУ "Управление капитального строительства"</t>
  </si>
  <si>
    <t>Основное  мероприятие 1.1.4 Обеспечение мероприятий по капитальному ремонту и ремонту многоквартирных домов</t>
  </si>
  <si>
    <t>Сектор городского хозяйства и благоустройства администрации МР "Печора"</t>
  </si>
  <si>
    <t>Отдел жилищно-коммунального хозяйства администрации МР "Печора",                      Сектор городского хозяйства и благоустройства администрации МР "Печора"</t>
  </si>
  <si>
    <t>2021 год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</si>
  <si>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</si>
  <si>
    <t>Основное мероприятие 2.3.5. Разработка (корректировка) генеральных планов, правил землепользования и застройки и документации по планировке территории муниципальных образований</t>
  </si>
  <si>
    <t>Основное мероприятие 3.1.8 Реализация народных проектов в сфере дорожной деятельности, прошедших отбор в рамках проекта «Народный бюджет»</t>
  </si>
  <si>
    <t>Бюджет СП Чикшино</t>
  </si>
  <si>
    <t>Приложение 
к изменениям, вносимым в постановление                              администрации  МР "Печора"  от 24.12.2013 г. № 2515</t>
  </si>
  <si>
    <t>Муниципальная  программа «Жилье, жилищно-коммунальное хозяйство и территориальное развитие МО МР "Печора"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</si>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</sst>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7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3" fillId="0" borderId="8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164" fontId="3" fillId="0" borderId="0" xfId="0" applyNumberFormat="1" applyFont="1" applyFill="1"/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9" borderId="3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164" fontId="14" fillId="0" borderId="7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164" fontId="13" fillId="9" borderId="1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3" fillId="9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164" fontId="13" fillId="9" borderId="2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4" fillId="2" borderId="5" xfId="0" applyNumberFormat="1" applyFont="1" applyFill="1" applyBorder="1" applyAlignment="1">
      <alignment horizontal="center" vertical="center" wrapText="1"/>
    </xf>
    <xf numFmtId="164" fontId="14" fillId="9" borderId="1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vertical="center"/>
    </xf>
    <xf numFmtId="164" fontId="13" fillId="9" borderId="3" xfId="0" applyNumberFormat="1" applyFont="1" applyFill="1" applyBorder="1" applyAlignment="1">
      <alignment vertical="center"/>
    </xf>
    <xf numFmtId="164" fontId="13" fillId="9" borderId="0" xfId="0" applyNumberFormat="1" applyFont="1" applyFill="1" applyAlignment="1">
      <alignment horizontal="center" vertical="center"/>
    </xf>
    <xf numFmtId="164" fontId="14" fillId="7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164" fontId="13" fillId="9" borderId="0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164" fontId="9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0" fillId="0" borderId="3" xfId="0" applyFont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6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K96"/>
  <sheetViews>
    <sheetView tabSelected="1" view="pageBreakPreview" zoomScale="50" zoomScaleNormal="67" zoomScaleSheetLayoutView="50" workbookViewId="0">
      <pane xSplit="2" ySplit="13" topLeftCell="C14" activePane="bottomRight" state="frozen"/>
      <selection pane="topRight" activeCell="C1" sqref="C1"/>
      <selection pane="bottomLeft" activeCell="A15" sqref="A15"/>
      <selection pane="bottomRight" activeCell="AQ15" sqref="AQ15"/>
    </sheetView>
  </sheetViews>
  <sheetFormatPr defaultRowHeight="12.75" x14ac:dyDescent="0.2"/>
  <cols>
    <col min="1" max="1" width="29.85546875" style="1" customWidth="1"/>
    <col min="2" max="2" width="20.140625" style="1" customWidth="1"/>
    <col min="3" max="3" width="24.28515625" style="1" customWidth="1"/>
    <col min="4" max="4" width="19.5703125" style="1" bestFit="1" customWidth="1"/>
    <col min="5" max="5" width="15.5703125" style="57" customWidth="1"/>
    <col min="6" max="8" width="10.85546875" style="1" hidden="1" customWidth="1"/>
    <col min="9" max="9" width="14.28515625" style="2" customWidth="1"/>
    <col min="10" max="12" width="10.5703125" style="11" hidden="1" customWidth="1"/>
    <col min="13" max="13" width="6.5703125" style="11" hidden="1" customWidth="1"/>
    <col min="14" max="14" width="5.5703125" style="11" hidden="1" customWidth="1"/>
    <col min="15" max="15" width="4.42578125" style="11" hidden="1" customWidth="1"/>
    <col min="16" max="16" width="16.7109375" style="2" bestFit="1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10.7109375" style="1" hidden="1" customWidth="1"/>
    <col min="21" max="21" width="4.42578125" style="1" hidden="1" customWidth="1"/>
    <col min="22" max="22" width="6.140625" style="1" hidden="1" customWidth="1"/>
    <col min="23" max="23" width="13.28515625" style="25" customWidth="1"/>
    <col min="24" max="24" width="12.5703125" style="6" hidden="1" customWidth="1"/>
    <col min="25" max="25" width="6.28515625" style="6" hidden="1" customWidth="1"/>
    <col min="26" max="26" width="12.85546875" style="6" hidden="1" customWidth="1"/>
    <col min="27" max="27" width="13.140625" style="6" hidden="1" customWidth="1"/>
    <col min="28" max="28" width="10.140625" style="6" hidden="1" customWidth="1"/>
    <col min="29" max="29" width="9" style="6" hidden="1" customWidth="1"/>
    <col min="30" max="30" width="8.28515625" style="6" hidden="1" customWidth="1"/>
    <col min="31" max="31" width="6.85546875" style="6" hidden="1" customWidth="1"/>
    <col min="32" max="32" width="16" style="2" customWidth="1"/>
    <col min="33" max="33" width="13.85546875" style="1" customWidth="1"/>
    <col min="34" max="34" width="14.28515625" style="1" customWidth="1"/>
    <col min="35" max="35" width="13.140625" style="6" customWidth="1"/>
    <col min="36" max="36" width="11.42578125" style="1" customWidth="1"/>
    <col min="37" max="38" width="9" style="1" customWidth="1"/>
    <col min="39" max="39" width="6.42578125" style="1" customWidth="1"/>
    <col min="40" max="40" width="13.5703125" style="1" customWidth="1"/>
    <col min="41" max="41" width="12.7109375" style="1" customWidth="1"/>
    <col min="42" max="42" width="13.28515625" style="1" customWidth="1"/>
    <col min="43" max="43" width="12.28515625" style="1" customWidth="1"/>
    <col min="44" max="44" width="12.7109375" style="1" customWidth="1"/>
    <col min="45" max="45" width="13.42578125" style="1" customWidth="1"/>
    <col min="46" max="47" width="9.85546875" style="1" customWidth="1"/>
    <col min="48" max="48" width="8.28515625" style="1" customWidth="1"/>
    <col min="49" max="49" width="11.5703125" style="3" customWidth="1"/>
    <col min="50" max="50" width="6.28515625" style="1" bestFit="1" customWidth="1"/>
    <col min="51" max="51" width="10.5703125" style="1" customWidth="1"/>
    <col min="52" max="52" width="13.85546875" style="1" customWidth="1"/>
    <col min="53" max="53" width="11" style="1" customWidth="1"/>
    <col min="54" max="54" width="9.7109375" style="1" customWidth="1"/>
    <col min="55" max="55" width="8.7109375" style="1" customWidth="1"/>
    <col min="56" max="56" width="11.5703125" style="3" customWidth="1"/>
    <col min="57" max="57" width="9.7109375" style="1" customWidth="1"/>
    <col min="58" max="58" width="10.28515625" style="1" customWidth="1"/>
    <col min="59" max="59" width="12.42578125" style="1" customWidth="1"/>
    <col min="60" max="60" width="10.85546875" style="1" customWidth="1"/>
    <col min="61" max="61" width="7.140625" style="1" customWidth="1"/>
    <col min="62" max="62" width="9.28515625" style="1" customWidth="1"/>
    <col min="63" max="16384" width="9.140625" style="4"/>
  </cols>
  <sheetData>
    <row r="1" spans="1:63" s="6" customFormat="1" ht="21.75" customHeight="1" x14ac:dyDescent="0.2">
      <c r="E1" s="55"/>
      <c r="I1" s="25"/>
      <c r="P1" s="25"/>
      <c r="W1" s="25"/>
      <c r="AF1" s="25"/>
      <c r="AJ1" s="146"/>
      <c r="AK1" s="146"/>
      <c r="AL1" s="146"/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</row>
    <row r="2" spans="1:63" s="6" customFormat="1" ht="15.75" customHeight="1" x14ac:dyDescent="0.2">
      <c r="E2" s="55"/>
      <c r="I2" s="25"/>
      <c r="P2" s="25"/>
      <c r="W2" s="25"/>
      <c r="AF2" s="25"/>
      <c r="AJ2" s="146"/>
      <c r="AK2" s="146"/>
      <c r="AL2" s="146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</row>
    <row r="3" spans="1:63" s="6" customFormat="1" ht="16.5" customHeight="1" x14ac:dyDescent="0.2">
      <c r="E3" s="78"/>
      <c r="I3" s="25"/>
      <c r="P3" s="74"/>
      <c r="W3" s="74"/>
      <c r="AF3" s="74"/>
      <c r="AG3" s="75"/>
      <c r="AH3" s="75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</row>
    <row r="4" spans="1:63" s="6" customFormat="1" ht="16.5" customHeight="1" x14ac:dyDescent="0.25">
      <c r="E4" s="78"/>
      <c r="I4" s="25"/>
      <c r="P4" s="74"/>
      <c r="W4" s="74"/>
      <c r="AF4" s="74"/>
      <c r="AG4" s="75"/>
      <c r="AH4" s="75"/>
      <c r="AJ4" s="82"/>
      <c r="AK4" s="82"/>
      <c r="AL4" s="82"/>
      <c r="AM4" s="82"/>
      <c r="AN4" s="82"/>
      <c r="AO4" s="82"/>
      <c r="AP4" s="82"/>
      <c r="AQ4" s="116"/>
      <c r="AR4" s="82"/>
      <c r="AS4" s="82"/>
      <c r="AT4" s="82"/>
      <c r="AU4" s="82"/>
      <c r="AV4" s="82"/>
      <c r="AW4" s="82"/>
      <c r="AX4" s="82"/>
      <c r="AY4" s="82"/>
      <c r="AZ4" s="142" t="s">
        <v>98</v>
      </c>
      <c r="BA4" s="143"/>
      <c r="BB4" s="143"/>
      <c r="BC4" s="143"/>
      <c r="BD4" s="143"/>
      <c r="BE4" s="143"/>
      <c r="BF4" s="143"/>
      <c r="BG4" s="143"/>
      <c r="BH4" s="143"/>
      <c r="BI4" s="143"/>
      <c r="BJ4" s="143"/>
    </row>
    <row r="5" spans="1:63" s="6" customFormat="1" ht="78" customHeight="1" x14ac:dyDescent="0.25">
      <c r="E5" s="78"/>
      <c r="I5" s="25"/>
      <c r="P5" s="74"/>
      <c r="W5" s="74"/>
      <c r="AF5" s="74"/>
      <c r="AG5" s="75"/>
      <c r="AH5" s="75"/>
      <c r="AJ5" s="82"/>
      <c r="AK5" s="82"/>
      <c r="AL5" s="82"/>
      <c r="AM5" s="82"/>
      <c r="AN5" s="84" t="s">
        <v>100</v>
      </c>
      <c r="AO5" s="84"/>
      <c r="AP5" s="82"/>
      <c r="AQ5" s="116"/>
      <c r="AR5" s="82"/>
      <c r="AS5" s="84"/>
      <c r="AT5" s="82"/>
      <c r="AU5" s="82"/>
      <c r="AV5" s="82"/>
      <c r="AW5" s="82"/>
      <c r="AX5" s="82"/>
      <c r="AY5" s="82"/>
      <c r="AZ5" s="143"/>
      <c r="BA5" s="143"/>
      <c r="BB5" s="143"/>
      <c r="BC5" s="143"/>
      <c r="BD5" s="143"/>
      <c r="BE5" s="143"/>
      <c r="BF5" s="143"/>
      <c r="BG5" s="143"/>
      <c r="BH5" s="143"/>
      <c r="BI5" s="143"/>
      <c r="BJ5" s="143"/>
    </row>
    <row r="6" spans="1:63" s="6" customFormat="1" ht="16.5" customHeight="1" x14ac:dyDescent="0.25">
      <c r="E6" s="78"/>
      <c r="I6" s="25"/>
      <c r="P6" s="74"/>
      <c r="W6" s="74"/>
      <c r="AF6" s="74"/>
      <c r="AG6" s="75"/>
      <c r="AH6" s="75"/>
      <c r="AJ6" s="82"/>
      <c r="AK6" s="82"/>
      <c r="AL6" s="82"/>
      <c r="AM6" s="82"/>
      <c r="AN6" s="82"/>
      <c r="AO6" s="82"/>
      <c r="AP6" s="82"/>
      <c r="AQ6" s="116"/>
      <c r="AR6" s="82"/>
      <c r="AS6" s="82"/>
      <c r="AT6" s="82"/>
      <c r="AU6" s="82"/>
      <c r="AV6" s="82"/>
      <c r="AW6" s="82"/>
      <c r="AX6" s="82"/>
      <c r="AY6" s="82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</row>
    <row r="7" spans="1:63" s="6" customFormat="1" ht="21.75" customHeight="1" x14ac:dyDescent="0.2">
      <c r="E7" s="55"/>
      <c r="I7" s="25"/>
      <c r="P7" s="74"/>
      <c r="R7" s="75"/>
      <c r="S7" s="75"/>
      <c r="T7" s="75"/>
      <c r="W7" s="74"/>
      <c r="AF7" s="25"/>
      <c r="AI7" s="75"/>
      <c r="AQ7" s="1"/>
    </row>
    <row r="8" spans="1:63" ht="85.5" customHeight="1" x14ac:dyDescent="0.2">
      <c r="A8" s="13"/>
      <c r="B8" s="13"/>
      <c r="C8" s="13"/>
      <c r="D8" s="13"/>
      <c r="E8" s="56"/>
      <c r="F8" s="13"/>
      <c r="G8" s="13"/>
      <c r="H8" s="13"/>
      <c r="I8" s="14"/>
      <c r="J8" s="15"/>
      <c r="K8" s="15"/>
      <c r="L8" s="13"/>
      <c r="M8" s="13"/>
      <c r="N8" s="13"/>
      <c r="O8" s="13"/>
      <c r="P8" s="16"/>
      <c r="Q8" s="18"/>
      <c r="R8" s="17"/>
      <c r="S8" s="17"/>
      <c r="T8" s="17"/>
      <c r="U8" s="17"/>
      <c r="V8" s="17"/>
      <c r="W8" s="16"/>
      <c r="X8" s="17"/>
      <c r="Y8" s="17"/>
      <c r="Z8" s="17"/>
      <c r="AA8" s="17"/>
      <c r="AB8" s="17"/>
      <c r="AC8" s="17"/>
      <c r="AD8" s="141" t="s">
        <v>37</v>
      </c>
      <c r="AE8" s="141"/>
      <c r="AF8" s="19"/>
      <c r="AG8" s="18"/>
      <c r="AH8" s="18"/>
      <c r="AI8" s="17"/>
      <c r="AJ8" s="18"/>
      <c r="AK8" s="18"/>
      <c r="AL8" s="18"/>
      <c r="AM8" s="155" t="s">
        <v>94</v>
      </c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</row>
    <row r="9" spans="1:63" ht="82.5" customHeight="1" x14ac:dyDescent="0.45">
      <c r="A9" s="123" t="s">
        <v>69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  <c r="AW9" s="123"/>
      <c r="AX9" s="123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123"/>
    </row>
    <row r="10" spans="1:63" ht="24.75" customHeight="1" x14ac:dyDescent="0.2">
      <c r="A10" s="13"/>
      <c r="B10" s="13"/>
      <c r="C10" s="13"/>
      <c r="D10" s="13"/>
      <c r="E10" s="56"/>
      <c r="F10" s="13"/>
      <c r="G10" s="13"/>
      <c r="H10" s="13"/>
      <c r="I10" s="14"/>
      <c r="J10" s="15"/>
      <c r="K10" s="13"/>
      <c r="L10" s="13"/>
      <c r="M10" s="13"/>
      <c r="N10" s="13"/>
      <c r="O10" s="13"/>
      <c r="P10" s="20"/>
      <c r="Q10" s="13"/>
      <c r="R10" s="15"/>
      <c r="S10" s="15"/>
      <c r="T10" s="15"/>
      <c r="U10" s="15"/>
      <c r="V10" s="15"/>
      <c r="W10" s="20"/>
      <c r="X10" s="15"/>
      <c r="Y10" s="15"/>
      <c r="Z10" s="15"/>
      <c r="AA10" s="15"/>
      <c r="AB10" s="15"/>
      <c r="AC10" s="15"/>
      <c r="AD10" s="15"/>
      <c r="AE10" s="15"/>
      <c r="AF10" s="14"/>
      <c r="AG10" s="15"/>
      <c r="AH10" s="13"/>
      <c r="AI10" s="15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5"/>
      <c r="AX10" s="13"/>
      <c r="AY10" s="13"/>
      <c r="AZ10" s="13"/>
      <c r="BA10" s="15"/>
      <c r="BB10" s="15"/>
      <c r="BC10" s="13"/>
      <c r="BD10" s="15"/>
      <c r="BE10" s="15"/>
      <c r="BF10" s="15"/>
      <c r="BG10" s="15"/>
      <c r="BH10" s="15"/>
      <c r="BI10" s="13"/>
      <c r="BJ10" s="13"/>
    </row>
    <row r="11" spans="1:63" ht="30" customHeight="1" x14ac:dyDescent="0.2">
      <c r="A11" s="131" t="s">
        <v>4</v>
      </c>
      <c r="B11" s="131" t="s">
        <v>5</v>
      </c>
      <c r="C11" s="131" t="s">
        <v>0</v>
      </c>
      <c r="D11" s="131" t="s">
        <v>1</v>
      </c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131"/>
      <c r="AP11" s="131"/>
      <c r="AQ11" s="131"/>
      <c r="AR11" s="131"/>
      <c r="AS11" s="131"/>
      <c r="AT11" s="131"/>
      <c r="AU11" s="131"/>
      <c r="AV11" s="131"/>
      <c r="AW11" s="131"/>
      <c r="AX11" s="131"/>
      <c r="AY11" s="131"/>
      <c r="AZ11" s="131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</row>
    <row r="12" spans="1:63" ht="25.15" customHeight="1" x14ac:dyDescent="0.2">
      <c r="A12" s="132"/>
      <c r="B12" s="132"/>
      <c r="C12" s="131"/>
      <c r="D12" s="131" t="s">
        <v>2</v>
      </c>
      <c r="E12" s="124" t="s">
        <v>7</v>
      </c>
      <c r="F12" s="140"/>
      <c r="G12" s="140"/>
      <c r="H12" s="140"/>
      <c r="I12" s="131" t="s">
        <v>8</v>
      </c>
      <c r="J12" s="131"/>
      <c r="K12" s="131"/>
      <c r="L12" s="131"/>
      <c r="M12" s="131"/>
      <c r="N12" s="131"/>
      <c r="O12" s="131"/>
      <c r="P12" s="131" t="s">
        <v>9</v>
      </c>
      <c r="Q12" s="131"/>
      <c r="R12" s="131"/>
      <c r="S12" s="131"/>
      <c r="T12" s="131"/>
      <c r="U12" s="131"/>
      <c r="V12" s="131"/>
      <c r="W12" s="148" t="s">
        <v>10</v>
      </c>
      <c r="X12" s="148"/>
      <c r="Y12" s="148"/>
      <c r="Z12" s="148"/>
      <c r="AA12" s="148"/>
      <c r="AB12" s="148"/>
      <c r="AC12" s="148"/>
      <c r="AD12" s="148"/>
      <c r="AE12" s="148"/>
      <c r="AF12" s="131" t="s">
        <v>38</v>
      </c>
      <c r="AG12" s="154"/>
      <c r="AH12" s="154"/>
      <c r="AI12" s="154"/>
      <c r="AJ12" s="154"/>
      <c r="AK12" s="154"/>
      <c r="AL12" s="154"/>
      <c r="AM12" s="154"/>
      <c r="AN12" s="127" t="s">
        <v>65</v>
      </c>
      <c r="AO12" s="128"/>
      <c r="AP12" s="128"/>
      <c r="AQ12" s="128"/>
      <c r="AR12" s="128"/>
      <c r="AS12" s="128"/>
      <c r="AT12" s="128"/>
      <c r="AU12" s="128"/>
      <c r="AV12" s="129"/>
      <c r="AW12" s="124" t="s">
        <v>77</v>
      </c>
      <c r="AX12" s="125"/>
      <c r="AY12" s="125"/>
      <c r="AZ12" s="125"/>
      <c r="BA12" s="125"/>
      <c r="BB12" s="125"/>
      <c r="BC12" s="126"/>
      <c r="BD12" s="127" t="s">
        <v>93</v>
      </c>
      <c r="BE12" s="128"/>
      <c r="BF12" s="128"/>
      <c r="BG12" s="128"/>
      <c r="BH12" s="128"/>
      <c r="BI12" s="128"/>
      <c r="BJ12" s="129"/>
    </row>
    <row r="13" spans="1:63" ht="138" customHeight="1" x14ac:dyDescent="0.2">
      <c r="A13" s="132"/>
      <c r="B13" s="132"/>
      <c r="C13" s="131"/>
      <c r="D13" s="131"/>
      <c r="E13" s="53" t="s">
        <v>3</v>
      </c>
      <c r="F13" s="21" t="s">
        <v>28</v>
      </c>
      <c r="G13" s="21" t="s">
        <v>13</v>
      </c>
      <c r="H13" s="21" t="s">
        <v>12</v>
      </c>
      <c r="I13" s="53" t="s">
        <v>3</v>
      </c>
      <c r="J13" s="21" t="s">
        <v>28</v>
      </c>
      <c r="K13" s="21" t="s">
        <v>13</v>
      </c>
      <c r="L13" s="21" t="s">
        <v>12</v>
      </c>
      <c r="M13" s="21" t="s">
        <v>33</v>
      </c>
      <c r="N13" s="21" t="s">
        <v>34</v>
      </c>
      <c r="O13" s="21" t="s">
        <v>35</v>
      </c>
      <c r="P13" s="53" t="s">
        <v>3</v>
      </c>
      <c r="Q13" s="21" t="s">
        <v>28</v>
      </c>
      <c r="R13" s="21" t="s">
        <v>13</v>
      </c>
      <c r="S13" s="22" t="s">
        <v>12</v>
      </c>
      <c r="T13" s="21" t="s">
        <v>33</v>
      </c>
      <c r="U13" s="21" t="s">
        <v>34</v>
      </c>
      <c r="V13" s="21" t="s">
        <v>35</v>
      </c>
      <c r="W13" s="53" t="s">
        <v>3</v>
      </c>
      <c r="X13" s="22" t="s">
        <v>28</v>
      </c>
      <c r="Y13" s="22" t="s">
        <v>17</v>
      </c>
      <c r="Z13" s="22" t="s">
        <v>13</v>
      </c>
      <c r="AA13" s="22" t="s">
        <v>12</v>
      </c>
      <c r="AB13" s="22" t="s">
        <v>33</v>
      </c>
      <c r="AC13" s="22" t="s">
        <v>71</v>
      </c>
      <c r="AD13" s="22" t="s">
        <v>34</v>
      </c>
      <c r="AE13" s="22" t="s">
        <v>35</v>
      </c>
      <c r="AF13" s="53" t="s">
        <v>3</v>
      </c>
      <c r="AG13" s="21" t="s">
        <v>28</v>
      </c>
      <c r="AH13" s="21" t="s">
        <v>13</v>
      </c>
      <c r="AI13" s="22" t="s">
        <v>12</v>
      </c>
      <c r="AJ13" s="21" t="s">
        <v>33</v>
      </c>
      <c r="AK13" s="22" t="s">
        <v>34</v>
      </c>
      <c r="AL13" s="22" t="s">
        <v>71</v>
      </c>
      <c r="AM13" s="21" t="s">
        <v>35</v>
      </c>
      <c r="AN13" s="53" t="s">
        <v>3</v>
      </c>
      <c r="AO13" s="21" t="s">
        <v>28</v>
      </c>
      <c r="AP13" s="21" t="s">
        <v>13</v>
      </c>
      <c r="AQ13" s="21" t="s">
        <v>12</v>
      </c>
      <c r="AR13" s="21" t="s">
        <v>33</v>
      </c>
      <c r="AS13" s="22" t="s">
        <v>34</v>
      </c>
      <c r="AT13" s="22" t="s">
        <v>71</v>
      </c>
      <c r="AU13" s="22" t="s">
        <v>97</v>
      </c>
      <c r="AV13" s="21" t="s">
        <v>35</v>
      </c>
      <c r="AW13" s="53" t="s">
        <v>3</v>
      </c>
      <c r="AX13" s="21" t="s">
        <v>28</v>
      </c>
      <c r="AY13" s="21" t="s">
        <v>13</v>
      </c>
      <c r="AZ13" s="21" t="s">
        <v>12</v>
      </c>
      <c r="BA13" s="21" t="s">
        <v>33</v>
      </c>
      <c r="BB13" s="22" t="s">
        <v>34</v>
      </c>
      <c r="BC13" s="21" t="s">
        <v>35</v>
      </c>
      <c r="BD13" s="53" t="s">
        <v>3</v>
      </c>
      <c r="BE13" s="21" t="s">
        <v>28</v>
      </c>
      <c r="BF13" s="21" t="s">
        <v>13</v>
      </c>
      <c r="BG13" s="21" t="s">
        <v>12</v>
      </c>
      <c r="BH13" s="21" t="s">
        <v>33</v>
      </c>
      <c r="BI13" s="22" t="s">
        <v>34</v>
      </c>
      <c r="BJ13" s="21" t="s">
        <v>35</v>
      </c>
      <c r="BK13" s="21"/>
    </row>
    <row r="14" spans="1:63" s="118" customFormat="1" ht="26.25" customHeight="1" x14ac:dyDescent="0.3">
      <c r="A14" s="117">
        <v>1</v>
      </c>
      <c r="B14" s="117">
        <v>2</v>
      </c>
      <c r="C14" s="117">
        <v>3</v>
      </c>
      <c r="D14" s="117">
        <v>4</v>
      </c>
      <c r="E14" s="117">
        <v>5</v>
      </c>
      <c r="F14" s="117">
        <v>6</v>
      </c>
      <c r="G14" s="117">
        <v>7</v>
      </c>
      <c r="H14" s="117">
        <v>8</v>
      </c>
      <c r="I14" s="117">
        <v>6</v>
      </c>
      <c r="J14" s="117">
        <v>10</v>
      </c>
      <c r="K14" s="117">
        <v>11</v>
      </c>
      <c r="L14" s="117">
        <v>12</v>
      </c>
      <c r="M14" s="117">
        <v>13</v>
      </c>
      <c r="N14" s="117">
        <v>14</v>
      </c>
      <c r="O14" s="117">
        <v>15</v>
      </c>
      <c r="P14" s="117">
        <v>7</v>
      </c>
      <c r="Q14" s="117">
        <v>17</v>
      </c>
      <c r="R14" s="117">
        <v>18</v>
      </c>
      <c r="S14" s="117">
        <v>19</v>
      </c>
      <c r="T14" s="117">
        <v>20</v>
      </c>
      <c r="U14" s="117">
        <v>21</v>
      </c>
      <c r="V14" s="117">
        <v>22</v>
      </c>
      <c r="W14" s="117">
        <v>8</v>
      </c>
      <c r="X14" s="117">
        <v>24</v>
      </c>
      <c r="Y14" s="117">
        <v>25</v>
      </c>
      <c r="Z14" s="117">
        <v>26</v>
      </c>
      <c r="AA14" s="117">
        <v>27</v>
      </c>
      <c r="AB14" s="117">
        <v>28</v>
      </c>
      <c r="AC14" s="117">
        <v>29</v>
      </c>
      <c r="AD14" s="117">
        <v>30</v>
      </c>
      <c r="AE14" s="117">
        <v>31</v>
      </c>
      <c r="AF14" s="117">
        <v>9</v>
      </c>
      <c r="AG14" s="117">
        <v>10</v>
      </c>
      <c r="AH14" s="117">
        <v>11</v>
      </c>
      <c r="AI14" s="117">
        <v>12</v>
      </c>
      <c r="AJ14" s="117">
        <v>13</v>
      </c>
      <c r="AK14" s="117">
        <v>14</v>
      </c>
      <c r="AL14" s="117">
        <v>15</v>
      </c>
      <c r="AM14" s="117">
        <v>16</v>
      </c>
      <c r="AN14" s="117">
        <v>17</v>
      </c>
      <c r="AO14" s="117">
        <v>18</v>
      </c>
      <c r="AP14" s="117">
        <v>19</v>
      </c>
      <c r="AQ14" s="117">
        <v>20</v>
      </c>
      <c r="AR14" s="117">
        <v>21</v>
      </c>
      <c r="AS14" s="117">
        <v>22</v>
      </c>
      <c r="AT14" s="117">
        <v>23</v>
      </c>
      <c r="AU14" s="117">
        <v>24</v>
      </c>
      <c r="AV14" s="117">
        <v>25</v>
      </c>
      <c r="AW14" s="117">
        <v>26</v>
      </c>
      <c r="AX14" s="117">
        <v>27</v>
      </c>
      <c r="AY14" s="117">
        <v>28</v>
      </c>
      <c r="AZ14" s="117">
        <v>29</v>
      </c>
      <c r="BA14" s="117">
        <v>30</v>
      </c>
      <c r="BB14" s="117">
        <v>31</v>
      </c>
      <c r="BC14" s="117">
        <v>32</v>
      </c>
      <c r="BD14" s="117">
        <v>33</v>
      </c>
      <c r="BE14" s="117">
        <v>34</v>
      </c>
      <c r="BF14" s="117">
        <v>35</v>
      </c>
      <c r="BG14" s="117">
        <v>36</v>
      </c>
      <c r="BH14" s="117">
        <v>37</v>
      </c>
      <c r="BI14" s="117">
        <v>38</v>
      </c>
      <c r="BJ14" s="117">
        <v>39</v>
      </c>
    </row>
    <row r="15" spans="1:63" s="49" customFormat="1" ht="50.25" customHeight="1" x14ac:dyDescent="0.2">
      <c r="A15" s="151" t="s">
        <v>99</v>
      </c>
      <c r="B15" s="52"/>
      <c r="C15" s="52" t="s">
        <v>6</v>
      </c>
      <c r="D15" s="85">
        <f t="shared" ref="D15:D43" si="0">E15+I15+P15+W15+AF15+AN15+AW15+BD15</f>
        <v>4560239.3890000004</v>
      </c>
      <c r="E15" s="86">
        <f>SUM(F15:H15)</f>
        <v>1130906.08</v>
      </c>
      <c r="F15" s="85">
        <f>F16+F17+F18+F19</f>
        <v>328683.89999999997</v>
      </c>
      <c r="G15" s="85">
        <f>G16+G17+G18+G19</f>
        <v>471282.39999999997</v>
      </c>
      <c r="H15" s="85">
        <f>H16+H17+H18+H19</f>
        <v>330939.78000000003</v>
      </c>
      <c r="I15" s="86">
        <f>J15+K15+L15+M15+N15+O15</f>
        <v>739717.30900000001</v>
      </c>
      <c r="J15" s="85">
        <f t="shared" ref="J15:O15" si="1">J16+J17+J18+J19</f>
        <v>281557.09999999998</v>
      </c>
      <c r="K15" s="85">
        <f t="shared" si="1"/>
        <v>255676.27999999997</v>
      </c>
      <c r="L15" s="85">
        <f t="shared" si="1"/>
        <v>202139.3</v>
      </c>
      <c r="M15" s="85">
        <f t="shared" si="1"/>
        <v>261.42900000000003</v>
      </c>
      <c r="N15" s="85">
        <f t="shared" si="1"/>
        <v>76.899999999999991</v>
      </c>
      <c r="O15" s="85">
        <f t="shared" si="1"/>
        <v>6.3</v>
      </c>
      <c r="P15" s="86">
        <f t="shared" ref="P15:P38" si="2">Q15+R15+S15+T15+U15+V15</f>
        <v>986541.70000000007</v>
      </c>
      <c r="Q15" s="85">
        <f>Q16+Q17+Q20</f>
        <v>414792.6</v>
      </c>
      <c r="R15" s="85">
        <f>R16+R17+R20</f>
        <v>284173.40000000002</v>
      </c>
      <c r="S15" s="85">
        <f>S16+S17+S18+S19+S20</f>
        <v>284966.09999999998</v>
      </c>
      <c r="T15" s="85">
        <f>T16+T17+T18+T19</f>
        <v>2562</v>
      </c>
      <c r="U15" s="85">
        <f>U16+U17+U18+U19</f>
        <v>3.8</v>
      </c>
      <c r="V15" s="85">
        <f>V16+V17+V18+V19</f>
        <v>43.8</v>
      </c>
      <c r="W15" s="86">
        <f>X15+Y15+Z15+AA15+AB15+AD15+AE15+AC15</f>
        <v>578245.80000000005</v>
      </c>
      <c r="X15" s="85">
        <f>X16+X17+X20</f>
        <v>228325.40000000002</v>
      </c>
      <c r="Y15" s="85">
        <f>Y16+Y17+Y18+Y19</f>
        <v>0</v>
      </c>
      <c r="Z15" s="85">
        <f>SUM(Z16:Z20)</f>
        <v>165701.9</v>
      </c>
      <c r="AA15" s="85">
        <f>SUM(AA16:AA20)</f>
        <v>180210.7</v>
      </c>
      <c r="AB15" s="85">
        <f>AB16+AB20</f>
        <v>3706.1</v>
      </c>
      <c r="AC15" s="85">
        <f>AC42</f>
        <v>30</v>
      </c>
      <c r="AD15" s="85">
        <f>AD16</f>
        <v>212.39999999999998</v>
      </c>
      <c r="AE15" s="85">
        <f>AE16+AE17+AE18+AE19</f>
        <v>59.3</v>
      </c>
      <c r="AF15" s="86">
        <f>AG15+AH15+AI15+AJ15+AK15+AL15+AM15</f>
        <v>893020.70000000019</v>
      </c>
      <c r="AG15" s="87">
        <f>AG16+AG17+AG20</f>
        <v>317676.60000000003</v>
      </c>
      <c r="AH15" s="87">
        <f>AH16+AH17+AH20</f>
        <v>407239.3</v>
      </c>
      <c r="AI15" s="85">
        <f>AI16+AI17+AI18+AI19+AI20</f>
        <v>159384.20000000001</v>
      </c>
      <c r="AJ15" s="87">
        <f>AJ16+AJ17+AJ18+AJ19</f>
        <v>8485.2999999999993</v>
      </c>
      <c r="AK15" s="87">
        <f>AK16</f>
        <v>160.30000000000001</v>
      </c>
      <c r="AL15" s="87">
        <f>AL16</f>
        <v>0</v>
      </c>
      <c r="AM15" s="87">
        <f>AM16+AM17+AM18+AM19</f>
        <v>75</v>
      </c>
      <c r="AN15" s="86">
        <f>AN16+AN17+AN18+AN19+AN20</f>
        <v>135011.20000000001</v>
      </c>
      <c r="AO15" s="87">
        <f>AO16+AO17+AO18+AO19+AO20</f>
        <v>28670.400000000001</v>
      </c>
      <c r="AP15" s="87">
        <f t="shared" ref="AP15:AV15" si="3">AP16+AP17+AP18+AP19+AP20</f>
        <v>42642.5</v>
      </c>
      <c r="AQ15" s="87">
        <f>AQ16+AQ17+AQ18+AQ19+AQ20</f>
        <v>55530</v>
      </c>
      <c r="AR15" s="87">
        <f t="shared" si="3"/>
        <v>6594.4</v>
      </c>
      <c r="AS15" s="87">
        <f t="shared" si="3"/>
        <v>798.8</v>
      </c>
      <c r="AT15" s="87">
        <f t="shared" si="3"/>
        <v>561</v>
      </c>
      <c r="AU15" s="87">
        <f t="shared" si="3"/>
        <v>62.2</v>
      </c>
      <c r="AV15" s="87">
        <f t="shared" si="3"/>
        <v>151.9</v>
      </c>
      <c r="AW15" s="86">
        <f>AX15+AY15+AZ15+BA15+BB15+BC15</f>
        <v>46917.600000000006</v>
      </c>
      <c r="AX15" s="85">
        <f>AX16+AX17+AX18+AX19</f>
        <v>0</v>
      </c>
      <c r="AY15" s="85">
        <f>AY16+AY17+AY18+AY19</f>
        <v>6843.5</v>
      </c>
      <c r="AZ15" s="85">
        <f>AZ16+AZ17+AZ18+AZ19+AZ20</f>
        <v>34922.100000000006</v>
      </c>
      <c r="BA15" s="85">
        <f>BA16+BA17+BA18+BA19</f>
        <v>4999</v>
      </c>
      <c r="BB15" s="85">
        <f>BB16</f>
        <v>0</v>
      </c>
      <c r="BC15" s="85">
        <f>BC16+BC17+BC18+BC19</f>
        <v>153</v>
      </c>
      <c r="BD15" s="86">
        <f>BE15+BF15+BG15+BH15+BI15+BJ15</f>
        <v>49879</v>
      </c>
      <c r="BE15" s="85">
        <f>BE16+BE17+BE18+BE19</f>
        <v>0</v>
      </c>
      <c r="BF15" s="85">
        <f>BF16+BF17+BF18+BF19</f>
        <v>6843.5</v>
      </c>
      <c r="BG15" s="85">
        <f>BG16+BG17+BG18+BG19+BG20</f>
        <v>37675.199999999997</v>
      </c>
      <c r="BH15" s="85">
        <f>BH16+BH17+BH18+BH19</f>
        <v>5207.3</v>
      </c>
      <c r="BI15" s="85">
        <f>BI16</f>
        <v>0</v>
      </c>
      <c r="BJ15" s="85">
        <f>BJ16+BJ17+BJ18+BJ19</f>
        <v>153</v>
      </c>
    </row>
    <row r="16" spans="1:63" s="50" customFormat="1" ht="135" customHeight="1" x14ac:dyDescent="0.2">
      <c r="A16" s="152"/>
      <c r="B16" s="24" t="s">
        <v>89</v>
      </c>
      <c r="C16" s="24" t="s">
        <v>70</v>
      </c>
      <c r="D16" s="85">
        <f t="shared" si="0"/>
        <v>2688633.0890000002</v>
      </c>
      <c r="E16" s="86">
        <f>SUM(F16:H16)</f>
        <v>1129906.08</v>
      </c>
      <c r="F16" s="88">
        <f>F22+F44+F59+F68+F70</f>
        <v>328683.89999999997</v>
      </c>
      <c r="G16" s="88">
        <f>G22+G44+G59+G68+G70</f>
        <v>471282.39999999997</v>
      </c>
      <c r="H16" s="88">
        <f>H22+H44+H59+H68+H70</f>
        <v>329939.78000000003</v>
      </c>
      <c r="I16" s="86">
        <f>J16+K16+L16+M16+N16+O16</f>
        <v>738308.00899999996</v>
      </c>
      <c r="J16" s="88">
        <f t="shared" ref="J16:O16" si="4">J22+J44+J59+J68+J70</f>
        <v>281557.09999999998</v>
      </c>
      <c r="K16" s="88">
        <f t="shared" si="4"/>
        <v>255676.27999999997</v>
      </c>
      <c r="L16" s="88">
        <f t="shared" si="4"/>
        <v>200730</v>
      </c>
      <c r="M16" s="88">
        <f t="shared" si="4"/>
        <v>261.42900000000003</v>
      </c>
      <c r="N16" s="88">
        <f t="shared" si="4"/>
        <v>76.899999999999991</v>
      </c>
      <c r="O16" s="88">
        <f t="shared" si="4"/>
        <v>6.3</v>
      </c>
      <c r="P16" s="86">
        <f t="shared" si="2"/>
        <v>162442.19999999998</v>
      </c>
      <c r="Q16" s="88">
        <f t="shared" ref="Q16:V16" si="5">Q22+Q44+Q59+Q70</f>
        <v>39608.700000000004</v>
      </c>
      <c r="R16" s="88">
        <f t="shared" si="5"/>
        <v>80671.299999999988</v>
      </c>
      <c r="S16" s="88">
        <f t="shared" si="5"/>
        <v>39552.6</v>
      </c>
      <c r="T16" s="88">
        <f t="shared" si="5"/>
        <v>2562</v>
      </c>
      <c r="U16" s="88">
        <f t="shared" si="5"/>
        <v>3.8</v>
      </c>
      <c r="V16" s="88">
        <f t="shared" si="5"/>
        <v>43.8</v>
      </c>
      <c r="W16" s="86">
        <f>X16+Y16+Z16+AA16+AB16+AD16+AE16+AC16</f>
        <v>135507.20000000001</v>
      </c>
      <c r="X16" s="88">
        <f>X44</f>
        <v>49394.3</v>
      </c>
      <c r="Y16" s="88">
        <f>Y22+Y44</f>
        <v>0</v>
      </c>
      <c r="Z16" s="88">
        <f>Z22+Z44+Z59+Z42+Z24</f>
        <v>57532.4</v>
      </c>
      <c r="AA16" s="88">
        <f>AA22+AA44+AA59+AA70+AA24</f>
        <v>24572.7</v>
      </c>
      <c r="AB16" s="88">
        <f>AB22+AB44+AB59+AB70</f>
        <v>3706.1</v>
      </c>
      <c r="AC16" s="89">
        <v>30</v>
      </c>
      <c r="AD16" s="90">
        <f>AD22+AD44+AD59+AD68+AD70+AD24</f>
        <v>212.39999999999998</v>
      </c>
      <c r="AE16" s="88">
        <f>AE22+AE44+AE59+AE68+AE70</f>
        <v>59.3</v>
      </c>
      <c r="AF16" s="86">
        <f>AG16+AH16+AI16+AJ16+AK16+AL16+AM16</f>
        <v>380604.69999999995</v>
      </c>
      <c r="AG16" s="91">
        <f>AG22+AG44+AG59+AG68+AG70</f>
        <v>134813.79999999999</v>
      </c>
      <c r="AH16" s="91">
        <f>AH22+AH59+AH81+AH44+AH24</f>
        <v>192799</v>
      </c>
      <c r="AI16" s="88">
        <f>AI22+AI59+AI69+AI44</f>
        <v>44271.3</v>
      </c>
      <c r="AJ16" s="91">
        <f>AJ43+AJ59+AJ81</f>
        <v>8485.2999999999993</v>
      </c>
      <c r="AK16" s="91">
        <f>AK59+AK81+AK21</f>
        <v>160.30000000000001</v>
      </c>
      <c r="AL16" s="91">
        <f>AL81</f>
        <v>0</v>
      </c>
      <c r="AM16" s="91">
        <f>AM22+AM44+AM59+AM68+AM70</f>
        <v>75</v>
      </c>
      <c r="AN16" s="86">
        <f>AO16+AP16+AQ16+AR16+AS16+AT16+AU16+AV16</f>
        <v>66351.799999999988</v>
      </c>
      <c r="AO16" s="91">
        <f>AO22+AO44+AO59+AO68+AO70</f>
        <v>0</v>
      </c>
      <c r="AP16" s="91">
        <f>AP22+AP59+AP81+AP44+AP24</f>
        <v>23800.799999999999</v>
      </c>
      <c r="AQ16" s="91">
        <f>AQ22+AQ59+AQ70+AQ44</f>
        <v>34382.699999999997</v>
      </c>
      <c r="AR16" s="91">
        <f>AR43+AR59+AR81</f>
        <v>6594.4</v>
      </c>
      <c r="AS16" s="91">
        <f>AS59+AS81+AS21</f>
        <v>798.8</v>
      </c>
      <c r="AT16" s="91">
        <f>AT81</f>
        <v>561</v>
      </c>
      <c r="AU16" s="91">
        <f>AU81</f>
        <v>62.2</v>
      </c>
      <c r="AV16" s="91">
        <f>AV22+AV44+AV59+AV68+AV70</f>
        <v>151.9</v>
      </c>
      <c r="AW16" s="86">
        <f>AY16+AZ16+BA16+BB16+BJ16</f>
        <v>37005.199999999997</v>
      </c>
      <c r="AX16" s="91">
        <f>AX22+AX44+AX59+AX68+AX70</f>
        <v>0</v>
      </c>
      <c r="AY16" s="91">
        <f>AY22+AY81</f>
        <v>6843.5</v>
      </c>
      <c r="AZ16" s="91">
        <f>AZ22+AZ44+AZ59+AZ68+AZ70</f>
        <v>25009.7</v>
      </c>
      <c r="BA16" s="91">
        <f>BA59+BA81+BA43</f>
        <v>4999</v>
      </c>
      <c r="BB16" s="91">
        <f>BB22+BB44+BB59+BB68+BB70</f>
        <v>0</v>
      </c>
      <c r="BC16" s="91">
        <f>BC22+BC44+BC59+BC68+BC70</f>
        <v>153</v>
      </c>
      <c r="BD16" s="86">
        <f>BF16+BG16+BH16+BI16+BQ16+BJ16</f>
        <v>38507.9</v>
      </c>
      <c r="BE16" s="91">
        <f>BE22+BE44+BE59+BE68+BE70</f>
        <v>0</v>
      </c>
      <c r="BF16" s="91">
        <f>BF22+BF82</f>
        <v>6843.5</v>
      </c>
      <c r="BG16" s="91">
        <f>BG22+BG44+BG59+BG68+BG70</f>
        <v>26304.1</v>
      </c>
      <c r="BH16" s="91">
        <f>BH59+BH81+BH43</f>
        <v>5207.3</v>
      </c>
      <c r="BI16" s="91">
        <f>BI22+BI44+BI59+BI68+BI70</f>
        <v>0</v>
      </c>
      <c r="BJ16" s="91">
        <f>BJ22+BJ44+BJ59+BJ68+BJ70</f>
        <v>153</v>
      </c>
    </row>
    <row r="17" spans="1:63" s="50" customFormat="1" ht="90" customHeight="1" x14ac:dyDescent="0.2">
      <c r="A17" s="152"/>
      <c r="B17" s="24" t="s">
        <v>15</v>
      </c>
      <c r="C17" s="24" t="s">
        <v>15</v>
      </c>
      <c r="D17" s="85">
        <f t="shared" si="0"/>
        <v>1258337.6999999997</v>
      </c>
      <c r="E17" s="92">
        <f>SUM(H17:H17)</f>
        <v>1000</v>
      </c>
      <c r="F17" s="93">
        <f t="shared" ref="F17:G17" si="6">F26</f>
        <v>0</v>
      </c>
      <c r="G17" s="93">
        <f t="shared" si="6"/>
        <v>0</v>
      </c>
      <c r="H17" s="93">
        <f>H26</f>
        <v>1000</v>
      </c>
      <c r="I17" s="92">
        <f>J17+K17+L17+M17+N17+O17</f>
        <v>336.9</v>
      </c>
      <c r="J17" s="93">
        <f t="shared" ref="J17:L17" si="7">J26</f>
        <v>0</v>
      </c>
      <c r="K17" s="93">
        <f t="shared" si="7"/>
        <v>0</v>
      </c>
      <c r="L17" s="93">
        <f t="shared" si="7"/>
        <v>336.9</v>
      </c>
      <c r="M17" s="93"/>
      <c r="N17" s="93"/>
      <c r="O17" s="93"/>
      <c r="P17" s="92">
        <f t="shared" si="2"/>
        <v>496754.3</v>
      </c>
      <c r="Q17" s="93">
        <f>Q26+Q46</f>
        <v>320613.09999999998</v>
      </c>
      <c r="R17" s="93">
        <f t="shared" ref="R17:V17" si="8">R26+R46</f>
        <v>136430.70000000001</v>
      </c>
      <c r="S17" s="93">
        <f t="shared" si="8"/>
        <v>39710.5</v>
      </c>
      <c r="T17" s="93">
        <f t="shared" si="8"/>
        <v>0</v>
      </c>
      <c r="U17" s="93">
        <f t="shared" si="8"/>
        <v>0</v>
      </c>
      <c r="V17" s="93">
        <f t="shared" si="8"/>
        <v>0</v>
      </c>
      <c r="W17" s="92">
        <f t="shared" ref="W17:W53" si="9">X17+Y17+Z17+AA17+AB17+AD17+AE17</f>
        <v>268213.7</v>
      </c>
      <c r="X17" s="93">
        <f>X26+X46</f>
        <v>177375.4</v>
      </c>
      <c r="Y17" s="93">
        <f>Y26+Y46</f>
        <v>0</v>
      </c>
      <c r="Z17" s="93">
        <f>Z26+Z46</f>
        <v>71180</v>
      </c>
      <c r="AA17" s="93">
        <f>AA26+AA46</f>
        <v>19658.3</v>
      </c>
      <c r="AB17" s="94">
        <f>AB26+AB46+AB61+AB72</f>
        <v>0</v>
      </c>
      <c r="AC17" s="94"/>
      <c r="AD17" s="93"/>
      <c r="AE17" s="93"/>
      <c r="AF17" s="92">
        <f>AG17+AH17+AI17</f>
        <v>436423.6</v>
      </c>
      <c r="AG17" s="95">
        <f>AG46</f>
        <v>181112.1</v>
      </c>
      <c r="AH17" s="95">
        <f>AH46</f>
        <v>210878.5</v>
      </c>
      <c r="AI17" s="93">
        <f>AI26+AI46+AI84</f>
        <v>44433</v>
      </c>
      <c r="AJ17" s="95">
        <v>0</v>
      </c>
      <c r="AK17" s="95">
        <v>0</v>
      </c>
      <c r="AL17" s="95">
        <v>0</v>
      </c>
      <c r="AM17" s="95">
        <v>0</v>
      </c>
      <c r="AN17" s="92">
        <f>AO17+AP17+AQ17+AR17+AS17+AT17+AU17+AV17</f>
        <v>51990.900000000009</v>
      </c>
      <c r="AO17" s="95">
        <f>AO46</f>
        <v>28670.400000000001</v>
      </c>
      <c r="AP17" s="95">
        <f>AP46</f>
        <v>18841.7</v>
      </c>
      <c r="AQ17" s="95">
        <f>AQ26+AQ46+AQ84</f>
        <v>4478.8</v>
      </c>
      <c r="AR17" s="88">
        <f>AR26+AR46+AR84</f>
        <v>0</v>
      </c>
      <c r="AS17" s="88">
        <f>AS26+AS46+AS84</f>
        <v>0</v>
      </c>
      <c r="AT17" s="88">
        <v>0</v>
      </c>
      <c r="AU17" s="88">
        <v>0</v>
      </c>
      <c r="AV17" s="88">
        <f>AV26+AV46+AV84</f>
        <v>0</v>
      </c>
      <c r="AW17" s="92">
        <f t="shared" ref="AW17:AW22" si="10">AX17+AY17+AZ17+BA17+BJ17</f>
        <v>2282.4</v>
      </c>
      <c r="AX17" s="95">
        <f>AX46</f>
        <v>0</v>
      </c>
      <c r="AY17" s="95">
        <f>AY46</f>
        <v>0</v>
      </c>
      <c r="AZ17" s="93">
        <f>AZ26+AZ46+AZ84</f>
        <v>2282.4</v>
      </c>
      <c r="BA17" s="93">
        <f>BA26+BA46+BA84</f>
        <v>0</v>
      </c>
      <c r="BB17" s="93">
        <f>BB26+BB46+BB84</f>
        <v>0</v>
      </c>
      <c r="BC17" s="93">
        <f>BC26+BC46+BC84</f>
        <v>0</v>
      </c>
      <c r="BD17" s="92">
        <f t="shared" ref="BD17" si="11">BE17+BF17+BG17+BH17+BQ17</f>
        <v>1335.9</v>
      </c>
      <c r="BE17" s="95">
        <f>BE46</f>
        <v>0</v>
      </c>
      <c r="BF17" s="95">
        <f>BF46</f>
        <v>0</v>
      </c>
      <c r="BG17" s="93">
        <f>BG26+BG46+BG84</f>
        <v>1335.9</v>
      </c>
      <c r="BH17" s="93">
        <f>BH26+BH46+BH84</f>
        <v>0</v>
      </c>
      <c r="BI17" s="93">
        <f>BI26+BI46+BI84</f>
        <v>0</v>
      </c>
      <c r="BJ17" s="93">
        <f>BJ26+BJ46+BJ84</f>
        <v>0</v>
      </c>
    </row>
    <row r="18" spans="1:63" s="50" customFormat="1" ht="63.75" customHeight="1" x14ac:dyDescent="0.2">
      <c r="A18" s="152"/>
      <c r="B18" s="24" t="s">
        <v>18</v>
      </c>
      <c r="C18" s="24" t="s">
        <v>18</v>
      </c>
      <c r="D18" s="85">
        <f t="shared" si="0"/>
        <v>1060</v>
      </c>
      <c r="E18" s="92">
        <f>SUM(F18:H18)</f>
        <v>0</v>
      </c>
      <c r="F18" s="93">
        <v>0</v>
      </c>
      <c r="G18" s="93">
        <v>0</v>
      </c>
      <c r="H18" s="93">
        <v>0</v>
      </c>
      <c r="I18" s="92">
        <f>J18+K18+L18+M18+N18+O18</f>
        <v>1060</v>
      </c>
      <c r="J18" s="93">
        <v>0</v>
      </c>
      <c r="K18" s="93">
        <v>0</v>
      </c>
      <c r="L18" s="93">
        <f>SUM(L78)</f>
        <v>1060</v>
      </c>
      <c r="M18" s="96"/>
      <c r="N18" s="96"/>
      <c r="O18" s="96"/>
      <c r="P18" s="97">
        <f t="shared" si="2"/>
        <v>0</v>
      </c>
      <c r="Q18" s="93">
        <v>0</v>
      </c>
      <c r="R18" s="93">
        <v>0</v>
      </c>
      <c r="S18" s="93">
        <v>0</v>
      </c>
      <c r="T18" s="96"/>
      <c r="U18" s="96"/>
      <c r="V18" s="96"/>
      <c r="W18" s="97">
        <f t="shared" si="9"/>
        <v>0</v>
      </c>
      <c r="X18" s="93">
        <v>0</v>
      </c>
      <c r="Y18" s="93">
        <v>0</v>
      </c>
      <c r="Z18" s="93">
        <v>0</v>
      </c>
      <c r="AA18" s="93">
        <v>0</v>
      </c>
      <c r="AB18" s="98"/>
      <c r="AC18" s="98"/>
      <c r="AD18" s="96"/>
      <c r="AE18" s="96"/>
      <c r="AF18" s="97">
        <f t="shared" ref="AF18:AF53" si="12">AG18+AH18+AI18+AJ18+AM18</f>
        <v>0</v>
      </c>
      <c r="AG18" s="95">
        <v>0</v>
      </c>
      <c r="AH18" s="95">
        <v>0</v>
      </c>
      <c r="AI18" s="93">
        <v>0</v>
      </c>
      <c r="AJ18" s="99">
        <v>0</v>
      </c>
      <c r="AK18" s="99">
        <v>0</v>
      </c>
      <c r="AL18" s="99">
        <v>0</v>
      </c>
      <c r="AM18" s="99">
        <v>0</v>
      </c>
      <c r="AN18" s="97">
        <f>AO18</f>
        <v>0</v>
      </c>
      <c r="AO18" s="88">
        <v>0</v>
      </c>
      <c r="AP18" s="93">
        <v>0</v>
      </c>
      <c r="AQ18" s="95">
        <v>0</v>
      </c>
      <c r="AR18" s="96">
        <v>0</v>
      </c>
      <c r="AS18" s="96">
        <v>0</v>
      </c>
      <c r="AT18" s="96">
        <v>0</v>
      </c>
      <c r="AU18" s="96">
        <v>0</v>
      </c>
      <c r="AV18" s="96">
        <v>0</v>
      </c>
      <c r="AW18" s="97">
        <f t="shared" si="10"/>
        <v>0</v>
      </c>
      <c r="AX18" s="93">
        <v>0</v>
      </c>
      <c r="AY18" s="93">
        <v>0</v>
      </c>
      <c r="AZ18" s="93">
        <v>0</v>
      </c>
      <c r="BA18" s="96">
        <v>0</v>
      </c>
      <c r="BB18" s="96">
        <v>0</v>
      </c>
      <c r="BC18" s="96">
        <v>0</v>
      </c>
      <c r="BD18" s="97">
        <f t="shared" ref="BD18:BD80" si="13">BE18+BG18+BH18+BJ18+BP18</f>
        <v>0</v>
      </c>
      <c r="BE18" s="96"/>
      <c r="BF18" s="96"/>
      <c r="BG18" s="96"/>
      <c r="BH18" s="96"/>
      <c r="BI18" s="96"/>
      <c r="BJ18" s="96"/>
    </row>
    <row r="19" spans="1:63" s="50" customFormat="1" ht="67.5" customHeight="1" x14ac:dyDescent="0.2">
      <c r="A19" s="152"/>
      <c r="B19" s="24" t="s">
        <v>19</v>
      </c>
      <c r="C19" s="24" t="s">
        <v>19</v>
      </c>
      <c r="D19" s="85">
        <f t="shared" si="0"/>
        <v>12.4</v>
      </c>
      <c r="E19" s="92">
        <f>SUM(F19:H19)</f>
        <v>0</v>
      </c>
      <c r="F19" s="93">
        <v>0</v>
      </c>
      <c r="G19" s="93">
        <v>0</v>
      </c>
      <c r="H19" s="93">
        <v>0</v>
      </c>
      <c r="I19" s="92">
        <f>J19+K19+L19+M19+N19+O19</f>
        <v>12.4</v>
      </c>
      <c r="J19" s="93">
        <v>0</v>
      </c>
      <c r="K19" s="93">
        <v>0</v>
      </c>
      <c r="L19" s="93">
        <f>SUM(L79)</f>
        <v>12.4</v>
      </c>
      <c r="M19" s="96"/>
      <c r="N19" s="96"/>
      <c r="O19" s="96"/>
      <c r="P19" s="97">
        <f t="shared" si="2"/>
        <v>0</v>
      </c>
      <c r="Q19" s="93">
        <v>0</v>
      </c>
      <c r="R19" s="93">
        <v>0</v>
      </c>
      <c r="S19" s="93">
        <v>0</v>
      </c>
      <c r="T19" s="96"/>
      <c r="U19" s="96"/>
      <c r="V19" s="96"/>
      <c r="W19" s="97">
        <f t="shared" si="9"/>
        <v>0</v>
      </c>
      <c r="X19" s="93">
        <v>0</v>
      </c>
      <c r="Y19" s="93">
        <v>0</v>
      </c>
      <c r="Z19" s="93">
        <v>0</v>
      </c>
      <c r="AA19" s="93">
        <v>0</v>
      </c>
      <c r="AB19" s="96"/>
      <c r="AC19" s="96"/>
      <c r="AD19" s="96"/>
      <c r="AE19" s="96"/>
      <c r="AF19" s="97">
        <f t="shared" si="12"/>
        <v>0</v>
      </c>
      <c r="AG19" s="95">
        <v>0</v>
      </c>
      <c r="AH19" s="95">
        <v>0</v>
      </c>
      <c r="AI19" s="93">
        <v>0</v>
      </c>
      <c r="AJ19" s="99">
        <v>0</v>
      </c>
      <c r="AK19" s="99">
        <v>0</v>
      </c>
      <c r="AL19" s="99">
        <v>0</v>
      </c>
      <c r="AM19" s="99">
        <v>0</v>
      </c>
      <c r="AN19" s="97">
        <f t="shared" ref="AN19:AN22" si="14">AO19+AP19+AQ19+AR19+AV19</f>
        <v>0</v>
      </c>
      <c r="AO19" s="88">
        <f>AO25+AO47+AO62+AO71+AO73</f>
        <v>0</v>
      </c>
      <c r="AP19" s="93">
        <v>0</v>
      </c>
      <c r="AQ19" s="95">
        <v>0</v>
      </c>
      <c r="AR19" s="96">
        <v>0</v>
      </c>
      <c r="AS19" s="96">
        <v>0</v>
      </c>
      <c r="AT19" s="96">
        <v>0</v>
      </c>
      <c r="AU19" s="96">
        <v>0</v>
      </c>
      <c r="AV19" s="96">
        <v>0</v>
      </c>
      <c r="AW19" s="97">
        <f t="shared" si="10"/>
        <v>0</v>
      </c>
      <c r="AX19" s="93">
        <v>0</v>
      </c>
      <c r="AY19" s="93">
        <v>0</v>
      </c>
      <c r="AZ19" s="93">
        <v>0</v>
      </c>
      <c r="BA19" s="96">
        <v>0</v>
      </c>
      <c r="BB19" s="96">
        <v>0</v>
      </c>
      <c r="BC19" s="96">
        <v>0</v>
      </c>
      <c r="BD19" s="97">
        <f t="shared" si="13"/>
        <v>0</v>
      </c>
      <c r="BE19" s="96"/>
      <c r="BF19" s="96"/>
      <c r="BG19" s="96"/>
      <c r="BH19" s="96"/>
      <c r="BI19" s="96"/>
      <c r="BJ19" s="96"/>
    </row>
    <row r="20" spans="1:63" s="50" customFormat="1" ht="67.5" customHeight="1" x14ac:dyDescent="0.2">
      <c r="A20" s="153"/>
      <c r="B20" s="54" t="s">
        <v>36</v>
      </c>
      <c r="C20" s="54" t="s">
        <v>36</v>
      </c>
      <c r="D20" s="85">
        <f t="shared" si="0"/>
        <v>612196.19999999995</v>
      </c>
      <c r="E20" s="100"/>
      <c r="F20" s="90"/>
      <c r="G20" s="90"/>
      <c r="H20" s="90"/>
      <c r="I20" s="100"/>
      <c r="J20" s="90"/>
      <c r="K20" s="90"/>
      <c r="L20" s="90"/>
      <c r="M20" s="101"/>
      <c r="N20" s="101"/>
      <c r="O20" s="101"/>
      <c r="P20" s="102">
        <f t="shared" si="2"/>
        <v>327345.19999999995</v>
      </c>
      <c r="Q20" s="90">
        <f t="shared" ref="Q20:V20" si="15">Q25+Q45+Q73</f>
        <v>54570.8</v>
      </c>
      <c r="R20" s="90">
        <f t="shared" si="15"/>
        <v>67071.399999999994</v>
      </c>
      <c r="S20" s="90">
        <f t="shared" si="15"/>
        <v>205702.99999999997</v>
      </c>
      <c r="T20" s="90">
        <f t="shared" si="15"/>
        <v>0</v>
      </c>
      <c r="U20" s="90">
        <f t="shared" si="15"/>
        <v>0</v>
      </c>
      <c r="V20" s="90">
        <f t="shared" si="15"/>
        <v>0</v>
      </c>
      <c r="W20" s="100">
        <f t="shared" si="9"/>
        <v>174524.90000000002</v>
      </c>
      <c r="X20" s="90">
        <f>X25+X45+X75</f>
        <v>1555.7</v>
      </c>
      <c r="Y20" s="90">
        <f>Y25+Y45+Y75</f>
        <v>0</v>
      </c>
      <c r="Z20" s="90">
        <f>Z25+Z45+Z75</f>
        <v>36989.5</v>
      </c>
      <c r="AA20" s="90">
        <f>AA25+AA45+AA75</f>
        <v>135979.70000000001</v>
      </c>
      <c r="AB20" s="90">
        <f>AB25+AB45+AB75</f>
        <v>0</v>
      </c>
      <c r="AC20" s="90"/>
      <c r="AD20" s="90">
        <f>AD25+AD45+AD75</f>
        <v>0</v>
      </c>
      <c r="AE20" s="90">
        <f>AE25+AE45+AE75</f>
        <v>0</v>
      </c>
      <c r="AF20" s="100">
        <f t="shared" si="12"/>
        <v>75992.399999999994</v>
      </c>
      <c r="AG20" s="103">
        <f>AG25+AG45+AG75</f>
        <v>1750.7</v>
      </c>
      <c r="AH20" s="103">
        <f>AH25+AH45+AH75</f>
        <v>3561.8</v>
      </c>
      <c r="AI20" s="90">
        <f>AI25+AI45+AI73</f>
        <v>70679.899999999994</v>
      </c>
      <c r="AJ20" s="103">
        <f>AJ25+AJ45+AJ75</f>
        <v>0</v>
      </c>
      <c r="AK20" s="103">
        <f>AK25+AK45+AK75</f>
        <v>0</v>
      </c>
      <c r="AL20" s="103">
        <f>AL25+AL45+AL75</f>
        <v>0</v>
      </c>
      <c r="AM20" s="103">
        <f>AM25+AM45+AM75</f>
        <v>0</v>
      </c>
      <c r="AN20" s="100">
        <f t="shared" si="14"/>
        <v>16668.5</v>
      </c>
      <c r="AO20" s="103">
        <f>AO25+AO45+AO75</f>
        <v>0</v>
      </c>
      <c r="AP20" s="103">
        <f>AP25+AP45+AP75</f>
        <v>0</v>
      </c>
      <c r="AQ20" s="103">
        <f>AQ25+AQ45+AQ73</f>
        <v>16668.5</v>
      </c>
      <c r="AR20" s="103">
        <f>AR25+AR45+AR75</f>
        <v>0</v>
      </c>
      <c r="AS20" s="103">
        <f>AS25+AS45+AS75</f>
        <v>0</v>
      </c>
      <c r="AT20" s="103">
        <v>0</v>
      </c>
      <c r="AU20" s="103">
        <v>0</v>
      </c>
      <c r="AV20" s="90">
        <f>AV25+AV45+AV75</f>
        <v>0</v>
      </c>
      <c r="AW20" s="100">
        <f t="shared" si="10"/>
        <v>7630</v>
      </c>
      <c r="AX20" s="103">
        <f>AX25+AX45+AX75</f>
        <v>0</v>
      </c>
      <c r="AY20" s="103">
        <f>AY25+AY45+AY75</f>
        <v>0</v>
      </c>
      <c r="AZ20" s="90">
        <f>AZ25+AZ45+AZ73</f>
        <v>7630</v>
      </c>
      <c r="BA20" s="103">
        <f>BA25+BA45+BA75</f>
        <v>0</v>
      </c>
      <c r="BB20" s="103">
        <f>BB25+BB45+BB75</f>
        <v>0</v>
      </c>
      <c r="BC20" s="90">
        <f>BC25+BC45+BC75</f>
        <v>0</v>
      </c>
      <c r="BD20" s="100">
        <f t="shared" si="13"/>
        <v>10035.200000000001</v>
      </c>
      <c r="BE20" s="103">
        <f>BE25+BE45+BE75</f>
        <v>0</v>
      </c>
      <c r="BF20" s="103">
        <f>BF25+BF45+BF75</f>
        <v>0</v>
      </c>
      <c r="BG20" s="90">
        <f>BG25+BG45+BG73</f>
        <v>10035.200000000001</v>
      </c>
      <c r="BH20" s="103">
        <f>BH25+BH45+BH75</f>
        <v>0</v>
      </c>
      <c r="BI20" s="103">
        <f>BI25+BI45+BI75</f>
        <v>0</v>
      </c>
      <c r="BJ20" s="90">
        <f>BJ25+BJ45+BJ75</f>
        <v>0</v>
      </c>
    </row>
    <row r="21" spans="1:63" s="8" customFormat="1" ht="56.25" customHeight="1" x14ac:dyDescent="0.2">
      <c r="A21" s="136" t="s">
        <v>26</v>
      </c>
      <c r="B21" s="26"/>
      <c r="C21" s="26" t="s">
        <v>6</v>
      </c>
      <c r="D21" s="85">
        <f t="shared" si="0"/>
        <v>529606.17000000004</v>
      </c>
      <c r="E21" s="92">
        <f>SUM(F21:H21)</f>
        <v>189863.80000000002</v>
      </c>
      <c r="F21" s="104">
        <f t="shared" ref="F21:G21" si="16">F22+F26</f>
        <v>3476.8</v>
      </c>
      <c r="G21" s="104">
        <f t="shared" si="16"/>
        <v>7617.7999999999993</v>
      </c>
      <c r="H21" s="104">
        <f>H22+H26</f>
        <v>178769.2</v>
      </c>
      <c r="I21" s="92">
        <f>J21+K21+L21+M21+N21+O21</f>
        <v>136347.07</v>
      </c>
      <c r="J21" s="104">
        <f t="shared" ref="J21:L21" si="17">J22+J26</f>
        <v>3476.8</v>
      </c>
      <c r="K21" s="104">
        <f t="shared" si="17"/>
        <v>13027.47</v>
      </c>
      <c r="L21" s="104">
        <f t="shared" si="17"/>
        <v>119842.8</v>
      </c>
      <c r="M21" s="104"/>
      <c r="N21" s="104"/>
      <c r="O21" s="104"/>
      <c r="P21" s="92">
        <f t="shared" si="2"/>
        <v>50866.399999999994</v>
      </c>
      <c r="Q21" s="104">
        <f t="shared" ref="Q21" si="18">Q22+Q26</f>
        <v>1772.4</v>
      </c>
      <c r="R21" s="104">
        <f>R22+R26</f>
        <v>5483.2999999999993</v>
      </c>
      <c r="S21" s="105">
        <f>S22+S25+S26</f>
        <v>41610.699999999997</v>
      </c>
      <c r="T21" s="104">
        <f>T22</f>
        <v>2000</v>
      </c>
      <c r="U21" s="104"/>
      <c r="V21" s="104"/>
      <c r="W21" s="92">
        <f>X21+Y21+Z21+AA21+AB21+AD21+AE21+AC21</f>
        <v>46024.3</v>
      </c>
      <c r="X21" s="105">
        <f t="shared" ref="X21:Y21" si="19">X22+X26</f>
        <v>0</v>
      </c>
      <c r="Y21" s="105">
        <f t="shared" si="19"/>
        <v>0</v>
      </c>
      <c r="Z21" s="105">
        <f>Z22+Z25+Z23+Z24</f>
        <v>5379.5</v>
      </c>
      <c r="AA21" s="105">
        <f>AA22+AA25+AA26</f>
        <v>38188</v>
      </c>
      <c r="AB21" s="105">
        <f>AB22+AB25</f>
        <v>2300</v>
      </c>
      <c r="AC21" s="105">
        <f>AC23</f>
        <v>30</v>
      </c>
      <c r="AD21" s="105">
        <f>AD24</f>
        <v>126.8</v>
      </c>
      <c r="AE21" s="105">
        <v>0</v>
      </c>
      <c r="AF21" s="92">
        <f>AF22+AF23+AF24+AF25+AF26</f>
        <v>33761.699999999997</v>
      </c>
      <c r="AG21" s="104">
        <f>AG22+AG23+AG24+AG25+AG26</f>
        <v>0</v>
      </c>
      <c r="AH21" s="104">
        <f t="shared" ref="AH21:AM21" si="20">AH22+AH23+AH24+AH25+AH26</f>
        <v>6503</v>
      </c>
      <c r="AI21" s="104">
        <f t="shared" si="20"/>
        <v>27189</v>
      </c>
      <c r="AJ21" s="104">
        <f t="shared" si="20"/>
        <v>0</v>
      </c>
      <c r="AK21" s="104">
        <f t="shared" si="20"/>
        <v>69.7</v>
      </c>
      <c r="AL21" s="104">
        <f t="shared" si="20"/>
        <v>0</v>
      </c>
      <c r="AM21" s="104">
        <f t="shared" si="20"/>
        <v>0</v>
      </c>
      <c r="AN21" s="92">
        <f t="shared" si="14"/>
        <v>30077.7</v>
      </c>
      <c r="AO21" s="105">
        <f t="shared" ref="AO21:AV21" si="21">AO22+AO25+AO26</f>
        <v>0</v>
      </c>
      <c r="AP21" s="105">
        <f>AP22+AP25+AP26+AP24</f>
        <v>4292.3</v>
      </c>
      <c r="AQ21" s="104">
        <f t="shared" si="21"/>
        <v>25785.4</v>
      </c>
      <c r="AR21" s="105">
        <f t="shared" si="21"/>
        <v>0</v>
      </c>
      <c r="AS21" s="105">
        <v>0</v>
      </c>
      <c r="AT21" s="105">
        <v>0</v>
      </c>
      <c r="AU21" s="105">
        <v>0</v>
      </c>
      <c r="AV21" s="105">
        <f t="shared" si="21"/>
        <v>0</v>
      </c>
      <c r="AW21" s="92">
        <f t="shared" si="10"/>
        <v>20130</v>
      </c>
      <c r="AX21" s="105">
        <f t="shared" ref="AX21:AZ21" si="22">AX22+AX25+AX26</f>
        <v>0</v>
      </c>
      <c r="AY21" s="105">
        <f t="shared" si="22"/>
        <v>6500</v>
      </c>
      <c r="AZ21" s="105">
        <f t="shared" si="22"/>
        <v>13630</v>
      </c>
      <c r="BA21" s="105">
        <f t="shared" ref="BA21:BB21" si="23">BA22+BA25+BA26</f>
        <v>0</v>
      </c>
      <c r="BB21" s="105">
        <f t="shared" si="23"/>
        <v>0</v>
      </c>
      <c r="BC21" s="105">
        <f t="shared" ref="BC21" si="24">BC22+BC25+BC26</f>
        <v>0</v>
      </c>
      <c r="BD21" s="92">
        <f t="shared" ref="BD21:BD22" si="25">BE21+BF21+BG21+BH21+BQ21</f>
        <v>22535.200000000001</v>
      </c>
      <c r="BE21" s="105">
        <f t="shared" ref="BE21:BI21" si="26">BE22+BE25+BE26</f>
        <v>0</v>
      </c>
      <c r="BF21" s="105">
        <f t="shared" si="26"/>
        <v>6500</v>
      </c>
      <c r="BG21" s="105">
        <f t="shared" si="26"/>
        <v>16035.2</v>
      </c>
      <c r="BH21" s="105">
        <f t="shared" si="26"/>
        <v>0</v>
      </c>
      <c r="BI21" s="105">
        <f t="shared" si="26"/>
        <v>0</v>
      </c>
      <c r="BJ21" s="105">
        <f t="shared" ref="BJ21" si="27">BJ22+BJ25+BJ26</f>
        <v>0</v>
      </c>
    </row>
    <row r="22" spans="1:63" s="47" customFormat="1" ht="42" customHeight="1" x14ac:dyDescent="0.2">
      <c r="A22" s="136"/>
      <c r="B22" s="26" t="s">
        <v>14</v>
      </c>
      <c r="C22" s="26" t="s">
        <v>11</v>
      </c>
      <c r="D22" s="85">
        <f t="shared" si="0"/>
        <v>426602.77000000008</v>
      </c>
      <c r="E22" s="92">
        <f>SUM(F22:H22)</f>
        <v>188863.80000000002</v>
      </c>
      <c r="F22" s="104">
        <f>F27+F28+F29+F31+F33+F34+F37+F38</f>
        <v>3476.8</v>
      </c>
      <c r="G22" s="104">
        <f>G27+G28+G29+G31+G33+G34+G37+G38</f>
        <v>7617.7999999999993</v>
      </c>
      <c r="H22" s="104">
        <f>H27+H28+H29+H31+H33+H34+H37+H38</f>
        <v>177769.2</v>
      </c>
      <c r="I22" s="92">
        <f>J22+K22+L22+M22+N22+O22</f>
        <v>136010.17000000001</v>
      </c>
      <c r="J22" s="104">
        <f>J27+J28+J29+J31+J33+J34+J37+J38</f>
        <v>3476.8</v>
      </c>
      <c r="K22" s="104">
        <f>K27+K28+K29+K31+K33+K34+K37+K38</f>
        <v>13027.47</v>
      </c>
      <c r="L22" s="104">
        <f>L27+L28+L29+L31+L33+L34+L37+L38</f>
        <v>119505.90000000001</v>
      </c>
      <c r="M22" s="104"/>
      <c r="N22" s="104"/>
      <c r="O22" s="104"/>
      <c r="P22" s="92">
        <f t="shared" si="2"/>
        <v>26596</v>
      </c>
      <c r="Q22" s="104">
        <f>Q27+Q28+Q29+Q31+Q33+Q34+Q37+Q38+Q41</f>
        <v>1772.4</v>
      </c>
      <c r="R22" s="104">
        <f t="shared" ref="R22:V22" si="28">R27+R28+R29+R31+R33+R34+R37+R38+R41</f>
        <v>5483.2999999999993</v>
      </c>
      <c r="S22" s="104">
        <f t="shared" si="28"/>
        <v>17340.3</v>
      </c>
      <c r="T22" s="104">
        <f t="shared" si="28"/>
        <v>2000</v>
      </c>
      <c r="U22" s="104">
        <f t="shared" si="28"/>
        <v>0</v>
      </c>
      <c r="V22" s="104">
        <f t="shared" si="28"/>
        <v>0</v>
      </c>
      <c r="W22" s="92">
        <f t="shared" si="9"/>
        <v>21655.4</v>
      </c>
      <c r="X22" s="105">
        <f>X27+X28+X29+X31+X33+X34+X37+X38</f>
        <v>0</v>
      </c>
      <c r="Y22" s="105">
        <f>Y27+Y28+Y29+Y31+Y33+Y34+Y37+Y38</f>
        <v>0</v>
      </c>
      <c r="Z22" s="105">
        <f>Z27+Z28+Z29+Z31+Z33+Z34+Z37+Z38</f>
        <v>4199.6000000000004</v>
      </c>
      <c r="AA22" s="105">
        <f>AA31+AA33+AA34</f>
        <v>15155.8</v>
      </c>
      <c r="AB22" s="105">
        <f>AB27+AB28+AB29+AB31+AB33+AB34+AB37+AB38+AB41</f>
        <v>2300</v>
      </c>
      <c r="AC22" s="105">
        <v>0</v>
      </c>
      <c r="AD22" s="105">
        <f>AD27+AD28+AD29+AD31+AD33+AD34+AD37+AD38</f>
        <v>0</v>
      </c>
      <c r="AE22" s="105">
        <f>AE27+AE28+AE29+AE31+AE33+AE34+AE37+AE38</f>
        <v>0</v>
      </c>
      <c r="AF22" s="92">
        <f>AG22+AH22+AI22+AJ22+AK22+AL22+AM22</f>
        <v>12560.5</v>
      </c>
      <c r="AG22" s="104">
        <f>AG27+AG28+AG29+AG31+AG33+AG34+AG37+AG38</f>
        <v>0</v>
      </c>
      <c r="AH22" s="104">
        <f>AH27+AH28+AH29+AH31+AH33+AH34+AH37+AH38</f>
        <v>4500</v>
      </c>
      <c r="AI22" s="105">
        <f>AI27+AI28+AI29+AI31+AI33+AI34+AI37+AI38+AI40</f>
        <v>8060.5</v>
      </c>
      <c r="AJ22" s="104">
        <f>AJ27+AJ28+AJ29+AJ31+AJ33+AJ34+AJ37+AJ38</f>
        <v>0</v>
      </c>
      <c r="AK22" s="104">
        <f t="shared" ref="AK22:AL22" si="29">AK27+AK28+AK29+AK31+AK33+AK34+AK37+AK38</f>
        <v>0</v>
      </c>
      <c r="AL22" s="104">
        <f t="shared" si="29"/>
        <v>0</v>
      </c>
      <c r="AM22" s="104">
        <f>AM27+AM28+AM29+AM31+AM33+AM34+AM37+AM38</f>
        <v>0</v>
      </c>
      <c r="AN22" s="92">
        <f t="shared" si="14"/>
        <v>15916.9</v>
      </c>
      <c r="AO22" s="104">
        <f>AO27+AO28+AO29+AO31+AO33+AO34+AO37+AO38</f>
        <v>0</v>
      </c>
      <c r="AP22" s="104">
        <f>AP27+AP28+AP29+AP31+AP33+AP34+AP37+AP38</f>
        <v>3800</v>
      </c>
      <c r="AQ22" s="104">
        <f>AQ27+AQ28+AQ29+AQ31+AQ33+AQ34+AQ37+AQ38</f>
        <v>12116.9</v>
      </c>
      <c r="AR22" s="104">
        <f>AR27+AR28+AR29+AR31+AR33+AR34+AR37+AR38</f>
        <v>0</v>
      </c>
      <c r="AS22" s="104">
        <v>0</v>
      </c>
      <c r="AT22" s="104">
        <v>0</v>
      </c>
      <c r="AU22" s="104">
        <v>0</v>
      </c>
      <c r="AV22" s="104">
        <f>AV27+AV28+AV29+AV31+AV33+AV34+AV37+AV38</f>
        <v>0</v>
      </c>
      <c r="AW22" s="92">
        <f t="shared" si="10"/>
        <v>12500</v>
      </c>
      <c r="AX22" s="104">
        <f t="shared" ref="AX22:BC22" si="30">AX27+AX28+AX29+AX31+AX33+AX34+AX37+AX38</f>
        <v>0</v>
      </c>
      <c r="AY22" s="104">
        <f t="shared" si="30"/>
        <v>6500</v>
      </c>
      <c r="AZ22" s="104">
        <f t="shared" si="30"/>
        <v>6000</v>
      </c>
      <c r="BA22" s="104">
        <f t="shared" si="30"/>
        <v>0</v>
      </c>
      <c r="BB22" s="104">
        <f t="shared" si="30"/>
        <v>0</v>
      </c>
      <c r="BC22" s="104">
        <f t="shared" si="30"/>
        <v>0</v>
      </c>
      <c r="BD22" s="92">
        <f t="shared" si="25"/>
        <v>12500</v>
      </c>
      <c r="BE22" s="104">
        <f t="shared" ref="BE22:BJ22" si="31">BE27+BE28+BE29+BE31+BE33+BE34+BE37+BE38</f>
        <v>0</v>
      </c>
      <c r="BF22" s="104">
        <f t="shared" si="31"/>
        <v>6500</v>
      </c>
      <c r="BG22" s="104">
        <f t="shared" si="31"/>
        <v>6000</v>
      </c>
      <c r="BH22" s="104">
        <f t="shared" si="31"/>
        <v>0</v>
      </c>
      <c r="BI22" s="104">
        <f t="shared" si="31"/>
        <v>0</v>
      </c>
      <c r="BJ22" s="104">
        <f t="shared" si="31"/>
        <v>0</v>
      </c>
    </row>
    <row r="23" spans="1:63" s="48" customFormat="1" ht="48" customHeight="1" x14ac:dyDescent="0.2">
      <c r="A23" s="136"/>
      <c r="B23" s="46" t="s">
        <v>72</v>
      </c>
      <c r="C23" s="46" t="s">
        <v>72</v>
      </c>
      <c r="D23" s="85">
        <f t="shared" si="0"/>
        <v>300</v>
      </c>
      <c r="E23" s="86"/>
      <c r="F23" s="87"/>
      <c r="G23" s="87"/>
      <c r="H23" s="87"/>
      <c r="I23" s="86"/>
      <c r="J23" s="87"/>
      <c r="K23" s="87"/>
      <c r="L23" s="87"/>
      <c r="M23" s="87"/>
      <c r="N23" s="87"/>
      <c r="O23" s="87"/>
      <c r="P23" s="86"/>
      <c r="Q23" s="87"/>
      <c r="R23" s="87"/>
      <c r="S23" s="85"/>
      <c r="T23" s="87"/>
      <c r="U23" s="87"/>
      <c r="V23" s="87"/>
      <c r="W23" s="86">
        <f>Z23+AC23</f>
        <v>300</v>
      </c>
      <c r="X23" s="85">
        <v>0</v>
      </c>
      <c r="Y23" s="85">
        <v>0</v>
      </c>
      <c r="Z23" s="85">
        <f>Z42</f>
        <v>270</v>
      </c>
      <c r="AA23" s="85">
        <v>0</v>
      </c>
      <c r="AB23" s="85">
        <v>0</v>
      </c>
      <c r="AC23" s="85">
        <f>AC42</f>
        <v>30</v>
      </c>
      <c r="AD23" s="85">
        <v>0</v>
      </c>
      <c r="AE23" s="85">
        <v>0</v>
      </c>
      <c r="AF23" s="92">
        <f t="shared" ref="AF23:AF26" si="32">AG23+AH23+AI23+AJ23+AK23+AL23+AM23</f>
        <v>0</v>
      </c>
      <c r="AG23" s="87">
        <v>0</v>
      </c>
      <c r="AH23" s="87">
        <v>0</v>
      </c>
      <c r="AI23" s="85">
        <v>0</v>
      </c>
      <c r="AJ23" s="87">
        <v>0</v>
      </c>
      <c r="AK23" s="87">
        <v>0</v>
      </c>
      <c r="AL23" s="87">
        <v>0</v>
      </c>
      <c r="AM23" s="87">
        <v>0</v>
      </c>
      <c r="AN23" s="86">
        <f>AO23+AP23+AQ23+AR23+AS23+AV23</f>
        <v>0</v>
      </c>
      <c r="AO23" s="87">
        <v>0</v>
      </c>
      <c r="AP23" s="87">
        <v>0</v>
      </c>
      <c r="AQ23" s="87">
        <v>0</v>
      </c>
      <c r="AR23" s="87">
        <v>0</v>
      </c>
      <c r="AS23" s="87">
        <v>0</v>
      </c>
      <c r="AT23" s="87">
        <v>0</v>
      </c>
      <c r="AU23" s="87">
        <v>0</v>
      </c>
      <c r="AV23" s="87">
        <v>0</v>
      </c>
      <c r="AW23" s="86">
        <f>AX23+AY23+AZ23+BA23+BB23+BC23</f>
        <v>0</v>
      </c>
      <c r="AX23" s="87">
        <v>0</v>
      </c>
      <c r="AY23" s="87">
        <v>0</v>
      </c>
      <c r="AZ23" s="87">
        <v>0</v>
      </c>
      <c r="BA23" s="87">
        <v>0</v>
      </c>
      <c r="BB23" s="87">
        <v>0</v>
      </c>
      <c r="BC23" s="87">
        <v>0</v>
      </c>
      <c r="BD23" s="86">
        <f>BE23+BF23+BG23+BH23+BI23+BJ23</f>
        <v>0</v>
      </c>
      <c r="BE23" s="87">
        <v>0</v>
      </c>
      <c r="BF23" s="87">
        <v>0</v>
      </c>
      <c r="BG23" s="87">
        <v>0</v>
      </c>
      <c r="BH23" s="87">
        <v>0</v>
      </c>
      <c r="BI23" s="87">
        <v>0</v>
      </c>
      <c r="BJ23" s="87">
        <v>0</v>
      </c>
    </row>
    <row r="24" spans="1:63" s="48" customFormat="1" ht="45.75" customHeight="1" x14ac:dyDescent="0.2">
      <c r="A24" s="136"/>
      <c r="B24" s="46" t="s">
        <v>74</v>
      </c>
      <c r="C24" s="46" t="s">
        <v>74</v>
      </c>
      <c r="D24" s="85">
        <f t="shared" si="0"/>
        <v>2922.5</v>
      </c>
      <c r="E24" s="86"/>
      <c r="F24" s="87"/>
      <c r="G24" s="87"/>
      <c r="H24" s="87"/>
      <c r="I24" s="86"/>
      <c r="J24" s="87"/>
      <c r="K24" s="87"/>
      <c r="L24" s="87"/>
      <c r="M24" s="87"/>
      <c r="N24" s="87"/>
      <c r="O24" s="87"/>
      <c r="P24" s="86"/>
      <c r="Q24" s="87"/>
      <c r="R24" s="87"/>
      <c r="S24" s="85"/>
      <c r="T24" s="87"/>
      <c r="U24" s="87"/>
      <c r="V24" s="87"/>
      <c r="W24" s="86">
        <f>Z24+AD24</f>
        <v>1036.7</v>
      </c>
      <c r="X24" s="85"/>
      <c r="Y24" s="85"/>
      <c r="Z24" s="85">
        <f>Z40</f>
        <v>909.9</v>
      </c>
      <c r="AA24" s="85">
        <f>AA40</f>
        <v>0</v>
      </c>
      <c r="AB24" s="85"/>
      <c r="AC24" s="85"/>
      <c r="AD24" s="85">
        <f>AD40</f>
        <v>126.8</v>
      </c>
      <c r="AE24" s="85"/>
      <c r="AF24" s="92">
        <f t="shared" si="32"/>
        <v>1393.5</v>
      </c>
      <c r="AG24" s="87">
        <v>0</v>
      </c>
      <c r="AH24" s="87">
        <f>AH40</f>
        <v>1323.8</v>
      </c>
      <c r="AI24" s="85">
        <v>0</v>
      </c>
      <c r="AJ24" s="87">
        <v>0</v>
      </c>
      <c r="AK24" s="87">
        <f>AK40</f>
        <v>69.7</v>
      </c>
      <c r="AL24" s="87">
        <v>0</v>
      </c>
      <c r="AM24" s="87">
        <v>0</v>
      </c>
      <c r="AN24" s="86">
        <f>AO24+AP24+AQ24+AR24+AS24+AV24</f>
        <v>492.3</v>
      </c>
      <c r="AO24" s="87">
        <v>0</v>
      </c>
      <c r="AP24" s="87">
        <f>AP40</f>
        <v>492.3</v>
      </c>
      <c r="AQ24" s="87">
        <v>0</v>
      </c>
      <c r="AR24" s="87">
        <v>0</v>
      </c>
      <c r="AS24" s="87">
        <v>0</v>
      </c>
      <c r="AT24" s="87">
        <v>0</v>
      </c>
      <c r="AU24" s="87">
        <v>0</v>
      </c>
      <c r="AV24" s="87">
        <v>0</v>
      </c>
      <c r="AW24" s="86">
        <f>AX24+AY24+AZ24+BA24+BB24+BC24</f>
        <v>0</v>
      </c>
      <c r="AX24" s="87">
        <v>0</v>
      </c>
      <c r="AY24" s="87">
        <v>0</v>
      </c>
      <c r="AZ24" s="87">
        <v>0</v>
      </c>
      <c r="BA24" s="87">
        <v>0</v>
      </c>
      <c r="BB24" s="87">
        <v>0</v>
      </c>
      <c r="BC24" s="87">
        <v>0</v>
      </c>
      <c r="BD24" s="86">
        <f>BE24+BF24+BG24+BH24+BI24+BJ24</f>
        <v>0</v>
      </c>
      <c r="BE24" s="87">
        <v>0</v>
      </c>
      <c r="BF24" s="87">
        <v>0</v>
      </c>
      <c r="BG24" s="87">
        <v>0</v>
      </c>
      <c r="BH24" s="87">
        <v>0</v>
      </c>
      <c r="BI24" s="87">
        <v>0</v>
      </c>
      <c r="BJ24" s="87">
        <v>0</v>
      </c>
    </row>
    <row r="25" spans="1:63" s="7" customFormat="1" ht="69.75" customHeight="1" x14ac:dyDescent="0.2">
      <c r="A25" s="136"/>
      <c r="B25" s="46" t="s">
        <v>36</v>
      </c>
      <c r="C25" s="46" t="s">
        <v>36</v>
      </c>
      <c r="D25" s="85">
        <f t="shared" si="0"/>
        <v>90709.299999999988</v>
      </c>
      <c r="E25" s="86"/>
      <c r="F25" s="87"/>
      <c r="G25" s="87"/>
      <c r="H25" s="87"/>
      <c r="I25" s="86"/>
      <c r="J25" s="87"/>
      <c r="K25" s="87"/>
      <c r="L25" s="87"/>
      <c r="M25" s="87"/>
      <c r="N25" s="87"/>
      <c r="O25" s="87"/>
      <c r="P25" s="86">
        <f t="shared" si="2"/>
        <v>23770.399999999998</v>
      </c>
      <c r="Q25" s="87"/>
      <c r="R25" s="87"/>
      <c r="S25" s="85">
        <f>S32+S35</f>
        <v>23770.399999999998</v>
      </c>
      <c r="T25" s="87"/>
      <c r="U25" s="87"/>
      <c r="V25" s="87"/>
      <c r="W25" s="86">
        <f t="shared" si="9"/>
        <v>15797.5</v>
      </c>
      <c r="X25" s="85">
        <v>0</v>
      </c>
      <c r="Y25" s="85">
        <v>0</v>
      </c>
      <c r="Z25" s="85">
        <f>Z32+Z35+Z39+Z41</f>
        <v>0</v>
      </c>
      <c r="AA25" s="85">
        <f>AA32+AA35+AA39</f>
        <v>15797.5</v>
      </c>
      <c r="AB25" s="85">
        <v>0</v>
      </c>
      <c r="AC25" s="85">
        <v>0</v>
      </c>
      <c r="AD25" s="85">
        <f>AD32+AD35+AD39+AD41</f>
        <v>0</v>
      </c>
      <c r="AE25" s="85">
        <f>AE32+AE35+AE39+AE41</f>
        <v>0</v>
      </c>
      <c r="AF25" s="92">
        <f t="shared" si="32"/>
        <v>19807.7</v>
      </c>
      <c r="AG25" s="87">
        <f t="shared" ref="AG25:AM25" si="33">AG32+AG35</f>
        <v>0</v>
      </c>
      <c r="AH25" s="87">
        <f>AH39</f>
        <v>679.2</v>
      </c>
      <c r="AI25" s="85">
        <f>AI32+AI35+AI39</f>
        <v>19128.5</v>
      </c>
      <c r="AJ25" s="87">
        <f t="shared" si="33"/>
        <v>0</v>
      </c>
      <c r="AK25" s="87">
        <f t="shared" si="33"/>
        <v>0</v>
      </c>
      <c r="AL25" s="87">
        <f t="shared" si="33"/>
        <v>0</v>
      </c>
      <c r="AM25" s="87">
        <f t="shared" si="33"/>
        <v>0</v>
      </c>
      <c r="AN25" s="86">
        <f t="shared" ref="AN25:AN34" si="34">AO25+AP25+AQ25+AR25+AV25</f>
        <v>13668.5</v>
      </c>
      <c r="AO25" s="87">
        <f t="shared" ref="AO25:AV25" si="35">AO32+AO35+AO39+AO41</f>
        <v>0</v>
      </c>
      <c r="AP25" s="87">
        <f t="shared" si="35"/>
        <v>0</v>
      </c>
      <c r="AQ25" s="87">
        <f t="shared" si="35"/>
        <v>13668.5</v>
      </c>
      <c r="AR25" s="87">
        <f t="shared" si="35"/>
        <v>0</v>
      </c>
      <c r="AS25" s="87">
        <f t="shared" si="35"/>
        <v>0</v>
      </c>
      <c r="AT25" s="87">
        <f t="shared" si="35"/>
        <v>0</v>
      </c>
      <c r="AU25" s="87">
        <f t="shared" si="35"/>
        <v>0</v>
      </c>
      <c r="AV25" s="87">
        <f t="shared" si="35"/>
        <v>0</v>
      </c>
      <c r="AW25" s="86">
        <f t="shared" ref="AW25:AW34" si="36">AX25+AY25+AZ25+BA25+BJ25</f>
        <v>7630</v>
      </c>
      <c r="AX25" s="87">
        <f t="shared" ref="AX25:BC25" si="37">AX32+AX35+AX39+AX41</f>
        <v>0</v>
      </c>
      <c r="AY25" s="87">
        <f t="shared" si="37"/>
        <v>0</v>
      </c>
      <c r="AZ25" s="87">
        <f t="shared" si="37"/>
        <v>7630</v>
      </c>
      <c r="BA25" s="87">
        <f t="shared" si="37"/>
        <v>0</v>
      </c>
      <c r="BB25" s="87">
        <f t="shared" si="37"/>
        <v>0</v>
      </c>
      <c r="BC25" s="87">
        <f t="shared" si="37"/>
        <v>0</v>
      </c>
      <c r="BD25" s="86">
        <f t="shared" ref="BD25" si="38">BE25+BF25+BG25+BH25+BQ25</f>
        <v>10035.200000000001</v>
      </c>
      <c r="BE25" s="87">
        <f t="shared" ref="BE25:BJ25" si="39">BE32+BE35+BE39+BE41</f>
        <v>0</v>
      </c>
      <c r="BF25" s="87">
        <f t="shared" si="39"/>
        <v>0</v>
      </c>
      <c r="BG25" s="87">
        <f t="shared" si="39"/>
        <v>10035.200000000001</v>
      </c>
      <c r="BH25" s="87">
        <f t="shared" si="39"/>
        <v>0</v>
      </c>
      <c r="BI25" s="87">
        <f t="shared" si="39"/>
        <v>0</v>
      </c>
      <c r="BJ25" s="87">
        <f t="shared" si="39"/>
        <v>0</v>
      </c>
    </row>
    <row r="26" spans="1:63" s="7" customFormat="1" ht="91.5" customHeight="1" x14ac:dyDescent="0.2">
      <c r="A26" s="136"/>
      <c r="B26" s="26" t="s">
        <v>15</v>
      </c>
      <c r="C26" s="26" t="s">
        <v>15</v>
      </c>
      <c r="D26" s="85">
        <f t="shared" si="0"/>
        <v>9071.6</v>
      </c>
      <c r="E26" s="92">
        <f>SUM(F26:H26)</f>
        <v>1000</v>
      </c>
      <c r="F26" s="104">
        <f t="shared" ref="F26:G26" si="40">F36</f>
        <v>0</v>
      </c>
      <c r="G26" s="104">
        <f t="shared" si="40"/>
        <v>0</v>
      </c>
      <c r="H26" s="104">
        <f>H36</f>
        <v>1000</v>
      </c>
      <c r="I26" s="92">
        <f t="shared" ref="I26:I38" si="41">J26+K26+L26+M26+N26+O26</f>
        <v>336.9</v>
      </c>
      <c r="J26" s="104">
        <f t="shared" ref="J26:L26" si="42">J36</f>
        <v>0</v>
      </c>
      <c r="K26" s="104">
        <f t="shared" si="42"/>
        <v>0</v>
      </c>
      <c r="L26" s="104">
        <f t="shared" si="42"/>
        <v>336.9</v>
      </c>
      <c r="M26" s="104"/>
      <c r="N26" s="104"/>
      <c r="O26" s="104"/>
      <c r="P26" s="92">
        <f t="shared" si="2"/>
        <v>500</v>
      </c>
      <c r="Q26" s="104">
        <f t="shared" ref="Q26:S26" si="43">Q36</f>
        <v>0</v>
      </c>
      <c r="R26" s="104">
        <f t="shared" si="43"/>
        <v>0</v>
      </c>
      <c r="S26" s="105">
        <f t="shared" si="43"/>
        <v>500</v>
      </c>
      <c r="T26" s="104"/>
      <c r="U26" s="104"/>
      <c r="V26" s="104"/>
      <c r="W26" s="92">
        <f t="shared" si="9"/>
        <v>7234.7</v>
      </c>
      <c r="X26" s="105">
        <f t="shared" ref="X26:AA26" si="44">X36</f>
        <v>0</v>
      </c>
      <c r="Y26" s="105">
        <f t="shared" si="44"/>
        <v>0</v>
      </c>
      <c r="Z26" s="105">
        <f t="shared" si="44"/>
        <v>0</v>
      </c>
      <c r="AA26" s="105">
        <f t="shared" si="44"/>
        <v>7234.7</v>
      </c>
      <c r="AB26" s="105">
        <f>AB36</f>
        <v>0</v>
      </c>
      <c r="AC26" s="105"/>
      <c r="AD26" s="105">
        <f t="shared" ref="AD26:AE26" si="45">AD36</f>
        <v>0</v>
      </c>
      <c r="AE26" s="105">
        <f t="shared" si="45"/>
        <v>0</v>
      </c>
      <c r="AF26" s="92">
        <f t="shared" si="32"/>
        <v>0</v>
      </c>
      <c r="AG26" s="104">
        <f t="shared" ref="AG26:AI26" si="46">AG36</f>
        <v>0</v>
      </c>
      <c r="AH26" s="104">
        <f t="shared" si="46"/>
        <v>0</v>
      </c>
      <c r="AI26" s="105">
        <f t="shared" si="46"/>
        <v>0</v>
      </c>
      <c r="AJ26" s="104">
        <v>0</v>
      </c>
      <c r="AK26" s="104">
        <v>0</v>
      </c>
      <c r="AL26" s="104">
        <v>0</v>
      </c>
      <c r="AM26" s="104">
        <v>0</v>
      </c>
      <c r="AN26" s="92">
        <f t="shared" si="34"/>
        <v>0</v>
      </c>
      <c r="AO26" s="104">
        <f t="shared" ref="AO26:AQ26" si="47">AO36</f>
        <v>0</v>
      </c>
      <c r="AP26" s="104">
        <f t="shared" si="47"/>
        <v>0</v>
      </c>
      <c r="AQ26" s="104">
        <f t="shared" si="47"/>
        <v>0</v>
      </c>
      <c r="AR26" s="104">
        <f>AR36</f>
        <v>0</v>
      </c>
      <c r="AS26" s="104">
        <f>AS36</f>
        <v>0</v>
      </c>
      <c r="AT26" s="104">
        <f t="shared" ref="AT26:AU26" si="48">AT36</f>
        <v>0</v>
      </c>
      <c r="AU26" s="104">
        <f t="shared" si="48"/>
        <v>0</v>
      </c>
      <c r="AV26" s="104">
        <f t="shared" ref="AV26" si="49">AV36</f>
        <v>0</v>
      </c>
      <c r="AW26" s="92">
        <f t="shared" si="36"/>
        <v>0</v>
      </c>
      <c r="AX26" s="104">
        <f t="shared" ref="AX26:AZ26" si="50">AX36</f>
        <v>0</v>
      </c>
      <c r="AY26" s="104">
        <f t="shared" si="50"/>
        <v>0</v>
      </c>
      <c r="AZ26" s="104">
        <f t="shared" si="50"/>
        <v>0</v>
      </c>
      <c r="BA26" s="104">
        <f>BA36</f>
        <v>0</v>
      </c>
      <c r="BB26" s="104">
        <f>BB36</f>
        <v>0</v>
      </c>
      <c r="BC26" s="104">
        <f t="shared" ref="BC26" si="51">BC36</f>
        <v>0</v>
      </c>
      <c r="BD26" s="92">
        <f t="shared" si="13"/>
        <v>0</v>
      </c>
      <c r="BE26" s="104">
        <v>0</v>
      </c>
      <c r="BF26" s="104">
        <v>0</v>
      </c>
      <c r="BG26" s="104">
        <v>0</v>
      </c>
      <c r="BH26" s="104">
        <v>0</v>
      </c>
      <c r="BI26" s="104">
        <f>BI36</f>
        <v>0</v>
      </c>
      <c r="BJ26" s="104">
        <f t="shared" ref="BJ26" si="52">BJ36</f>
        <v>0</v>
      </c>
    </row>
    <row r="27" spans="1:63" ht="99.75" customHeight="1" x14ac:dyDescent="0.2">
      <c r="A27" s="28" t="s">
        <v>39</v>
      </c>
      <c r="B27" s="23" t="s">
        <v>51</v>
      </c>
      <c r="C27" s="23" t="s">
        <v>11</v>
      </c>
      <c r="D27" s="85">
        <f t="shared" si="0"/>
        <v>2112.4</v>
      </c>
      <c r="E27" s="92">
        <f>SUM(H27:H27)</f>
        <v>2112.4</v>
      </c>
      <c r="F27" s="95">
        <v>0</v>
      </c>
      <c r="G27" s="95">
        <v>0</v>
      </c>
      <c r="H27" s="95">
        <v>2112.4</v>
      </c>
      <c r="I27" s="92">
        <f t="shared" si="41"/>
        <v>0</v>
      </c>
      <c r="J27" s="95">
        <v>0</v>
      </c>
      <c r="K27" s="95">
        <v>0</v>
      </c>
      <c r="L27" s="95">
        <v>0</v>
      </c>
      <c r="M27" s="95"/>
      <c r="N27" s="95"/>
      <c r="O27" s="95"/>
      <c r="P27" s="92">
        <f t="shared" si="2"/>
        <v>0</v>
      </c>
      <c r="Q27" s="95">
        <v>0</v>
      </c>
      <c r="R27" s="95">
        <v>0</v>
      </c>
      <c r="S27" s="93">
        <v>0</v>
      </c>
      <c r="T27" s="95"/>
      <c r="U27" s="95"/>
      <c r="V27" s="95"/>
      <c r="W27" s="92">
        <f t="shared" si="9"/>
        <v>0</v>
      </c>
      <c r="X27" s="93">
        <v>0</v>
      </c>
      <c r="Y27" s="93">
        <v>0</v>
      </c>
      <c r="Z27" s="93">
        <v>0</v>
      </c>
      <c r="AA27" s="93">
        <v>0</v>
      </c>
      <c r="AB27" s="93"/>
      <c r="AC27" s="93"/>
      <c r="AD27" s="93"/>
      <c r="AE27" s="93"/>
      <c r="AF27" s="86">
        <f t="shared" si="12"/>
        <v>0</v>
      </c>
      <c r="AG27" s="95">
        <v>0</v>
      </c>
      <c r="AH27" s="95">
        <v>0</v>
      </c>
      <c r="AI27" s="93">
        <v>0</v>
      </c>
      <c r="AJ27" s="95">
        <v>0</v>
      </c>
      <c r="AK27" s="95">
        <v>0</v>
      </c>
      <c r="AL27" s="95">
        <v>0</v>
      </c>
      <c r="AM27" s="95">
        <v>0</v>
      </c>
      <c r="AN27" s="86">
        <f t="shared" si="34"/>
        <v>0</v>
      </c>
      <c r="AO27" s="106">
        <v>0</v>
      </c>
      <c r="AP27" s="95">
        <v>0</v>
      </c>
      <c r="AQ27" s="95">
        <v>0</v>
      </c>
      <c r="AR27" s="95">
        <v>0</v>
      </c>
      <c r="AS27" s="95">
        <v>0</v>
      </c>
      <c r="AT27" s="95">
        <v>0</v>
      </c>
      <c r="AU27" s="95">
        <v>0</v>
      </c>
      <c r="AV27" s="95">
        <v>0</v>
      </c>
      <c r="AW27" s="86">
        <f t="shared" si="36"/>
        <v>0</v>
      </c>
      <c r="AX27" s="106">
        <v>0</v>
      </c>
      <c r="AY27" s="95">
        <v>0</v>
      </c>
      <c r="AZ27" s="95">
        <v>0</v>
      </c>
      <c r="BA27" s="95">
        <v>0</v>
      </c>
      <c r="BB27" s="95">
        <v>0</v>
      </c>
      <c r="BC27" s="95">
        <v>0</v>
      </c>
      <c r="BD27" s="86">
        <f t="shared" si="13"/>
        <v>0</v>
      </c>
      <c r="BE27" s="95">
        <v>0</v>
      </c>
      <c r="BF27" s="95">
        <v>0</v>
      </c>
      <c r="BG27" s="95">
        <v>0</v>
      </c>
      <c r="BH27" s="95">
        <v>0</v>
      </c>
      <c r="BI27" s="95">
        <v>0</v>
      </c>
      <c r="BJ27" s="95">
        <v>0</v>
      </c>
      <c r="BK27" s="12"/>
    </row>
    <row r="28" spans="1:63" ht="144" customHeight="1" x14ac:dyDescent="0.2">
      <c r="A28" s="29" t="s">
        <v>40</v>
      </c>
      <c r="B28" s="23" t="s">
        <v>53</v>
      </c>
      <c r="C28" s="30" t="s">
        <v>11</v>
      </c>
      <c r="D28" s="85">
        <f t="shared" si="0"/>
        <v>42153.8</v>
      </c>
      <c r="E28" s="92">
        <f>SUM(F28:H28)</f>
        <v>23344.7</v>
      </c>
      <c r="F28" s="95">
        <v>0</v>
      </c>
      <c r="G28" s="95">
        <v>1044.7</v>
      </c>
      <c r="H28" s="95">
        <v>22300</v>
      </c>
      <c r="I28" s="92">
        <f t="shared" si="41"/>
        <v>18809.099999999999</v>
      </c>
      <c r="J28" s="95">
        <v>0</v>
      </c>
      <c r="K28" s="95">
        <f>3000+2500</f>
        <v>5500</v>
      </c>
      <c r="L28" s="95">
        <v>13309.1</v>
      </c>
      <c r="M28" s="95"/>
      <c r="N28" s="95"/>
      <c r="O28" s="95"/>
      <c r="P28" s="92">
        <f t="shared" si="2"/>
        <v>0</v>
      </c>
      <c r="Q28" s="95">
        <v>0</v>
      </c>
      <c r="R28" s="95">
        <v>0</v>
      </c>
      <c r="S28" s="93">
        <v>0</v>
      </c>
      <c r="T28" s="95"/>
      <c r="U28" s="95"/>
      <c r="V28" s="95"/>
      <c r="W28" s="92">
        <f t="shared" si="9"/>
        <v>0</v>
      </c>
      <c r="X28" s="93">
        <v>0</v>
      </c>
      <c r="Y28" s="93">
        <v>0</v>
      </c>
      <c r="Z28" s="93">
        <v>0</v>
      </c>
      <c r="AA28" s="93">
        <v>0</v>
      </c>
      <c r="AB28" s="93"/>
      <c r="AC28" s="93"/>
      <c r="AD28" s="93"/>
      <c r="AE28" s="93"/>
      <c r="AF28" s="86">
        <f t="shared" si="12"/>
        <v>0</v>
      </c>
      <c r="AG28" s="95">
        <v>0</v>
      </c>
      <c r="AH28" s="95">
        <v>0</v>
      </c>
      <c r="AI28" s="93">
        <v>0</v>
      </c>
      <c r="AJ28" s="95">
        <v>0</v>
      </c>
      <c r="AK28" s="95">
        <v>0</v>
      </c>
      <c r="AL28" s="95">
        <v>0</v>
      </c>
      <c r="AM28" s="95">
        <v>0</v>
      </c>
      <c r="AN28" s="86">
        <f t="shared" si="34"/>
        <v>0</v>
      </c>
      <c r="AO28" s="95">
        <v>0</v>
      </c>
      <c r="AP28" s="95">
        <v>0</v>
      </c>
      <c r="AQ28" s="95">
        <v>0</v>
      </c>
      <c r="AR28" s="95">
        <v>0</v>
      </c>
      <c r="AS28" s="95">
        <v>0</v>
      </c>
      <c r="AT28" s="95">
        <v>0</v>
      </c>
      <c r="AU28" s="95">
        <v>0</v>
      </c>
      <c r="AV28" s="95">
        <v>0</v>
      </c>
      <c r="AW28" s="86">
        <f t="shared" si="36"/>
        <v>0</v>
      </c>
      <c r="AX28" s="95">
        <v>0</v>
      </c>
      <c r="AY28" s="95">
        <v>0</v>
      </c>
      <c r="AZ28" s="95">
        <v>0</v>
      </c>
      <c r="BA28" s="95">
        <v>0</v>
      </c>
      <c r="BB28" s="95">
        <v>0</v>
      </c>
      <c r="BC28" s="95">
        <v>0</v>
      </c>
      <c r="BD28" s="86">
        <f t="shared" si="13"/>
        <v>0</v>
      </c>
      <c r="BE28" s="95">
        <v>0</v>
      </c>
      <c r="BF28" s="95">
        <v>0</v>
      </c>
      <c r="BG28" s="95">
        <v>0</v>
      </c>
      <c r="BH28" s="95">
        <v>0</v>
      </c>
      <c r="BI28" s="95">
        <v>0</v>
      </c>
      <c r="BJ28" s="95">
        <v>0</v>
      </c>
    </row>
    <row r="29" spans="1:63" ht="56.25" customHeight="1" x14ac:dyDescent="0.2">
      <c r="A29" s="28" t="s">
        <v>66</v>
      </c>
      <c r="B29" s="31" t="s">
        <v>52</v>
      </c>
      <c r="C29" s="31" t="s">
        <v>11</v>
      </c>
      <c r="D29" s="85">
        <f t="shared" si="0"/>
        <v>0</v>
      </c>
      <c r="E29" s="92">
        <f>SUM(H29:H29)</f>
        <v>0</v>
      </c>
      <c r="F29" s="95">
        <v>0</v>
      </c>
      <c r="G29" s="95">
        <v>0</v>
      </c>
      <c r="H29" s="95">
        <v>0</v>
      </c>
      <c r="I29" s="92">
        <f t="shared" si="41"/>
        <v>0</v>
      </c>
      <c r="J29" s="95">
        <v>0</v>
      </c>
      <c r="K29" s="95">
        <v>0</v>
      </c>
      <c r="L29" s="95">
        <v>0</v>
      </c>
      <c r="M29" s="95"/>
      <c r="N29" s="95"/>
      <c r="O29" s="95"/>
      <c r="P29" s="92">
        <f t="shared" si="2"/>
        <v>0</v>
      </c>
      <c r="Q29" s="95">
        <v>0</v>
      </c>
      <c r="R29" s="95">
        <v>0</v>
      </c>
      <c r="S29" s="93">
        <v>0</v>
      </c>
      <c r="T29" s="95"/>
      <c r="U29" s="95"/>
      <c r="V29" s="95"/>
      <c r="W29" s="92">
        <f t="shared" si="9"/>
        <v>0</v>
      </c>
      <c r="X29" s="93">
        <v>0</v>
      </c>
      <c r="Y29" s="93">
        <v>0</v>
      </c>
      <c r="Z29" s="93">
        <v>0</v>
      </c>
      <c r="AA29" s="93">
        <v>0</v>
      </c>
      <c r="AB29" s="93"/>
      <c r="AC29" s="93"/>
      <c r="AD29" s="93"/>
      <c r="AE29" s="93"/>
      <c r="AF29" s="86">
        <f t="shared" si="12"/>
        <v>0</v>
      </c>
      <c r="AG29" s="95">
        <v>0</v>
      </c>
      <c r="AH29" s="95">
        <v>0</v>
      </c>
      <c r="AI29" s="93">
        <v>0</v>
      </c>
      <c r="AJ29" s="95">
        <v>0</v>
      </c>
      <c r="AK29" s="95">
        <v>0</v>
      </c>
      <c r="AL29" s="95">
        <v>0</v>
      </c>
      <c r="AM29" s="95">
        <v>0</v>
      </c>
      <c r="AN29" s="86">
        <f t="shared" si="34"/>
        <v>0</v>
      </c>
      <c r="AO29" s="95">
        <v>0</v>
      </c>
      <c r="AP29" s="95">
        <v>0</v>
      </c>
      <c r="AQ29" s="95">
        <v>0</v>
      </c>
      <c r="AR29" s="95">
        <v>0</v>
      </c>
      <c r="AS29" s="95">
        <v>0</v>
      </c>
      <c r="AT29" s="95">
        <v>0</v>
      </c>
      <c r="AU29" s="95">
        <v>0</v>
      </c>
      <c r="AV29" s="95">
        <v>0</v>
      </c>
      <c r="AW29" s="86">
        <f t="shared" si="36"/>
        <v>0</v>
      </c>
      <c r="AX29" s="95">
        <v>0</v>
      </c>
      <c r="AY29" s="95">
        <v>0</v>
      </c>
      <c r="AZ29" s="95">
        <v>0</v>
      </c>
      <c r="BA29" s="95">
        <v>0</v>
      </c>
      <c r="BB29" s="95">
        <v>0</v>
      </c>
      <c r="BC29" s="95">
        <v>0</v>
      </c>
      <c r="BD29" s="86">
        <f t="shared" si="13"/>
        <v>0</v>
      </c>
      <c r="BE29" s="95">
        <v>0</v>
      </c>
      <c r="BF29" s="95">
        <v>0</v>
      </c>
      <c r="BG29" s="95">
        <v>0</v>
      </c>
      <c r="BH29" s="95">
        <v>0</v>
      </c>
      <c r="BI29" s="95">
        <v>0</v>
      </c>
      <c r="BJ29" s="95">
        <v>0</v>
      </c>
    </row>
    <row r="30" spans="1:63" s="9" customFormat="1" ht="49.5" customHeight="1" x14ac:dyDescent="0.2">
      <c r="A30" s="133" t="s">
        <v>90</v>
      </c>
      <c r="B30" s="51" t="s">
        <v>75</v>
      </c>
      <c r="C30" s="51"/>
      <c r="D30" s="85">
        <f t="shared" si="0"/>
        <v>99915.87</v>
      </c>
      <c r="E30" s="92">
        <f>F30+G30+H30</f>
        <v>22631.3</v>
      </c>
      <c r="F30" s="104">
        <f>F31+F32</f>
        <v>3476.8</v>
      </c>
      <c r="G30" s="104">
        <f t="shared" ref="G30:H30" si="53">G31+G32</f>
        <v>3772.2</v>
      </c>
      <c r="H30" s="104">
        <f t="shared" si="53"/>
        <v>15382.3</v>
      </c>
      <c r="I30" s="92">
        <f>J30+K30+L30+M30+N30+O30</f>
        <v>20260.170000000002</v>
      </c>
      <c r="J30" s="104">
        <f>J31+J32</f>
        <v>3476.8</v>
      </c>
      <c r="K30" s="104">
        <f t="shared" ref="K30:O30" si="54">K31+K32</f>
        <v>3772.17</v>
      </c>
      <c r="L30" s="104">
        <f t="shared" si="54"/>
        <v>13011.2</v>
      </c>
      <c r="M30" s="104">
        <f t="shared" si="54"/>
        <v>0</v>
      </c>
      <c r="N30" s="104">
        <f t="shared" si="54"/>
        <v>0</v>
      </c>
      <c r="O30" s="104">
        <f t="shared" si="54"/>
        <v>0</v>
      </c>
      <c r="P30" s="92">
        <f>Q30+R30+S30+T30+U30+V30</f>
        <v>15289.400000000001</v>
      </c>
      <c r="Q30" s="104">
        <f>Q31+Q32</f>
        <v>1772.4</v>
      </c>
      <c r="R30" s="104">
        <f t="shared" ref="R30:V30" si="55">R31+R32</f>
        <v>1922.9</v>
      </c>
      <c r="S30" s="104">
        <f t="shared" si="55"/>
        <v>11594.1</v>
      </c>
      <c r="T30" s="104">
        <f t="shared" si="55"/>
        <v>0</v>
      </c>
      <c r="U30" s="104">
        <f t="shared" si="55"/>
        <v>0</v>
      </c>
      <c r="V30" s="104">
        <f t="shared" si="55"/>
        <v>0</v>
      </c>
      <c r="W30" s="92">
        <f>X30+Y30+Z30+AA30+AB30+AC30+AD30+AE30</f>
        <v>9358</v>
      </c>
      <c r="X30" s="105">
        <f>X31+X32</f>
        <v>0</v>
      </c>
      <c r="Y30" s="105">
        <f t="shared" ref="Y30:AE30" si="56">Y31+Y32</f>
        <v>0</v>
      </c>
      <c r="Z30" s="105">
        <f t="shared" si="56"/>
        <v>0</v>
      </c>
      <c r="AA30" s="105">
        <f t="shared" si="56"/>
        <v>9358</v>
      </c>
      <c r="AB30" s="105">
        <f t="shared" si="56"/>
        <v>0</v>
      </c>
      <c r="AC30" s="105">
        <f t="shared" si="56"/>
        <v>0</v>
      </c>
      <c r="AD30" s="105">
        <f t="shared" si="56"/>
        <v>0</v>
      </c>
      <c r="AE30" s="105">
        <f t="shared" si="56"/>
        <v>0</v>
      </c>
      <c r="AF30" s="86">
        <f>AG30+AH30+AI30+AJ30+AM30</f>
        <v>11846.7</v>
      </c>
      <c r="AG30" s="104">
        <f>AG31+AG32</f>
        <v>0</v>
      </c>
      <c r="AH30" s="104">
        <f t="shared" ref="AH30:AM30" si="57">AH31+AH32</f>
        <v>0</v>
      </c>
      <c r="AI30" s="105">
        <f t="shared" si="57"/>
        <v>11846.7</v>
      </c>
      <c r="AJ30" s="104">
        <f t="shared" si="57"/>
        <v>0</v>
      </c>
      <c r="AK30" s="104">
        <f>AK31+AK32</f>
        <v>0</v>
      </c>
      <c r="AL30" s="104">
        <f>AL31+AL32</f>
        <v>0</v>
      </c>
      <c r="AM30" s="104">
        <f t="shared" si="57"/>
        <v>0</v>
      </c>
      <c r="AN30" s="86">
        <f t="shared" si="34"/>
        <v>8530.2999999999993</v>
      </c>
      <c r="AO30" s="104">
        <f>AO31+AO32</f>
        <v>0</v>
      </c>
      <c r="AP30" s="104">
        <f t="shared" ref="AP30:AV30" si="58">AP31+AP32</f>
        <v>0</v>
      </c>
      <c r="AQ30" s="104">
        <f t="shared" si="58"/>
        <v>8530.2999999999993</v>
      </c>
      <c r="AR30" s="104">
        <f t="shared" si="58"/>
        <v>0</v>
      </c>
      <c r="AS30" s="104">
        <v>0</v>
      </c>
      <c r="AT30" s="95">
        <v>0</v>
      </c>
      <c r="AU30" s="95">
        <v>0</v>
      </c>
      <c r="AV30" s="104">
        <f t="shared" si="58"/>
        <v>0</v>
      </c>
      <c r="AW30" s="86">
        <f t="shared" si="36"/>
        <v>6000</v>
      </c>
      <c r="AX30" s="104">
        <f>AX31+AX32</f>
        <v>0</v>
      </c>
      <c r="AY30" s="104">
        <f t="shared" ref="AY30:BA30" si="59">AY31+AY32</f>
        <v>0</v>
      </c>
      <c r="AZ30" s="104">
        <f t="shared" si="59"/>
        <v>6000</v>
      </c>
      <c r="BA30" s="104">
        <f t="shared" si="59"/>
        <v>0</v>
      </c>
      <c r="BB30" s="104">
        <f>BB31</f>
        <v>0</v>
      </c>
      <c r="BC30" s="104">
        <f t="shared" ref="BC30" si="60">BC31+BC32</f>
        <v>0</v>
      </c>
      <c r="BD30" s="86">
        <f>BE30+BG30+BH30+BJ30+BP30</f>
        <v>6000</v>
      </c>
      <c r="BE30" s="104">
        <f>BE31</f>
        <v>0</v>
      </c>
      <c r="BF30" s="104">
        <f t="shared" ref="BF30:BJ30" si="61">BF31</f>
        <v>0</v>
      </c>
      <c r="BG30" s="104">
        <f t="shared" si="61"/>
        <v>6000</v>
      </c>
      <c r="BH30" s="104">
        <f t="shared" si="61"/>
        <v>0</v>
      </c>
      <c r="BI30" s="104">
        <f t="shared" si="61"/>
        <v>0</v>
      </c>
      <c r="BJ30" s="104">
        <f t="shared" si="61"/>
        <v>0</v>
      </c>
    </row>
    <row r="31" spans="1:63" ht="75" x14ac:dyDescent="0.2">
      <c r="A31" s="134"/>
      <c r="B31" s="23" t="s">
        <v>54</v>
      </c>
      <c r="C31" s="23" t="s">
        <v>11</v>
      </c>
      <c r="D31" s="85">
        <f t="shared" si="0"/>
        <v>89936.07</v>
      </c>
      <c r="E31" s="92">
        <f>SUM(F31:H31)</f>
        <v>22631.3</v>
      </c>
      <c r="F31" s="95">
        <v>3476.8</v>
      </c>
      <c r="G31" s="95">
        <v>3772.2</v>
      </c>
      <c r="H31" s="95">
        <v>15382.3</v>
      </c>
      <c r="I31" s="92">
        <f t="shared" si="41"/>
        <v>20260.170000000002</v>
      </c>
      <c r="J31" s="95">
        <v>3476.8</v>
      </c>
      <c r="K31" s="95">
        <f>298.5+3473.67</f>
        <v>3772.17</v>
      </c>
      <c r="L31" s="95">
        <v>13011.2</v>
      </c>
      <c r="M31" s="95"/>
      <c r="N31" s="95"/>
      <c r="O31" s="95"/>
      <c r="P31" s="92">
        <f t="shared" si="2"/>
        <v>13994.3</v>
      </c>
      <c r="Q31" s="95">
        <v>1772.4</v>
      </c>
      <c r="R31" s="95">
        <v>1922.9</v>
      </c>
      <c r="S31" s="93">
        <v>10299</v>
      </c>
      <c r="T31" s="95"/>
      <c r="U31" s="95"/>
      <c r="V31" s="95"/>
      <c r="W31" s="92">
        <f t="shared" si="9"/>
        <v>6700</v>
      </c>
      <c r="X31" s="93">
        <v>0</v>
      </c>
      <c r="Y31" s="93">
        <v>0</v>
      </c>
      <c r="Z31" s="93">
        <v>0</v>
      </c>
      <c r="AA31" s="93">
        <v>6700</v>
      </c>
      <c r="AB31" s="93"/>
      <c r="AC31" s="93"/>
      <c r="AD31" s="93"/>
      <c r="AE31" s="93"/>
      <c r="AF31" s="86">
        <f t="shared" si="12"/>
        <v>5820</v>
      </c>
      <c r="AG31" s="95">
        <v>0</v>
      </c>
      <c r="AH31" s="95">
        <v>0</v>
      </c>
      <c r="AI31" s="93">
        <v>5820</v>
      </c>
      <c r="AJ31" s="95">
        <v>0</v>
      </c>
      <c r="AK31" s="95">
        <v>0</v>
      </c>
      <c r="AL31" s="95">
        <v>0</v>
      </c>
      <c r="AM31" s="95">
        <v>0</v>
      </c>
      <c r="AN31" s="86">
        <f t="shared" si="34"/>
        <v>8530.2999999999993</v>
      </c>
      <c r="AO31" s="95">
        <v>0</v>
      </c>
      <c r="AP31" s="95">
        <v>0</v>
      </c>
      <c r="AQ31" s="95">
        <v>8530.2999999999993</v>
      </c>
      <c r="AR31" s="95">
        <v>0</v>
      </c>
      <c r="AS31" s="95">
        <v>0</v>
      </c>
      <c r="AT31" s="95">
        <v>0</v>
      </c>
      <c r="AU31" s="95">
        <v>0</v>
      </c>
      <c r="AV31" s="95">
        <v>0</v>
      </c>
      <c r="AW31" s="86">
        <f t="shared" si="36"/>
        <v>6000</v>
      </c>
      <c r="AX31" s="95">
        <v>0</v>
      </c>
      <c r="AY31" s="95">
        <v>0</v>
      </c>
      <c r="AZ31" s="95">
        <v>6000</v>
      </c>
      <c r="BA31" s="95">
        <v>0</v>
      </c>
      <c r="BB31" s="95">
        <v>0</v>
      </c>
      <c r="BC31" s="95">
        <v>0</v>
      </c>
      <c r="BD31" s="86">
        <f t="shared" si="13"/>
        <v>6000</v>
      </c>
      <c r="BE31" s="95">
        <v>0</v>
      </c>
      <c r="BF31" s="95">
        <v>0</v>
      </c>
      <c r="BG31" s="95">
        <v>6000</v>
      </c>
      <c r="BH31" s="95">
        <v>0</v>
      </c>
      <c r="BI31" s="95">
        <v>0</v>
      </c>
      <c r="BJ31" s="95">
        <v>0</v>
      </c>
    </row>
    <row r="32" spans="1:63" ht="57" customHeight="1" x14ac:dyDescent="0.2">
      <c r="A32" s="135"/>
      <c r="B32" s="23" t="s">
        <v>36</v>
      </c>
      <c r="C32" s="30" t="s">
        <v>36</v>
      </c>
      <c r="D32" s="85">
        <f t="shared" si="0"/>
        <v>9979.7999999999993</v>
      </c>
      <c r="E32" s="92">
        <f>SUM(F32:H32)</f>
        <v>0</v>
      </c>
      <c r="F32" s="95"/>
      <c r="G32" s="95"/>
      <c r="H32" s="95"/>
      <c r="I32" s="92">
        <f t="shared" si="41"/>
        <v>0</v>
      </c>
      <c r="J32" s="95"/>
      <c r="K32" s="95"/>
      <c r="L32" s="95"/>
      <c r="M32" s="95"/>
      <c r="N32" s="95"/>
      <c r="O32" s="95"/>
      <c r="P32" s="92">
        <f t="shared" si="2"/>
        <v>1295.0999999999999</v>
      </c>
      <c r="Q32" s="95"/>
      <c r="R32" s="95"/>
      <c r="S32" s="93">
        <v>1295.0999999999999</v>
      </c>
      <c r="T32" s="95"/>
      <c r="U32" s="95"/>
      <c r="V32" s="95"/>
      <c r="W32" s="92">
        <f t="shared" si="9"/>
        <v>2658</v>
      </c>
      <c r="X32" s="93"/>
      <c r="Y32" s="93">
        <v>0</v>
      </c>
      <c r="Z32" s="93">
        <v>0</v>
      </c>
      <c r="AA32" s="93">
        <v>2658</v>
      </c>
      <c r="AB32" s="93"/>
      <c r="AC32" s="93"/>
      <c r="AD32" s="93"/>
      <c r="AE32" s="93"/>
      <c r="AF32" s="86">
        <f t="shared" si="12"/>
        <v>6026.7</v>
      </c>
      <c r="AG32" s="95">
        <v>0</v>
      </c>
      <c r="AH32" s="95">
        <v>0</v>
      </c>
      <c r="AI32" s="93">
        <v>6026.7</v>
      </c>
      <c r="AJ32" s="95">
        <v>0</v>
      </c>
      <c r="AK32" s="95">
        <v>0</v>
      </c>
      <c r="AL32" s="95">
        <v>0</v>
      </c>
      <c r="AM32" s="95">
        <v>0</v>
      </c>
      <c r="AN32" s="86">
        <f t="shared" si="34"/>
        <v>0</v>
      </c>
      <c r="AO32" s="95">
        <v>0</v>
      </c>
      <c r="AP32" s="95">
        <v>0</v>
      </c>
      <c r="AQ32" s="95">
        <v>0</v>
      </c>
      <c r="AR32" s="95">
        <v>0</v>
      </c>
      <c r="AS32" s="95">
        <v>0</v>
      </c>
      <c r="AT32" s="95">
        <v>0</v>
      </c>
      <c r="AU32" s="95">
        <v>0</v>
      </c>
      <c r="AV32" s="95">
        <v>0</v>
      </c>
      <c r="AW32" s="86">
        <f t="shared" si="36"/>
        <v>0</v>
      </c>
      <c r="AX32" s="95">
        <v>0</v>
      </c>
      <c r="AY32" s="95">
        <v>0</v>
      </c>
      <c r="AZ32" s="95">
        <v>0</v>
      </c>
      <c r="BA32" s="95">
        <v>0</v>
      </c>
      <c r="BB32" s="95">
        <v>0</v>
      </c>
      <c r="BC32" s="95">
        <v>0</v>
      </c>
      <c r="BD32" s="86">
        <f t="shared" si="13"/>
        <v>0</v>
      </c>
      <c r="BE32" s="95">
        <v>0</v>
      </c>
      <c r="BF32" s="95">
        <v>0</v>
      </c>
      <c r="BG32" s="95">
        <v>0</v>
      </c>
      <c r="BH32" s="95">
        <v>0</v>
      </c>
      <c r="BI32" s="95">
        <v>0</v>
      </c>
      <c r="BJ32" s="95">
        <v>0</v>
      </c>
    </row>
    <row r="33" spans="1:62" ht="100.5" customHeight="1" x14ac:dyDescent="0.2">
      <c r="A33" s="32" t="s">
        <v>41</v>
      </c>
      <c r="B33" s="23" t="s">
        <v>50</v>
      </c>
      <c r="C33" s="30" t="s">
        <v>11</v>
      </c>
      <c r="D33" s="85">
        <f t="shared" si="0"/>
        <v>302</v>
      </c>
      <c r="E33" s="92">
        <f>SUM(H33:H33)</f>
        <v>0</v>
      </c>
      <c r="F33" s="95">
        <v>0</v>
      </c>
      <c r="G33" s="95">
        <v>0</v>
      </c>
      <c r="H33" s="95">
        <v>0</v>
      </c>
      <c r="I33" s="92">
        <f t="shared" si="41"/>
        <v>0</v>
      </c>
      <c r="J33" s="95">
        <v>0</v>
      </c>
      <c r="K33" s="95">
        <v>0</v>
      </c>
      <c r="L33" s="95">
        <v>0</v>
      </c>
      <c r="M33" s="95"/>
      <c r="N33" s="95"/>
      <c r="O33" s="95"/>
      <c r="P33" s="92">
        <f t="shared" si="2"/>
        <v>150</v>
      </c>
      <c r="Q33" s="95">
        <v>0</v>
      </c>
      <c r="R33" s="95">
        <v>0</v>
      </c>
      <c r="S33" s="93">
        <v>150</v>
      </c>
      <c r="T33" s="95"/>
      <c r="U33" s="95"/>
      <c r="V33" s="95"/>
      <c r="W33" s="92">
        <f t="shared" si="9"/>
        <v>0</v>
      </c>
      <c r="X33" s="93">
        <v>0</v>
      </c>
      <c r="Y33" s="93">
        <v>0</v>
      </c>
      <c r="Z33" s="93">
        <v>0</v>
      </c>
      <c r="AA33" s="93">
        <v>0</v>
      </c>
      <c r="AB33" s="93"/>
      <c r="AC33" s="93"/>
      <c r="AD33" s="93"/>
      <c r="AE33" s="93"/>
      <c r="AF33" s="86">
        <f t="shared" si="12"/>
        <v>152</v>
      </c>
      <c r="AG33" s="95">
        <v>0</v>
      </c>
      <c r="AH33" s="95">
        <v>0</v>
      </c>
      <c r="AI33" s="93">
        <v>152</v>
      </c>
      <c r="AJ33" s="95">
        <v>0</v>
      </c>
      <c r="AK33" s="95">
        <v>0</v>
      </c>
      <c r="AL33" s="95">
        <v>0</v>
      </c>
      <c r="AM33" s="95">
        <v>0</v>
      </c>
      <c r="AN33" s="92">
        <f t="shared" si="34"/>
        <v>0</v>
      </c>
      <c r="AO33" s="95">
        <v>0</v>
      </c>
      <c r="AP33" s="95">
        <v>0</v>
      </c>
      <c r="AQ33" s="95">
        <v>0</v>
      </c>
      <c r="AR33" s="95">
        <v>0</v>
      </c>
      <c r="AS33" s="95">
        <v>0</v>
      </c>
      <c r="AT33" s="95">
        <v>0</v>
      </c>
      <c r="AU33" s="95">
        <v>0</v>
      </c>
      <c r="AV33" s="95">
        <v>0</v>
      </c>
      <c r="AW33" s="92">
        <f t="shared" si="36"/>
        <v>0</v>
      </c>
      <c r="AX33" s="95">
        <v>0</v>
      </c>
      <c r="AY33" s="95">
        <v>0</v>
      </c>
      <c r="AZ33" s="95">
        <v>0</v>
      </c>
      <c r="BA33" s="95">
        <v>0</v>
      </c>
      <c r="BB33" s="95">
        <v>0</v>
      </c>
      <c r="BC33" s="95">
        <v>0</v>
      </c>
      <c r="BD33" s="92">
        <f t="shared" si="13"/>
        <v>0</v>
      </c>
      <c r="BE33" s="95">
        <v>0</v>
      </c>
      <c r="BF33" s="95">
        <v>0</v>
      </c>
      <c r="BG33" s="95">
        <v>0</v>
      </c>
      <c r="BH33" s="95">
        <v>0</v>
      </c>
      <c r="BI33" s="95">
        <v>0</v>
      </c>
      <c r="BJ33" s="95">
        <v>0</v>
      </c>
    </row>
    <row r="34" spans="1:62" ht="52.5" customHeight="1" x14ac:dyDescent="0.2">
      <c r="A34" s="121" t="s">
        <v>42</v>
      </c>
      <c r="B34" s="27" t="s">
        <v>61</v>
      </c>
      <c r="C34" s="31" t="s">
        <v>11</v>
      </c>
      <c r="D34" s="85">
        <f t="shared" si="0"/>
        <v>248182.3</v>
      </c>
      <c r="E34" s="92">
        <f>SUM(H34:H34)</f>
        <v>135974.5</v>
      </c>
      <c r="F34" s="95">
        <v>0</v>
      </c>
      <c r="G34" s="95">
        <v>0</v>
      </c>
      <c r="H34" s="95">
        <v>135974.5</v>
      </c>
      <c r="I34" s="92">
        <f t="shared" si="41"/>
        <v>91185.600000000006</v>
      </c>
      <c r="J34" s="95">
        <v>0</v>
      </c>
      <c r="K34" s="95">
        <v>0</v>
      </c>
      <c r="L34" s="95">
        <v>91185.600000000006</v>
      </c>
      <c r="M34" s="95"/>
      <c r="N34" s="95"/>
      <c r="O34" s="95"/>
      <c r="P34" s="92">
        <f t="shared" si="2"/>
        <v>6891.3</v>
      </c>
      <c r="Q34" s="95">
        <v>0</v>
      </c>
      <c r="R34" s="95">
        <v>0</v>
      </c>
      <c r="S34" s="93">
        <v>6891.3</v>
      </c>
      <c r="T34" s="95"/>
      <c r="U34" s="95"/>
      <c r="V34" s="95"/>
      <c r="W34" s="92">
        <f t="shared" si="9"/>
        <v>8455.7999999999993</v>
      </c>
      <c r="X34" s="93">
        <v>0</v>
      </c>
      <c r="Y34" s="93">
        <v>0</v>
      </c>
      <c r="Z34" s="93">
        <v>0</v>
      </c>
      <c r="AA34" s="93">
        <v>8455.7999999999993</v>
      </c>
      <c r="AB34" s="93">
        <v>0</v>
      </c>
      <c r="AC34" s="93"/>
      <c r="AD34" s="93">
        <v>0</v>
      </c>
      <c r="AE34" s="93">
        <v>0</v>
      </c>
      <c r="AF34" s="86">
        <f t="shared" si="12"/>
        <v>2088.5</v>
      </c>
      <c r="AG34" s="95">
        <v>0</v>
      </c>
      <c r="AH34" s="95">
        <v>0</v>
      </c>
      <c r="AI34" s="93">
        <v>2088.5</v>
      </c>
      <c r="AJ34" s="95">
        <v>0</v>
      </c>
      <c r="AK34" s="95">
        <v>0</v>
      </c>
      <c r="AL34" s="95">
        <v>0</v>
      </c>
      <c r="AM34" s="95">
        <v>0</v>
      </c>
      <c r="AN34" s="86">
        <f t="shared" si="34"/>
        <v>3586.6</v>
      </c>
      <c r="AO34" s="95">
        <v>0</v>
      </c>
      <c r="AP34" s="95">
        <v>0</v>
      </c>
      <c r="AQ34" s="95">
        <v>3586.6</v>
      </c>
      <c r="AR34" s="95">
        <v>0</v>
      </c>
      <c r="AS34" s="95">
        <v>0</v>
      </c>
      <c r="AT34" s="95">
        <v>0</v>
      </c>
      <c r="AU34" s="95">
        <v>0</v>
      </c>
      <c r="AV34" s="95">
        <v>0</v>
      </c>
      <c r="AW34" s="86">
        <f t="shared" si="36"/>
        <v>0</v>
      </c>
      <c r="AX34" s="95">
        <v>0</v>
      </c>
      <c r="AY34" s="95">
        <v>0</v>
      </c>
      <c r="AZ34" s="95">
        <v>0</v>
      </c>
      <c r="BA34" s="95">
        <v>0</v>
      </c>
      <c r="BB34" s="95">
        <v>0</v>
      </c>
      <c r="BC34" s="95">
        <v>0</v>
      </c>
      <c r="BD34" s="86">
        <f t="shared" si="13"/>
        <v>0</v>
      </c>
      <c r="BE34" s="95">
        <v>0</v>
      </c>
      <c r="BF34" s="95">
        <v>0</v>
      </c>
      <c r="BG34" s="95">
        <v>0</v>
      </c>
      <c r="BH34" s="95">
        <v>0</v>
      </c>
      <c r="BI34" s="95">
        <v>0</v>
      </c>
      <c r="BJ34" s="95">
        <v>0</v>
      </c>
    </row>
    <row r="35" spans="1:62" ht="73.5" customHeight="1" x14ac:dyDescent="0.2">
      <c r="A35" s="130"/>
      <c r="B35" s="31" t="s">
        <v>36</v>
      </c>
      <c r="C35" s="31" t="s">
        <v>36</v>
      </c>
      <c r="D35" s="85">
        <f t="shared" si="0"/>
        <v>79978.899999999994</v>
      </c>
      <c r="E35" s="92"/>
      <c r="F35" s="95"/>
      <c r="G35" s="95"/>
      <c r="H35" s="95"/>
      <c r="I35" s="92">
        <f t="shared" si="41"/>
        <v>0</v>
      </c>
      <c r="J35" s="95"/>
      <c r="K35" s="95"/>
      <c r="L35" s="95"/>
      <c r="M35" s="95"/>
      <c r="N35" s="95"/>
      <c r="O35" s="95"/>
      <c r="P35" s="92">
        <f t="shared" si="2"/>
        <v>22475.3</v>
      </c>
      <c r="Q35" s="95"/>
      <c r="R35" s="95"/>
      <c r="S35" s="93">
        <v>22475.3</v>
      </c>
      <c r="T35" s="95"/>
      <c r="U35" s="95"/>
      <c r="V35" s="95"/>
      <c r="W35" s="92">
        <f t="shared" si="9"/>
        <v>13139.5</v>
      </c>
      <c r="X35" s="93">
        <v>0</v>
      </c>
      <c r="Y35" s="93">
        <v>0</v>
      </c>
      <c r="Z35" s="93">
        <v>0</v>
      </c>
      <c r="AA35" s="93">
        <v>13139.5</v>
      </c>
      <c r="AB35" s="93">
        <v>0</v>
      </c>
      <c r="AC35" s="93"/>
      <c r="AD35" s="93">
        <v>0</v>
      </c>
      <c r="AE35" s="93">
        <v>0</v>
      </c>
      <c r="AF35" s="86">
        <f>AI35</f>
        <v>13066.1</v>
      </c>
      <c r="AG35" s="95">
        <v>0</v>
      </c>
      <c r="AH35" s="95">
        <v>0</v>
      </c>
      <c r="AI35" s="93">
        <v>13066.1</v>
      </c>
      <c r="AJ35" s="95">
        <v>0</v>
      </c>
      <c r="AK35" s="95">
        <v>0</v>
      </c>
      <c r="AL35" s="95">
        <v>0</v>
      </c>
      <c r="AM35" s="95">
        <v>0</v>
      </c>
      <c r="AN35" s="86">
        <f>AQ35</f>
        <v>13632.8</v>
      </c>
      <c r="AO35" s="95">
        <v>0</v>
      </c>
      <c r="AP35" s="95">
        <v>0</v>
      </c>
      <c r="AQ35" s="95">
        <v>13632.8</v>
      </c>
      <c r="AR35" s="95">
        <v>0</v>
      </c>
      <c r="AS35" s="95">
        <v>0</v>
      </c>
      <c r="AT35" s="95">
        <v>0</v>
      </c>
      <c r="AU35" s="95">
        <v>0</v>
      </c>
      <c r="AV35" s="95">
        <v>0</v>
      </c>
      <c r="AW35" s="86">
        <f>AZ35</f>
        <v>7630</v>
      </c>
      <c r="AX35" s="95">
        <v>0</v>
      </c>
      <c r="AY35" s="95">
        <v>0</v>
      </c>
      <c r="AZ35" s="95">
        <v>7630</v>
      </c>
      <c r="BA35" s="95">
        <v>0</v>
      </c>
      <c r="BB35" s="95">
        <v>0</v>
      </c>
      <c r="BC35" s="95">
        <v>0</v>
      </c>
      <c r="BD35" s="86">
        <f>BE35+BF35+BG35+BH35+BI35+BJ35</f>
        <v>10035.200000000001</v>
      </c>
      <c r="BE35" s="95">
        <v>0</v>
      </c>
      <c r="BF35" s="95">
        <v>0</v>
      </c>
      <c r="BG35" s="95">
        <v>10035.200000000001</v>
      </c>
      <c r="BH35" s="95">
        <v>0</v>
      </c>
      <c r="BI35" s="95">
        <v>0</v>
      </c>
      <c r="BJ35" s="95">
        <v>0</v>
      </c>
    </row>
    <row r="36" spans="1:62" s="6" customFormat="1" ht="93" customHeight="1" x14ac:dyDescent="0.2">
      <c r="A36" s="33" t="s">
        <v>43</v>
      </c>
      <c r="B36" s="34" t="s">
        <v>15</v>
      </c>
      <c r="C36" s="34" t="s">
        <v>15</v>
      </c>
      <c r="D36" s="85">
        <f t="shared" si="0"/>
        <v>9071.6</v>
      </c>
      <c r="E36" s="92">
        <f>SUM(H36:H36)</f>
        <v>1000</v>
      </c>
      <c r="F36" s="93">
        <v>0</v>
      </c>
      <c r="G36" s="93">
        <v>0</v>
      </c>
      <c r="H36" s="93">
        <v>1000</v>
      </c>
      <c r="I36" s="92">
        <f t="shared" si="41"/>
        <v>336.9</v>
      </c>
      <c r="J36" s="93">
        <v>0</v>
      </c>
      <c r="K36" s="93">
        <v>0</v>
      </c>
      <c r="L36" s="93">
        <v>336.9</v>
      </c>
      <c r="M36" s="93"/>
      <c r="N36" s="93"/>
      <c r="O36" s="93"/>
      <c r="P36" s="92">
        <f t="shared" si="2"/>
        <v>500</v>
      </c>
      <c r="Q36" s="93">
        <v>0</v>
      </c>
      <c r="R36" s="93">
        <v>0</v>
      </c>
      <c r="S36" s="93">
        <v>500</v>
      </c>
      <c r="T36" s="95"/>
      <c r="U36" s="95"/>
      <c r="V36" s="95"/>
      <c r="W36" s="92">
        <f t="shared" si="9"/>
        <v>7234.7</v>
      </c>
      <c r="X36" s="93">
        <v>0</v>
      </c>
      <c r="Y36" s="93">
        <v>0</v>
      </c>
      <c r="Z36" s="93">
        <v>0</v>
      </c>
      <c r="AA36" s="93">
        <v>7234.7</v>
      </c>
      <c r="AB36" s="93">
        <v>0</v>
      </c>
      <c r="AC36" s="93"/>
      <c r="AD36" s="93">
        <v>0</v>
      </c>
      <c r="AE36" s="93">
        <v>0</v>
      </c>
      <c r="AF36" s="86">
        <f t="shared" si="12"/>
        <v>0</v>
      </c>
      <c r="AG36" s="93">
        <v>0</v>
      </c>
      <c r="AH36" s="93">
        <v>0</v>
      </c>
      <c r="AI36" s="93">
        <v>0</v>
      </c>
      <c r="AJ36" s="93">
        <v>0</v>
      </c>
      <c r="AK36" s="93">
        <v>0</v>
      </c>
      <c r="AL36" s="93">
        <v>0</v>
      </c>
      <c r="AM36" s="93">
        <v>0</v>
      </c>
      <c r="AN36" s="86">
        <f>AO36+AP36+AQ36+AR36+AV36</f>
        <v>0</v>
      </c>
      <c r="AO36" s="93">
        <v>0</v>
      </c>
      <c r="AP36" s="93">
        <v>0</v>
      </c>
      <c r="AQ36" s="95">
        <v>0</v>
      </c>
      <c r="AR36" s="93">
        <v>0</v>
      </c>
      <c r="AS36" s="93">
        <v>0</v>
      </c>
      <c r="AT36" s="93">
        <v>0</v>
      </c>
      <c r="AU36" s="93">
        <v>0</v>
      </c>
      <c r="AV36" s="93">
        <v>0</v>
      </c>
      <c r="AW36" s="86">
        <f>AX36+AY36+AZ36+BA36+BJ36</f>
        <v>0</v>
      </c>
      <c r="AX36" s="93">
        <v>0</v>
      </c>
      <c r="AY36" s="93">
        <v>0</v>
      </c>
      <c r="AZ36" s="93">
        <v>0</v>
      </c>
      <c r="BA36" s="93">
        <v>0</v>
      </c>
      <c r="BB36" s="93">
        <v>0</v>
      </c>
      <c r="BC36" s="93">
        <v>0</v>
      </c>
      <c r="BD36" s="86">
        <f t="shared" si="13"/>
        <v>0</v>
      </c>
      <c r="BE36" s="93">
        <v>0</v>
      </c>
      <c r="BF36" s="93">
        <v>0</v>
      </c>
      <c r="BG36" s="93">
        <v>0</v>
      </c>
      <c r="BH36" s="93">
        <v>0</v>
      </c>
      <c r="BI36" s="93">
        <v>0</v>
      </c>
      <c r="BJ36" s="93">
        <v>0</v>
      </c>
    </row>
    <row r="37" spans="1:62" ht="86.25" customHeight="1" x14ac:dyDescent="0.2">
      <c r="A37" s="28" t="s">
        <v>44</v>
      </c>
      <c r="B37" s="35" t="s">
        <v>54</v>
      </c>
      <c r="C37" s="35" t="s">
        <v>11</v>
      </c>
      <c r="D37" s="85">
        <f t="shared" si="0"/>
        <v>9971.7999999999993</v>
      </c>
      <c r="E37" s="92">
        <f>SUM(H37:H37)</f>
        <v>2000</v>
      </c>
      <c r="F37" s="95">
        <v>0</v>
      </c>
      <c r="G37" s="95">
        <v>192.8</v>
      </c>
      <c r="H37" s="95">
        <v>2000</v>
      </c>
      <c r="I37" s="92">
        <f t="shared" si="41"/>
        <v>2755.3</v>
      </c>
      <c r="J37" s="95">
        <v>0</v>
      </c>
      <c r="K37" s="95">
        <v>755.3</v>
      </c>
      <c r="L37" s="95">
        <v>2000</v>
      </c>
      <c r="M37" s="95"/>
      <c r="N37" s="95"/>
      <c r="O37" s="95"/>
      <c r="P37" s="92">
        <f t="shared" si="2"/>
        <v>2585.3000000000002</v>
      </c>
      <c r="Q37" s="95">
        <v>0</v>
      </c>
      <c r="R37" s="95">
        <v>585.29999999999995</v>
      </c>
      <c r="S37" s="93"/>
      <c r="T37" s="95">
        <v>2000</v>
      </c>
      <c r="U37" s="95"/>
      <c r="V37" s="95"/>
      <c r="W37" s="92">
        <f t="shared" si="9"/>
        <v>2631.2</v>
      </c>
      <c r="X37" s="93">
        <v>0</v>
      </c>
      <c r="Y37" s="93">
        <v>0</v>
      </c>
      <c r="Z37" s="93">
        <v>631.20000000000005</v>
      </c>
      <c r="AA37" s="93">
        <v>0</v>
      </c>
      <c r="AB37" s="93">
        <v>2000</v>
      </c>
      <c r="AC37" s="93"/>
      <c r="AD37" s="93">
        <v>0</v>
      </c>
      <c r="AE37" s="93">
        <v>0</v>
      </c>
      <c r="AF37" s="86">
        <f t="shared" si="12"/>
        <v>0</v>
      </c>
      <c r="AG37" s="95">
        <v>0</v>
      </c>
      <c r="AH37" s="95">
        <v>0</v>
      </c>
      <c r="AI37" s="93">
        <v>0</v>
      </c>
      <c r="AJ37" s="95">
        <v>0</v>
      </c>
      <c r="AK37" s="95">
        <v>0</v>
      </c>
      <c r="AL37" s="95">
        <v>0</v>
      </c>
      <c r="AM37" s="95">
        <v>0</v>
      </c>
      <c r="AN37" s="107">
        <f>AO37+AP37+AQ37+AR37+AV37</f>
        <v>0</v>
      </c>
      <c r="AO37" s="95">
        <v>0</v>
      </c>
      <c r="AP37" s="95">
        <v>0</v>
      </c>
      <c r="AQ37" s="95">
        <v>0</v>
      </c>
      <c r="AR37" s="95">
        <v>0</v>
      </c>
      <c r="AS37" s="95">
        <v>0</v>
      </c>
      <c r="AT37" s="95">
        <v>0</v>
      </c>
      <c r="AU37" s="95">
        <v>0</v>
      </c>
      <c r="AV37" s="95">
        <v>0</v>
      </c>
      <c r="AW37" s="107">
        <f>AX37+AY37+AZ37+BA37+BJ37</f>
        <v>0</v>
      </c>
      <c r="AX37" s="95">
        <v>0</v>
      </c>
      <c r="AY37" s="95">
        <v>0</v>
      </c>
      <c r="AZ37" s="95">
        <v>0</v>
      </c>
      <c r="BA37" s="95">
        <v>0</v>
      </c>
      <c r="BB37" s="95">
        <v>0</v>
      </c>
      <c r="BC37" s="95">
        <v>0</v>
      </c>
      <c r="BD37" s="107">
        <f t="shared" si="13"/>
        <v>0</v>
      </c>
      <c r="BE37" s="95">
        <v>0</v>
      </c>
      <c r="BF37" s="95">
        <v>0</v>
      </c>
      <c r="BG37" s="95">
        <v>0</v>
      </c>
      <c r="BH37" s="95">
        <v>0</v>
      </c>
      <c r="BI37" s="95">
        <v>0</v>
      </c>
      <c r="BJ37" s="95">
        <v>0</v>
      </c>
    </row>
    <row r="38" spans="1:62" ht="138" customHeight="1" x14ac:dyDescent="0.2">
      <c r="A38" s="32" t="s">
        <v>45</v>
      </c>
      <c r="B38" s="35" t="s">
        <v>54</v>
      </c>
      <c r="C38" s="36" t="s">
        <v>11</v>
      </c>
      <c r="D38" s="85">
        <f t="shared" si="0"/>
        <v>30843.5</v>
      </c>
      <c r="E38" s="92">
        <f>SUM(H38:H38)</f>
        <v>0</v>
      </c>
      <c r="F38" s="95">
        <v>0</v>
      </c>
      <c r="G38" s="95">
        <v>2608.1</v>
      </c>
      <c r="H38" s="95">
        <v>0</v>
      </c>
      <c r="I38" s="92">
        <f t="shared" si="41"/>
        <v>3000</v>
      </c>
      <c r="J38" s="95">
        <v>0</v>
      </c>
      <c r="K38" s="95">
        <f>5300-2300</f>
        <v>3000</v>
      </c>
      <c r="L38" s="95">
        <v>0</v>
      </c>
      <c r="M38" s="95"/>
      <c r="N38" s="95"/>
      <c r="O38" s="95"/>
      <c r="P38" s="92">
        <f t="shared" si="2"/>
        <v>2975.1</v>
      </c>
      <c r="Q38" s="95">
        <v>0</v>
      </c>
      <c r="R38" s="95">
        <v>2975.1</v>
      </c>
      <c r="S38" s="93">
        <v>0</v>
      </c>
      <c r="T38" s="95"/>
      <c r="U38" s="95"/>
      <c r="V38" s="95"/>
      <c r="W38" s="92">
        <f t="shared" si="9"/>
        <v>3568.4</v>
      </c>
      <c r="X38" s="93">
        <v>0</v>
      </c>
      <c r="Y38" s="93">
        <v>0</v>
      </c>
      <c r="Z38" s="93">
        <v>3568.4</v>
      </c>
      <c r="AA38" s="93">
        <v>0</v>
      </c>
      <c r="AB38" s="93">
        <v>0</v>
      </c>
      <c r="AC38" s="93"/>
      <c r="AD38" s="93">
        <v>0</v>
      </c>
      <c r="AE38" s="93">
        <v>0</v>
      </c>
      <c r="AF38" s="86">
        <f t="shared" si="12"/>
        <v>4500</v>
      </c>
      <c r="AG38" s="95">
        <v>0</v>
      </c>
      <c r="AH38" s="95">
        <v>4500</v>
      </c>
      <c r="AI38" s="93">
        <v>0</v>
      </c>
      <c r="AJ38" s="95">
        <v>0</v>
      </c>
      <c r="AK38" s="95">
        <v>0</v>
      </c>
      <c r="AL38" s="95">
        <v>0</v>
      </c>
      <c r="AM38" s="95">
        <v>0</v>
      </c>
      <c r="AN38" s="107">
        <f>AO38+AP38+AQ38+AR38+AV38</f>
        <v>3800</v>
      </c>
      <c r="AO38" s="95">
        <v>0</v>
      </c>
      <c r="AP38" s="95">
        <v>3800</v>
      </c>
      <c r="AQ38" s="95">
        <v>0</v>
      </c>
      <c r="AR38" s="95">
        <v>0</v>
      </c>
      <c r="AS38" s="95">
        <v>0</v>
      </c>
      <c r="AT38" s="95">
        <v>0</v>
      </c>
      <c r="AU38" s="95">
        <v>0</v>
      </c>
      <c r="AV38" s="95">
        <v>0</v>
      </c>
      <c r="AW38" s="107">
        <f>AX38+AY38+AZ38+BA38+BJ38</f>
        <v>6500</v>
      </c>
      <c r="AX38" s="95">
        <v>0</v>
      </c>
      <c r="AY38" s="95">
        <v>6500</v>
      </c>
      <c r="AZ38" s="95">
        <v>0</v>
      </c>
      <c r="BA38" s="95">
        <v>0</v>
      </c>
      <c r="BB38" s="95">
        <v>0</v>
      </c>
      <c r="BC38" s="95">
        <v>0</v>
      </c>
      <c r="BD38" s="107">
        <f>BF38</f>
        <v>6500</v>
      </c>
      <c r="BE38" s="95">
        <v>0</v>
      </c>
      <c r="BF38" s="95">
        <v>6500</v>
      </c>
      <c r="BG38" s="95">
        <v>0</v>
      </c>
      <c r="BH38" s="95">
        <v>0</v>
      </c>
      <c r="BI38" s="95">
        <v>0</v>
      </c>
      <c r="BJ38" s="95">
        <v>0</v>
      </c>
    </row>
    <row r="39" spans="1:62" ht="57.75" customHeight="1" x14ac:dyDescent="0.2">
      <c r="A39" s="156" t="s">
        <v>68</v>
      </c>
      <c r="B39" s="31" t="s">
        <v>36</v>
      </c>
      <c r="C39" s="45" t="s">
        <v>36</v>
      </c>
      <c r="D39" s="85">
        <f t="shared" si="0"/>
        <v>750.60000000000014</v>
      </c>
      <c r="E39" s="86"/>
      <c r="F39" s="91"/>
      <c r="G39" s="91"/>
      <c r="H39" s="91"/>
      <c r="I39" s="86"/>
      <c r="J39" s="91"/>
      <c r="K39" s="91"/>
      <c r="L39" s="91"/>
      <c r="M39" s="91"/>
      <c r="N39" s="91"/>
      <c r="O39" s="91"/>
      <c r="P39" s="86"/>
      <c r="Q39" s="91"/>
      <c r="R39" s="91"/>
      <c r="S39" s="88"/>
      <c r="T39" s="91"/>
      <c r="U39" s="91"/>
      <c r="V39" s="91"/>
      <c r="W39" s="92">
        <f t="shared" si="9"/>
        <v>0</v>
      </c>
      <c r="X39" s="93"/>
      <c r="Y39" s="93"/>
      <c r="Z39" s="93">
        <v>0</v>
      </c>
      <c r="AA39" s="93">
        <v>0</v>
      </c>
      <c r="AB39" s="93"/>
      <c r="AC39" s="93"/>
      <c r="AD39" s="93"/>
      <c r="AE39" s="93"/>
      <c r="AF39" s="86">
        <f t="shared" si="12"/>
        <v>714.90000000000009</v>
      </c>
      <c r="AG39" s="95">
        <v>0</v>
      </c>
      <c r="AH39" s="95">
        <v>679.2</v>
      </c>
      <c r="AI39" s="93">
        <v>35.700000000000003</v>
      </c>
      <c r="AJ39" s="95">
        <v>0</v>
      </c>
      <c r="AK39" s="95">
        <v>0</v>
      </c>
      <c r="AL39" s="95">
        <v>0</v>
      </c>
      <c r="AM39" s="95">
        <v>0</v>
      </c>
      <c r="AN39" s="86">
        <f>AO39+AP39+AQ39+AR39+AV39</f>
        <v>35.700000000000003</v>
      </c>
      <c r="AO39" s="95">
        <v>0</v>
      </c>
      <c r="AP39" s="95">
        <v>0</v>
      </c>
      <c r="AQ39" s="95">
        <v>35.700000000000003</v>
      </c>
      <c r="AR39" s="95">
        <v>0</v>
      </c>
      <c r="AS39" s="95">
        <v>0</v>
      </c>
      <c r="AT39" s="95">
        <v>0</v>
      </c>
      <c r="AU39" s="95">
        <v>0</v>
      </c>
      <c r="AV39" s="95">
        <v>0</v>
      </c>
      <c r="AW39" s="86">
        <f>AX39+AY39+AZ39+BA39+BJ39</f>
        <v>0</v>
      </c>
      <c r="AX39" s="95">
        <v>0</v>
      </c>
      <c r="AY39" s="95">
        <v>0</v>
      </c>
      <c r="AZ39" s="95">
        <v>0</v>
      </c>
      <c r="BA39" s="95">
        <v>0</v>
      </c>
      <c r="BB39" s="95">
        <v>0</v>
      </c>
      <c r="BC39" s="95">
        <v>0</v>
      </c>
      <c r="BD39" s="86">
        <f t="shared" si="13"/>
        <v>0</v>
      </c>
      <c r="BE39" s="95">
        <v>0</v>
      </c>
      <c r="BF39" s="95">
        <v>0</v>
      </c>
      <c r="BG39" s="95">
        <v>0</v>
      </c>
      <c r="BH39" s="95">
        <v>0</v>
      </c>
      <c r="BI39" s="95">
        <v>0</v>
      </c>
      <c r="BJ39" s="95">
        <v>0</v>
      </c>
    </row>
    <row r="40" spans="1:62" ht="53.25" customHeight="1" x14ac:dyDescent="0.2">
      <c r="A40" s="157"/>
      <c r="B40" s="31" t="s">
        <v>74</v>
      </c>
      <c r="C40" s="31" t="s">
        <v>74</v>
      </c>
      <c r="D40" s="85">
        <f t="shared" si="0"/>
        <v>2922.5</v>
      </c>
      <c r="E40" s="86"/>
      <c r="F40" s="91"/>
      <c r="G40" s="91"/>
      <c r="H40" s="91"/>
      <c r="I40" s="86"/>
      <c r="J40" s="91"/>
      <c r="K40" s="91"/>
      <c r="L40" s="91"/>
      <c r="M40" s="91"/>
      <c r="N40" s="91"/>
      <c r="O40" s="91"/>
      <c r="P40" s="86"/>
      <c r="Q40" s="91"/>
      <c r="R40" s="91"/>
      <c r="S40" s="88"/>
      <c r="T40" s="91"/>
      <c r="U40" s="91"/>
      <c r="V40" s="91"/>
      <c r="W40" s="92">
        <f t="shared" si="9"/>
        <v>1036.7</v>
      </c>
      <c r="X40" s="93"/>
      <c r="Y40" s="93"/>
      <c r="Z40" s="93">
        <v>909.9</v>
      </c>
      <c r="AA40" s="93">
        <v>0</v>
      </c>
      <c r="AB40" s="93"/>
      <c r="AC40" s="93"/>
      <c r="AD40" s="93">
        <v>126.8</v>
      </c>
      <c r="AE40" s="93"/>
      <c r="AF40" s="86">
        <f>AH40+AI40+AK40</f>
        <v>1393.5</v>
      </c>
      <c r="AG40" s="95">
        <v>0</v>
      </c>
      <c r="AH40" s="95">
        <v>1323.8</v>
      </c>
      <c r="AI40" s="93">
        <v>0</v>
      </c>
      <c r="AJ40" s="95">
        <v>0</v>
      </c>
      <c r="AK40" s="95">
        <v>69.7</v>
      </c>
      <c r="AL40" s="95">
        <v>0</v>
      </c>
      <c r="AM40" s="95">
        <v>0</v>
      </c>
      <c r="AN40" s="86">
        <f>AO40+AP40+AQ40+AR40+AV40</f>
        <v>492.3</v>
      </c>
      <c r="AO40" s="95">
        <v>0</v>
      </c>
      <c r="AP40" s="95">
        <v>492.3</v>
      </c>
      <c r="AQ40" s="95">
        <v>0</v>
      </c>
      <c r="AR40" s="95">
        <v>0</v>
      </c>
      <c r="AS40" s="95">
        <v>0</v>
      </c>
      <c r="AT40" s="95"/>
      <c r="AU40" s="95"/>
      <c r="AV40" s="95">
        <v>0</v>
      </c>
      <c r="AW40" s="86">
        <f>AX40+AY40+AZ40+BA40+BJ40</f>
        <v>0</v>
      </c>
      <c r="AX40" s="95">
        <v>0</v>
      </c>
      <c r="AY40" s="95">
        <v>0</v>
      </c>
      <c r="AZ40" s="95">
        <v>0</v>
      </c>
      <c r="BA40" s="95">
        <v>0</v>
      </c>
      <c r="BB40" s="95">
        <v>0</v>
      </c>
      <c r="BC40" s="95">
        <v>0</v>
      </c>
      <c r="BD40" s="86">
        <f t="shared" si="13"/>
        <v>0</v>
      </c>
      <c r="BE40" s="95">
        <v>0</v>
      </c>
      <c r="BF40" s="95">
        <v>0</v>
      </c>
      <c r="BG40" s="95">
        <v>0</v>
      </c>
      <c r="BH40" s="95">
        <v>0</v>
      </c>
      <c r="BI40" s="95">
        <v>0</v>
      </c>
      <c r="BJ40" s="95">
        <v>0</v>
      </c>
    </row>
    <row r="41" spans="1:62" ht="87" customHeight="1" x14ac:dyDescent="0.2">
      <c r="A41" s="37" t="s">
        <v>67</v>
      </c>
      <c r="B41" s="31" t="s">
        <v>36</v>
      </c>
      <c r="C41" s="45" t="s">
        <v>11</v>
      </c>
      <c r="D41" s="85">
        <f t="shared" si="0"/>
        <v>300</v>
      </c>
      <c r="E41" s="86"/>
      <c r="F41" s="91"/>
      <c r="G41" s="91"/>
      <c r="H41" s="91"/>
      <c r="I41" s="86"/>
      <c r="J41" s="91"/>
      <c r="K41" s="91"/>
      <c r="L41" s="91"/>
      <c r="M41" s="91"/>
      <c r="N41" s="91"/>
      <c r="O41" s="91"/>
      <c r="P41" s="86"/>
      <c r="Q41" s="91"/>
      <c r="R41" s="91"/>
      <c r="S41" s="88"/>
      <c r="T41" s="91"/>
      <c r="U41" s="91"/>
      <c r="V41" s="91"/>
      <c r="W41" s="92">
        <f t="shared" si="9"/>
        <v>300</v>
      </c>
      <c r="X41" s="93"/>
      <c r="Y41" s="93"/>
      <c r="Z41" s="93"/>
      <c r="AA41" s="93">
        <v>0</v>
      </c>
      <c r="AB41" s="93">
        <v>300</v>
      </c>
      <c r="AC41" s="93">
        <v>0</v>
      </c>
      <c r="AD41" s="93"/>
      <c r="AE41" s="93"/>
      <c r="AF41" s="86">
        <f>AK41</f>
        <v>0</v>
      </c>
      <c r="AG41" s="95">
        <v>0</v>
      </c>
      <c r="AH41" s="95">
        <v>0</v>
      </c>
      <c r="AI41" s="93">
        <v>0</v>
      </c>
      <c r="AJ41" s="95">
        <v>0</v>
      </c>
      <c r="AK41" s="95">
        <v>0</v>
      </c>
      <c r="AL41" s="95">
        <v>0</v>
      </c>
      <c r="AM41" s="95">
        <v>0</v>
      </c>
      <c r="AN41" s="86">
        <f>AO41+AP41+AQ41+AR41+BC41</f>
        <v>0</v>
      </c>
      <c r="AO41" s="95">
        <v>0</v>
      </c>
      <c r="AP41" s="95">
        <v>0</v>
      </c>
      <c r="AQ41" s="95">
        <v>0</v>
      </c>
      <c r="AR41" s="95">
        <v>0</v>
      </c>
      <c r="AS41" s="95">
        <v>0</v>
      </c>
      <c r="AT41" s="95">
        <v>0</v>
      </c>
      <c r="AU41" s="95">
        <v>0</v>
      </c>
      <c r="AV41" s="95">
        <v>0</v>
      </c>
      <c r="AW41" s="86">
        <f t="shared" ref="AW41:AW42" si="62">AX41+AY41+AZ41+BA41+BJ41</f>
        <v>0</v>
      </c>
      <c r="AX41" s="95">
        <v>0</v>
      </c>
      <c r="AY41" s="95">
        <v>0</v>
      </c>
      <c r="AZ41" s="95">
        <v>0</v>
      </c>
      <c r="BA41" s="95">
        <v>0</v>
      </c>
      <c r="BB41" s="95">
        <v>0</v>
      </c>
      <c r="BC41" s="95">
        <v>0</v>
      </c>
      <c r="BD41" s="86">
        <f t="shared" ref="BD41:BD42" si="63">BE41+BF41+BG41+BH41+BQ41</f>
        <v>0</v>
      </c>
      <c r="BE41" s="95">
        <v>0</v>
      </c>
      <c r="BF41" s="95">
        <v>0</v>
      </c>
      <c r="BG41" s="95">
        <v>0</v>
      </c>
      <c r="BH41" s="95">
        <v>0</v>
      </c>
      <c r="BI41" s="95">
        <v>0</v>
      </c>
      <c r="BJ41" s="95">
        <v>0</v>
      </c>
    </row>
    <row r="42" spans="1:62" ht="94.5" customHeight="1" x14ac:dyDescent="0.2">
      <c r="A42" s="37" t="s">
        <v>73</v>
      </c>
      <c r="B42" s="31" t="s">
        <v>72</v>
      </c>
      <c r="C42" s="31" t="s">
        <v>72</v>
      </c>
      <c r="D42" s="85">
        <f t="shared" si="0"/>
        <v>300</v>
      </c>
      <c r="E42" s="86"/>
      <c r="F42" s="91"/>
      <c r="G42" s="91"/>
      <c r="H42" s="91"/>
      <c r="I42" s="86"/>
      <c r="J42" s="91"/>
      <c r="K42" s="91"/>
      <c r="L42" s="91"/>
      <c r="M42" s="91"/>
      <c r="N42" s="91"/>
      <c r="O42" s="91"/>
      <c r="P42" s="86"/>
      <c r="Q42" s="91"/>
      <c r="R42" s="91"/>
      <c r="S42" s="88"/>
      <c r="T42" s="91"/>
      <c r="U42" s="91"/>
      <c r="V42" s="91"/>
      <c r="W42" s="92">
        <f>Z42+AC42</f>
        <v>300</v>
      </c>
      <c r="X42" s="93"/>
      <c r="Y42" s="93"/>
      <c r="Z42" s="93">
        <v>270</v>
      </c>
      <c r="AA42" s="88"/>
      <c r="AB42" s="93"/>
      <c r="AC42" s="93">
        <v>30</v>
      </c>
      <c r="AD42" s="93"/>
      <c r="AE42" s="93"/>
      <c r="AF42" s="86">
        <f>AG42+AH42+AI42+AJ42+AS42</f>
        <v>0</v>
      </c>
      <c r="AG42" s="95">
        <v>0</v>
      </c>
      <c r="AH42" s="95">
        <v>0</v>
      </c>
      <c r="AI42" s="93">
        <v>0</v>
      </c>
      <c r="AJ42" s="95">
        <v>0</v>
      </c>
      <c r="AK42" s="95">
        <v>0</v>
      </c>
      <c r="AL42" s="95">
        <v>0</v>
      </c>
      <c r="AM42" s="95">
        <v>0</v>
      </c>
      <c r="AN42" s="86">
        <f>AO42+AP42+AQ42+AR42+BC42</f>
        <v>0</v>
      </c>
      <c r="AO42" s="95">
        <v>0</v>
      </c>
      <c r="AP42" s="95">
        <v>0</v>
      </c>
      <c r="AQ42" s="95">
        <v>0</v>
      </c>
      <c r="AR42" s="95">
        <v>0</v>
      </c>
      <c r="AS42" s="95">
        <v>0</v>
      </c>
      <c r="AT42" s="95">
        <v>0</v>
      </c>
      <c r="AU42" s="95">
        <v>0</v>
      </c>
      <c r="AV42" s="95">
        <v>0</v>
      </c>
      <c r="AW42" s="86">
        <f t="shared" si="62"/>
        <v>0</v>
      </c>
      <c r="AX42" s="95">
        <v>0</v>
      </c>
      <c r="AY42" s="95">
        <v>0</v>
      </c>
      <c r="AZ42" s="95">
        <v>0</v>
      </c>
      <c r="BA42" s="95">
        <v>0</v>
      </c>
      <c r="BB42" s="95">
        <v>0</v>
      </c>
      <c r="BC42" s="95">
        <v>0</v>
      </c>
      <c r="BD42" s="86">
        <f t="shared" si="63"/>
        <v>0</v>
      </c>
      <c r="BE42" s="95">
        <v>0</v>
      </c>
      <c r="BF42" s="95">
        <v>0</v>
      </c>
      <c r="BG42" s="95">
        <v>0</v>
      </c>
      <c r="BH42" s="95">
        <v>0</v>
      </c>
      <c r="BI42" s="95">
        <v>0</v>
      </c>
      <c r="BJ42" s="95">
        <v>0</v>
      </c>
    </row>
    <row r="43" spans="1:62" s="7" customFormat="1" ht="44.25" customHeight="1" x14ac:dyDescent="0.2">
      <c r="A43" s="149" t="s">
        <v>46</v>
      </c>
      <c r="B43" s="26"/>
      <c r="C43" s="26" t="s">
        <v>6</v>
      </c>
      <c r="D43" s="85">
        <f t="shared" si="0"/>
        <v>3633769.6</v>
      </c>
      <c r="E43" s="86">
        <f>SUM(F43:H43)</f>
        <v>879884.79999999993</v>
      </c>
      <c r="F43" s="87">
        <f t="shared" ref="F43:L43" si="64">SUM(F44)</f>
        <v>325207.09999999998</v>
      </c>
      <c r="G43" s="87">
        <f t="shared" si="64"/>
        <v>418257.8</v>
      </c>
      <c r="H43" s="87">
        <f t="shared" si="64"/>
        <v>136419.90000000002</v>
      </c>
      <c r="I43" s="86">
        <f>J43+K43+L43+M43+N43+O43</f>
        <v>531484.6</v>
      </c>
      <c r="J43" s="87">
        <f t="shared" si="64"/>
        <v>278080.3</v>
      </c>
      <c r="K43" s="87">
        <f t="shared" si="64"/>
        <v>183584.69999999998</v>
      </c>
      <c r="L43" s="87">
        <f t="shared" si="64"/>
        <v>69819.600000000006</v>
      </c>
      <c r="M43" s="87">
        <f t="shared" ref="M43" si="65">SUM(M44)</f>
        <v>0</v>
      </c>
      <c r="N43" s="87">
        <f t="shared" ref="N43" si="66">SUM(N44)</f>
        <v>0</v>
      </c>
      <c r="O43" s="87">
        <f t="shared" ref="O43" si="67">SUM(O44)</f>
        <v>0</v>
      </c>
      <c r="P43" s="86">
        <f t="shared" ref="P43:P80" si="68">Q43+R43+S43+T43+U43+V43</f>
        <v>883698</v>
      </c>
      <c r="Q43" s="87">
        <f>Q44+Q45+Q46</f>
        <v>413020.19999999995</v>
      </c>
      <c r="R43" s="87">
        <f>R44+R45+R46</f>
        <v>234514</v>
      </c>
      <c r="S43" s="85">
        <f>S44+S45+S46</f>
        <v>235713.8</v>
      </c>
      <c r="T43" s="87">
        <f t="shared" ref="T43" si="69">SUM(T44)</f>
        <v>450</v>
      </c>
      <c r="U43" s="87">
        <f t="shared" ref="U43" si="70">SUM(U44)</f>
        <v>0</v>
      </c>
      <c r="V43" s="87">
        <f t="shared" ref="V43" si="71">SUM(V44)</f>
        <v>0</v>
      </c>
      <c r="W43" s="92">
        <f t="shared" si="9"/>
        <v>483762</v>
      </c>
      <c r="X43" s="105">
        <f>X44+X45+X46</f>
        <v>228325.4</v>
      </c>
      <c r="Y43" s="105">
        <f t="shared" ref="Y43:Z43" si="72">SUM(Y44:Y46)</f>
        <v>0</v>
      </c>
      <c r="Z43" s="105">
        <f t="shared" si="72"/>
        <v>120235.9</v>
      </c>
      <c r="AA43" s="85">
        <f>AA44+AA45+AA46</f>
        <v>135040.69999999998</v>
      </c>
      <c r="AB43" s="105">
        <f t="shared" ref="AB43" si="73">SUM(AB44:AB46)</f>
        <v>160</v>
      </c>
      <c r="AC43" s="105"/>
      <c r="AD43" s="105">
        <f t="shared" ref="AD43:AE43" si="74">SUM(AD44:AD46)</f>
        <v>0</v>
      </c>
      <c r="AE43" s="105">
        <f t="shared" si="74"/>
        <v>0</v>
      </c>
      <c r="AF43" s="92">
        <f>AG43+AH43+AI43+AJ43+AM43</f>
        <v>802607.70000000007</v>
      </c>
      <c r="AG43" s="105">
        <f t="shared" ref="AG43:AI43" si="75">SUM(AG44:AG46)</f>
        <v>317676.59999999998</v>
      </c>
      <c r="AH43" s="105">
        <f t="shared" si="75"/>
        <v>381266.2</v>
      </c>
      <c r="AI43" s="105">
        <f t="shared" si="75"/>
        <v>101764.90000000001</v>
      </c>
      <c r="AJ43" s="105">
        <f t="shared" ref="AJ43" si="76">SUM(AJ44:AJ46)</f>
        <v>1900</v>
      </c>
      <c r="AK43" s="105">
        <f t="shared" ref="AK43:AM43" si="77">SUM(AK44:AK46)</f>
        <v>0</v>
      </c>
      <c r="AL43" s="105">
        <f t="shared" si="77"/>
        <v>0</v>
      </c>
      <c r="AM43" s="105">
        <f t="shared" si="77"/>
        <v>0</v>
      </c>
      <c r="AN43" s="86">
        <f t="shared" ref="AN43:AN55" si="78">AO43+AP43+AQ43+AR43+AV43</f>
        <v>51732.500000000007</v>
      </c>
      <c r="AO43" s="105">
        <f t="shared" ref="AO43:AV43" si="79">SUM(AO44:AO46)</f>
        <v>28670.400000000001</v>
      </c>
      <c r="AP43" s="105">
        <f t="shared" si="79"/>
        <v>22565.800000000003</v>
      </c>
      <c r="AQ43" s="104">
        <f t="shared" si="79"/>
        <v>196.3</v>
      </c>
      <c r="AR43" s="105">
        <f t="shared" si="79"/>
        <v>300</v>
      </c>
      <c r="AS43" s="105">
        <f t="shared" si="79"/>
        <v>0</v>
      </c>
      <c r="AT43" s="105">
        <f t="shared" si="79"/>
        <v>0</v>
      </c>
      <c r="AU43" s="105">
        <f t="shared" si="79"/>
        <v>0</v>
      </c>
      <c r="AV43" s="105">
        <f t="shared" si="79"/>
        <v>0</v>
      </c>
      <c r="AW43" s="86">
        <f t="shared" ref="AW43:AW55" si="80">AX43+AY43+AZ43+BA43+BJ43</f>
        <v>300</v>
      </c>
      <c r="AX43" s="105">
        <f t="shared" ref="AX43:BC43" si="81">SUM(AX44:AX46)</f>
        <v>0</v>
      </c>
      <c r="AY43" s="105">
        <f t="shared" si="81"/>
        <v>0</v>
      </c>
      <c r="AZ43" s="105">
        <f t="shared" si="81"/>
        <v>0</v>
      </c>
      <c r="BA43" s="105">
        <f t="shared" si="81"/>
        <v>300</v>
      </c>
      <c r="BB43" s="105">
        <f t="shared" si="81"/>
        <v>0</v>
      </c>
      <c r="BC43" s="105">
        <f t="shared" si="81"/>
        <v>0</v>
      </c>
      <c r="BD43" s="86">
        <f t="shared" si="13"/>
        <v>300</v>
      </c>
      <c r="BE43" s="105">
        <f t="shared" ref="BE43:BJ43" si="82">SUM(BE44:BE46)</f>
        <v>0</v>
      </c>
      <c r="BF43" s="105">
        <f t="shared" si="82"/>
        <v>0</v>
      </c>
      <c r="BG43" s="105">
        <f t="shared" si="82"/>
        <v>0</v>
      </c>
      <c r="BH43" s="105">
        <f t="shared" si="82"/>
        <v>300</v>
      </c>
      <c r="BI43" s="105">
        <f t="shared" si="82"/>
        <v>0</v>
      </c>
      <c r="BJ43" s="105">
        <f t="shared" si="82"/>
        <v>0</v>
      </c>
    </row>
    <row r="44" spans="1:62" s="9" customFormat="1" ht="85.5" x14ac:dyDescent="0.2">
      <c r="A44" s="150"/>
      <c r="B44" s="26" t="s">
        <v>63</v>
      </c>
      <c r="C44" s="26" t="s">
        <v>11</v>
      </c>
      <c r="D44" s="85">
        <f>E44+I44+P44+W44+AF44+AN44+AW44+BD44+D58</f>
        <v>1890988.7</v>
      </c>
      <c r="E44" s="86">
        <f>SUM(F44:H44)</f>
        <v>879884.79999999993</v>
      </c>
      <c r="F44" s="87">
        <f>F47+F50+F53+F54+F55</f>
        <v>325207.09999999998</v>
      </c>
      <c r="G44" s="87">
        <f t="shared" ref="G44:H44" si="83">G47+G50+G53+G54+G55</f>
        <v>418257.8</v>
      </c>
      <c r="H44" s="87">
        <f t="shared" si="83"/>
        <v>136419.90000000002</v>
      </c>
      <c r="I44" s="86">
        <f>J44+K44+L44+M44+N44+O44</f>
        <v>531484.6</v>
      </c>
      <c r="J44" s="87">
        <f>J47+J50+J53+J54+J55</f>
        <v>278080.3</v>
      </c>
      <c r="K44" s="87">
        <f t="shared" ref="K44:O44" si="84">K47+K50+K53+K54+K55</f>
        <v>183584.69999999998</v>
      </c>
      <c r="L44" s="87">
        <f t="shared" si="84"/>
        <v>69819.600000000006</v>
      </c>
      <c r="M44" s="87">
        <f t="shared" si="84"/>
        <v>0</v>
      </c>
      <c r="N44" s="87">
        <f t="shared" si="84"/>
        <v>0</v>
      </c>
      <c r="O44" s="87">
        <f t="shared" si="84"/>
        <v>0</v>
      </c>
      <c r="P44" s="86">
        <f t="shared" si="68"/>
        <v>84046.200000000012</v>
      </c>
      <c r="Q44" s="87">
        <f>Q47+Q50+Q53+Q54+Q55</f>
        <v>37836.300000000003</v>
      </c>
      <c r="R44" s="87">
        <f t="shared" ref="R44:V44" si="85">R47+R50+R53+R54+R55</f>
        <v>31011.9</v>
      </c>
      <c r="S44" s="87">
        <f t="shared" si="85"/>
        <v>14748</v>
      </c>
      <c r="T44" s="87">
        <f t="shared" si="85"/>
        <v>450</v>
      </c>
      <c r="U44" s="87">
        <f t="shared" si="85"/>
        <v>0</v>
      </c>
      <c r="V44" s="87">
        <f t="shared" si="85"/>
        <v>0</v>
      </c>
      <c r="W44" s="86">
        <f t="shared" si="9"/>
        <v>64055.600000000006</v>
      </c>
      <c r="X44" s="85">
        <f>X47+X50+X53+X54+X55</f>
        <v>49394.3</v>
      </c>
      <c r="Y44" s="85">
        <f t="shared" ref="Y44:AE44" si="86">Y47+Y50+Y53+Y54+Y55</f>
        <v>0</v>
      </c>
      <c r="Z44" s="85">
        <f t="shared" si="86"/>
        <v>12066.4</v>
      </c>
      <c r="AA44" s="85">
        <f t="shared" si="86"/>
        <v>2434.9</v>
      </c>
      <c r="AB44" s="85">
        <f t="shared" si="86"/>
        <v>160</v>
      </c>
      <c r="AC44" s="85">
        <f t="shared" si="86"/>
        <v>0</v>
      </c>
      <c r="AD44" s="85">
        <f t="shared" si="86"/>
        <v>0</v>
      </c>
      <c r="AE44" s="85">
        <f t="shared" si="86"/>
        <v>0</v>
      </c>
      <c r="AF44" s="86">
        <f t="shared" si="12"/>
        <v>326581.10000000003</v>
      </c>
      <c r="AG44" s="87">
        <f>AG47+AG50+AG53+AG54+AG55</f>
        <v>134813.79999999999</v>
      </c>
      <c r="AH44" s="85">
        <f>AH47+AH50+AH53+AH54+AH55+AH57</f>
        <v>167505.1</v>
      </c>
      <c r="AI44" s="85">
        <f>AI47+AI50+AI53+AI54+AI55+AI56+AI57</f>
        <v>22362.2</v>
      </c>
      <c r="AJ44" s="87">
        <f>AJ47+AJ50+AJ53+AJ54+AJ55+AJ56</f>
        <v>1900</v>
      </c>
      <c r="AK44" s="87">
        <f t="shared" ref="AK44:AM44" si="87">AK47+AK50+AK53+AK54+AK55</f>
        <v>0</v>
      </c>
      <c r="AL44" s="87">
        <f t="shared" si="87"/>
        <v>0</v>
      </c>
      <c r="AM44" s="87">
        <f t="shared" si="87"/>
        <v>0</v>
      </c>
      <c r="AN44" s="86">
        <f t="shared" si="78"/>
        <v>4072.4000000000005</v>
      </c>
      <c r="AO44" s="87">
        <f>AO47+AO50+AO53+AO54+AO55</f>
        <v>0</v>
      </c>
      <c r="AP44" s="87">
        <f>AP58+AP57</f>
        <v>3724.1000000000004</v>
      </c>
      <c r="AQ44" s="87">
        <f>AQ57+AQ58</f>
        <v>48.3</v>
      </c>
      <c r="AR44" s="87">
        <f t="shared" ref="AR44:AV44" si="88">AR47+AR50+AR53+AR54+AR55</f>
        <v>300</v>
      </c>
      <c r="AS44" s="87">
        <f t="shared" ref="AS44:AU44" si="89">AS47+AS50+AS53+AS54+AS55</f>
        <v>0</v>
      </c>
      <c r="AT44" s="87">
        <f t="shared" si="89"/>
        <v>0</v>
      </c>
      <c r="AU44" s="87">
        <f t="shared" si="89"/>
        <v>0</v>
      </c>
      <c r="AV44" s="87">
        <f t="shared" si="88"/>
        <v>0</v>
      </c>
      <c r="AW44" s="86">
        <f t="shared" si="80"/>
        <v>300</v>
      </c>
      <c r="AX44" s="87">
        <f>AX47+AX50+AX53+AX54+AX55</f>
        <v>0</v>
      </c>
      <c r="AY44" s="87">
        <f t="shared" ref="AY44:BA44" si="90">AY47+AY50+AY53+AY54+AY55</f>
        <v>0</v>
      </c>
      <c r="AZ44" s="87">
        <f t="shared" si="90"/>
        <v>0</v>
      </c>
      <c r="BA44" s="87">
        <f t="shared" si="90"/>
        <v>300</v>
      </c>
      <c r="BB44" s="87">
        <f t="shared" ref="BB44" si="91">BB47+BB50+BB53+BB54+BB55</f>
        <v>0</v>
      </c>
      <c r="BC44" s="87">
        <f t="shared" ref="BC44" si="92">BC47+BC50+BC53+BC54+BC55</f>
        <v>0</v>
      </c>
      <c r="BD44" s="86">
        <f t="shared" si="13"/>
        <v>300</v>
      </c>
      <c r="BE44" s="87">
        <f>BE47+BE50+BE53+BE54+BE55</f>
        <v>0</v>
      </c>
      <c r="BF44" s="87">
        <f t="shared" ref="BF44:BJ44" si="93">BF47+BF50+BF53+BF54+BF55</f>
        <v>0</v>
      </c>
      <c r="BG44" s="87">
        <f t="shared" si="93"/>
        <v>0</v>
      </c>
      <c r="BH44" s="87">
        <f t="shared" si="93"/>
        <v>300</v>
      </c>
      <c r="BI44" s="87">
        <f t="shared" si="93"/>
        <v>0</v>
      </c>
      <c r="BJ44" s="87">
        <f t="shared" si="93"/>
        <v>0</v>
      </c>
    </row>
    <row r="45" spans="1:62" s="9" customFormat="1" ht="68.25" customHeight="1" x14ac:dyDescent="0.2">
      <c r="A45" s="38"/>
      <c r="B45" s="26" t="s">
        <v>36</v>
      </c>
      <c r="C45" s="26" t="s">
        <v>36</v>
      </c>
      <c r="D45" s="85">
        <f>E45+I45+P45+W45+AF45+AN45+AW45+BD45</f>
        <v>518309.60000000003</v>
      </c>
      <c r="E45" s="86">
        <f t="shared" ref="E45:E46" si="94">SUM(F45:H45)</f>
        <v>0</v>
      </c>
      <c r="F45" s="87">
        <f>F48+F52</f>
        <v>0</v>
      </c>
      <c r="G45" s="87">
        <f t="shared" ref="G45:H45" si="95">G48+G52</f>
        <v>0</v>
      </c>
      <c r="H45" s="87">
        <f t="shared" si="95"/>
        <v>0</v>
      </c>
      <c r="I45" s="86">
        <f t="shared" ref="I45:I46" si="96">J45+K45+L45+M45+N45+O45</f>
        <v>0</v>
      </c>
      <c r="J45" s="87">
        <f>J48+J52</f>
        <v>0</v>
      </c>
      <c r="K45" s="87">
        <f t="shared" ref="K45:O45" si="97">K48+K52</f>
        <v>0</v>
      </c>
      <c r="L45" s="87">
        <f t="shared" si="97"/>
        <v>0</v>
      </c>
      <c r="M45" s="87">
        <f t="shared" si="97"/>
        <v>0</v>
      </c>
      <c r="N45" s="87">
        <f t="shared" si="97"/>
        <v>0</v>
      </c>
      <c r="O45" s="87">
        <f t="shared" si="97"/>
        <v>0</v>
      </c>
      <c r="P45" s="86">
        <f t="shared" si="68"/>
        <v>303397.5</v>
      </c>
      <c r="Q45" s="87">
        <f>Q48+Q52</f>
        <v>54570.8</v>
      </c>
      <c r="R45" s="87">
        <f t="shared" ref="R45:V45" si="98">R48+R52</f>
        <v>67071.399999999994</v>
      </c>
      <c r="S45" s="87">
        <f t="shared" si="98"/>
        <v>181755.3</v>
      </c>
      <c r="T45" s="87">
        <f t="shared" si="98"/>
        <v>0</v>
      </c>
      <c r="U45" s="87">
        <f t="shared" si="98"/>
        <v>0</v>
      </c>
      <c r="V45" s="87">
        <f t="shared" si="98"/>
        <v>0</v>
      </c>
      <c r="W45" s="86">
        <f t="shared" si="9"/>
        <v>158727.4</v>
      </c>
      <c r="X45" s="85">
        <f>X48+X52</f>
        <v>1555.7</v>
      </c>
      <c r="Y45" s="85">
        <f t="shared" ref="Y45:AE45" si="99">Y48+Y52</f>
        <v>0</v>
      </c>
      <c r="Z45" s="85">
        <f t="shared" si="99"/>
        <v>36989.5</v>
      </c>
      <c r="AA45" s="85">
        <f>AA48+AA52</f>
        <v>120182.2</v>
      </c>
      <c r="AB45" s="85">
        <f t="shared" si="99"/>
        <v>0</v>
      </c>
      <c r="AC45" s="85">
        <f t="shared" si="99"/>
        <v>0</v>
      </c>
      <c r="AD45" s="85">
        <f t="shared" si="99"/>
        <v>0</v>
      </c>
      <c r="AE45" s="85">
        <f t="shared" si="99"/>
        <v>0</v>
      </c>
      <c r="AF45" s="86">
        <f t="shared" si="12"/>
        <v>56184.700000000004</v>
      </c>
      <c r="AG45" s="87">
        <f>AG48+AG52</f>
        <v>1750.7</v>
      </c>
      <c r="AH45" s="87">
        <f t="shared" ref="AH45:AM45" si="100">AH48+AH52</f>
        <v>2882.6</v>
      </c>
      <c r="AI45" s="85">
        <f t="shared" si="100"/>
        <v>51551.4</v>
      </c>
      <c r="AJ45" s="87">
        <f t="shared" si="100"/>
        <v>0</v>
      </c>
      <c r="AK45" s="87">
        <f t="shared" ref="AK45:AL45" si="101">AK48+AK52</f>
        <v>0</v>
      </c>
      <c r="AL45" s="87">
        <f t="shared" si="101"/>
        <v>0</v>
      </c>
      <c r="AM45" s="87">
        <f t="shared" si="100"/>
        <v>0</v>
      </c>
      <c r="AN45" s="86">
        <f t="shared" si="78"/>
        <v>0</v>
      </c>
      <c r="AO45" s="87">
        <f>AO48+AO52</f>
        <v>0</v>
      </c>
      <c r="AP45" s="87">
        <f t="shared" ref="AP45:AV45" si="102">AP48+AP52</f>
        <v>0</v>
      </c>
      <c r="AQ45" s="87">
        <f t="shared" si="102"/>
        <v>0</v>
      </c>
      <c r="AR45" s="87">
        <f t="shared" si="102"/>
        <v>0</v>
      </c>
      <c r="AS45" s="87">
        <f t="shared" ref="AS45:AU45" si="103">AS48+AS52</f>
        <v>0</v>
      </c>
      <c r="AT45" s="87">
        <f t="shared" si="103"/>
        <v>0</v>
      </c>
      <c r="AU45" s="87">
        <f t="shared" si="103"/>
        <v>0</v>
      </c>
      <c r="AV45" s="87">
        <f t="shared" si="102"/>
        <v>0</v>
      </c>
      <c r="AW45" s="86">
        <f t="shared" si="80"/>
        <v>0</v>
      </c>
      <c r="AX45" s="87">
        <f>AX48+AX52</f>
        <v>0</v>
      </c>
      <c r="AY45" s="87">
        <f t="shared" ref="AY45:BA45" si="104">AY48+AY52</f>
        <v>0</v>
      </c>
      <c r="AZ45" s="87">
        <f t="shared" si="104"/>
        <v>0</v>
      </c>
      <c r="BA45" s="87">
        <f t="shared" si="104"/>
        <v>0</v>
      </c>
      <c r="BB45" s="87">
        <f t="shared" ref="BB45" si="105">BB48+BB52</f>
        <v>0</v>
      </c>
      <c r="BC45" s="87">
        <f t="shared" ref="BC45" si="106">BC48+BC52</f>
        <v>0</v>
      </c>
      <c r="BD45" s="86">
        <f t="shared" si="13"/>
        <v>0</v>
      </c>
      <c r="BE45" s="87">
        <f>BE48+BE52</f>
        <v>0</v>
      </c>
      <c r="BF45" s="87">
        <f t="shared" ref="BF45:BJ45" si="107">BF48+BF52</f>
        <v>0</v>
      </c>
      <c r="BG45" s="87">
        <f t="shared" si="107"/>
        <v>0</v>
      </c>
      <c r="BH45" s="87">
        <f t="shared" si="107"/>
        <v>0</v>
      </c>
      <c r="BI45" s="87">
        <f t="shared" si="107"/>
        <v>0</v>
      </c>
      <c r="BJ45" s="87">
        <f t="shared" si="107"/>
        <v>0</v>
      </c>
    </row>
    <row r="46" spans="1:62" s="9" customFormat="1" ht="43.5" customHeight="1" x14ac:dyDescent="0.2">
      <c r="A46" s="38"/>
      <c r="B46" s="26" t="s">
        <v>60</v>
      </c>
      <c r="C46" s="26" t="s">
        <v>60</v>
      </c>
      <c r="D46" s="85">
        <f>E46+I46+P46+W46+AF46+AN46+AW46+BD46</f>
        <v>1224735.3</v>
      </c>
      <c r="E46" s="86">
        <f t="shared" si="94"/>
        <v>0</v>
      </c>
      <c r="F46" s="87">
        <f>F51</f>
        <v>0</v>
      </c>
      <c r="G46" s="87">
        <f t="shared" ref="G46:H46" si="108">G51</f>
        <v>0</v>
      </c>
      <c r="H46" s="87">
        <f t="shared" si="108"/>
        <v>0</v>
      </c>
      <c r="I46" s="86">
        <f t="shared" si="96"/>
        <v>0</v>
      </c>
      <c r="J46" s="87">
        <f>J51</f>
        <v>0</v>
      </c>
      <c r="K46" s="87">
        <f t="shared" ref="K46:O46" si="109">K51</f>
        <v>0</v>
      </c>
      <c r="L46" s="87">
        <f t="shared" si="109"/>
        <v>0</v>
      </c>
      <c r="M46" s="87">
        <f t="shared" si="109"/>
        <v>0</v>
      </c>
      <c r="N46" s="87">
        <f t="shared" si="109"/>
        <v>0</v>
      </c>
      <c r="O46" s="87">
        <f t="shared" si="109"/>
        <v>0</v>
      </c>
      <c r="P46" s="86">
        <f t="shared" si="68"/>
        <v>496254.3</v>
      </c>
      <c r="Q46" s="87">
        <f>Q51</f>
        <v>320613.09999999998</v>
      </c>
      <c r="R46" s="87">
        <f t="shared" ref="R46:V46" si="110">R51</f>
        <v>136430.70000000001</v>
      </c>
      <c r="S46" s="87">
        <f t="shared" si="110"/>
        <v>39210.5</v>
      </c>
      <c r="T46" s="87">
        <f t="shared" si="110"/>
        <v>0</v>
      </c>
      <c r="U46" s="87">
        <f t="shared" si="110"/>
        <v>0</v>
      </c>
      <c r="V46" s="87">
        <f t="shared" si="110"/>
        <v>0</v>
      </c>
      <c r="W46" s="86">
        <f t="shared" si="9"/>
        <v>260979</v>
      </c>
      <c r="X46" s="85">
        <f>X51</f>
        <v>177375.4</v>
      </c>
      <c r="Y46" s="85">
        <f t="shared" ref="Y46:AE46" si="111">Y51</f>
        <v>0</v>
      </c>
      <c r="Z46" s="85">
        <f t="shared" si="111"/>
        <v>71180</v>
      </c>
      <c r="AA46" s="85">
        <f t="shared" si="111"/>
        <v>12423.6</v>
      </c>
      <c r="AB46" s="85">
        <f t="shared" si="111"/>
        <v>0</v>
      </c>
      <c r="AC46" s="85">
        <f t="shared" si="111"/>
        <v>0</v>
      </c>
      <c r="AD46" s="85">
        <f t="shared" si="111"/>
        <v>0</v>
      </c>
      <c r="AE46" s="85">
        <f t="shared" si="111"/>
        <v>0</v>
      </c>
      <c r="AF46" s="86">
        <f t="shared" si="12"/>
        <v>419841.89999999997</v>
      </c>
      <c r="AG46" s="87">
        <f>AG51</f>
        <v>181112.1</v>
      </c>
      <c r="AH46" s="87">
        <f t="shared" ref="AH46:AM46" si="112">AH51</f>
        <v>210878.5</v>
      </c>
      <c r="AI46" s="85">
        <f t="shared" si="112"/>
        <v>27851.3</v>
      </c>
      <c r="AJ46" s="87">
        <f t="shared" si="112"/>
        <v>0</v>
      </c>
      <c r="AK46" s="87">
        <f t="shared" ref="AK46:AL46" si="113">AK51</f>
        <v>0</v>
      </c>
      <c r="AL46" s="87">
        <f t="shared" si="113"/>
        <v>0</v>
      </c>
      <c r="AM46" s="87">
        <f t="shared" si="112"/>
        <v>0</v>
      </c>
      <c r="AN46" s="86">
        <f t="shared" si="78"/>
        <v>47660.100000000006</v>
      </c>
      <c r="AO46" s="87">
        <f>AO51</f>
        <v>28670.400000000001</v>
      </c>
      <c r="AP46" s="87">
        <f t="shared" ref="AP46:AV46" si="114">AP51</f>
        <v>18841.7</v>
      </c>
      <c r="AQ46" s="87">
        <f t="shared" si="114"/>
        <v>148</v>
      </c>
      <c r="AR46" s="87">
        <f t="shared" si="114"/>
        <v>0</v>
      </c>
      <c r="AS46" s="87">
        <f t="shared" ref="AS46:AU46" si="115">AS51</f>
        <v>0</v>
      </c>
      <c r="AT46" s="87">
        <f t="shared" si="115"/>
        <v>0</v>
      </c>
      <c r="AU46" s="87">
        <f t="shared" si="115"/>
        <v>0</v>
      </c>
      <c r="AV46" s="87">
        <f t="shared" si="114"/>
        <v>0</v>
      </c>
      <c r="AW46" s="86">
        <f t="shared" si="80"/>
        <v>0</v>
      </c>
      <c r="AX46" s="87">
        <f>AX51</f>
        <v>0</v>
      </c>
      <c r="AY46" s="87">
        <f t="shared" ref="AY46:BA46" si="116">AY51</f>
        <v>0</v>
      </c>
      <c r="AZ46" s="87">
        <f t="shared" si="116"/>
        <v>0</v>
      </c>
      <c r="BA46" s="87">
        <f t="shared" si="116"/>
        <v>0</v>
      </c>
      <c r="BB46" s="87">
        <f t="shared" ref="BB46" si="117">BB51</f>
        <v>0</v>
      </c>
      <c r="BC46" s="87">
        <f t="shared" ref="BC46" si="118">BC51</f>
        <v>0</v>
      </c>
      <c r="BD46" s="86">
        <f t="shared" si="13"/>
        <v>0</v>
      </c>
      <c r="BE46" s="87">
        <f>BE51</f>
        <v>0</v>
      </c>
      <c r="BF46" s="87">
        <f t="shared" ref="BF46:BJ46" si="119">BF51</f>
        <v>0</v>
      </c>
      <c r="BG46" s="87">
        <f t="shared" si="119"/>
        <v>0</v>
      </c>
      <c r="BH46" s="87">
        <f t="shared" si="119"/>
        <v>0</v>
      </c>
      <c r="BI46" s="87">
        <f t="shared" si="119"/>
        <v>0</v>
      </c>
      <c r="BJ46" s="87">
        <f t="shared" si="119"/>
        <v>0</v>
      </c>
    </row>
    <row r="47" spans="1:62" ht="132.75" customHeight="1" x14ac:dyDescent="0.2">
      <c r="A47" s="121" t="s">
        <v>47</v>
      </c>
      <c r="B47" s="23" t="s">
        <v>36</v>
      </c>
      <c r="C47" s="23" t="s">
        <v>11</v>
      </c>
      <c r="D47" s="85">
        <f>E47+I47+P47+W47+AF47+AN47+AW47+BD47</f>
        <v>54501.4</v>
      </c>
      <c r="E47" s="92">
        <f t="shared" ref="E47:E64" si="120">SUM(F47:H47)</f>
        <v>26708.3</v>
      </c>
      <c r="F47" s="95">
        <v>0</v>
      </c>
      <c r="G47" s="95">
        <v>0</v>
      </c>
      <c r="H47" s="95">
        <v>26708.3</v>
      </c>
      <c r="I47" s="92">
        <f t="shared" ref="I47:I74" si="121">J47+K47+L47+M47+N47+O47</f>
        <v>21378.3</v>
      </c>
      <c r="J47" s="95">
        <v>0</v>
      </c>
      <c r="K47" s="95">
        <v>0</v>
      </c>
      <c r="L47" s="95">
        <v>21378.3</v>
      </c>
      <c r="M47" s="95"/>
      <c r="N47" s="95"/>
      <c r="O47" s="95"/>
      <c r="P47" s="92">
        <f t="shared" si="68"/>
        <v>6414.8</v>
      </c>
      <c r="Q47" s="95">
        <v>0</v>
      </c>
      <c r="R47" s="95">
        <v>0</v>
      </c>
      <c r="S47" s="93">
        <f>6414.8</f>
        <v>6414.8</v>
      </c>
      <c r="T47" s="95"/>
      <c r="U47" s="95"/>
      <c r="V47" s="95"/>
      <c r="W47" s="92">
        <f t="shared" si="9"/>
        <v>0</v>
      </c>
      <c r="X47" s="93">
        <v>0</v>
      </c>
      <c r="Y47" s="93">
        <v>0</v>
      </c>
      <c r="Z47" s="93">
        <v>0</v>
      </c>
      <c r="AA47" s="93">
        <v>0</v>
      </c>
      <c r="AB47" s="93"/>
      <c r="AC47" s="93"/>
      <c r="AD47" s="93"/>
      <c r="AE47" s="93"/>
      <c r="AF47" s="86">
        <f t="shared" si="12"/>
        <v>0</v>
      </c>
      <c r="AG47" s="95">
        <v>0</v>
      </c>
      <c r="AH47" s="95">
        <v>0</v>
      </c>
      <c r="AI47" s="93">
        <v>0</v>
      </c>
      <c r="AJ47" s="95">
        <v>0</v>
      </c>
      <c r="AK47" s="95">
        <v>0</v>
      </c>
      <c r="AL47" s="95">
        <v>0</v>
      </c>
      <c r="AM47" s="95">
        <v>0</v>
      </c>
      <c r="AN47" s="86">
        <f t="shared" si="78"/>
        <v>0</v>
      </c>
      <c r="AO47" s="95">
        <v>0</v>
      </c>
      <c r="AP47" s="95">
        <v>0</v>
      </c>
      <c r="AQ47" s="95">
        <v>0</v>
      </c>
      <c r="AR47" s="95">
        <v>0</v>
      </c>
      <c r="AS47" s="95">
        <v>0</v>
      </c>
      <c r="AT47" s="95">
        <v>0</v>
      </c>
      <c r="AU47" s="95">
        <v>0</v>
      </c>
      <c r="AV47" s="95">
        <v>0</v>
      </c>
      <c r="AW47" s="86">
        <f t="shared" si="80"/>
        <v>0</v>
      </c>
      <c r="AX47" s="95">
        <v>0</v>
      </c>
      <c r="AY47" s="95">
        <v>0</v>
      </c>
      <c r="AZ47" s="95">
        <v>0</v>
      </c>
      <c r="BA47" s="95">
        <v>0</v>
      </c>
      <c r="BB47" s="95">
        <v>0</v>
      </c>
      <c r="BC47" s="95">
        <v>0</v>
      </c>
      <c r="BD47" s="86">
        <f t="shared" si="13"/>
        <v>0</v>
      </c>
      <c r="BE47" s="95">
        <v>0</v>
      </c>
      <c r="BF47" s="95">
        <v>0</v>
      </c>
      <c r="BG47" s="95">
        <v>0</v>
      </c>
      <c r="BH47" s="95">
        <v>0</v>
      </c>
      <c r="BI47" s="95">
        <v>0</v>
      </c>
      <c r="BJ47" s="95">
        <v>0</v>
      </c>
    </row>
    <row r="48" spans="1:62" ht="78" customHeight="1" x14ac:dyDescent="0.2">
      <c r="A48" s="122"/>
      <c r="B48" s="23" t="s">
        <v>36</v>
      </c>
      <c r="C48" s="23" t="s">
        <v>36</v>
      </c>
      <c r="D48" s="87">
        <f>E48+I48+P48+W48+AF48+AN48+AW48+BD48</f>
        <v>1600</v>
      </c>
      <c r="E48" s="92">
        <f t="shared" si="120"/>
        <v>0</v>
      </c>
      <c r="F48" s="95"/>
      <c r="G48" s="95"/>
      <c r="H48" s="95"/>
      <c r="I48" s="92">
        <f t="shared" si="121"/>
        <v>0</v>
      </c>
      <c r="J48" s="95"/>
      <c r="K48" s="95"/>
      <c r="L48" s="95"/>
      <c r="M48" s="95"/>
      <c r="N48" s="95"/>
      <c r="O48" s="95"/>
      <c r="P48" s="92">
        <f t="shared" si="68"/>
        <v>800</v>
      </c>
      <c r="Q48" s="95"/>
      <c r="R48" s="95"/>
      <c r="S48" s="93">
        <v>800</v>
      </c>
      <c r="T48" s="95"/>
      <c r="U48" s="95"/>
      <c r="V48" s="95"/>
      <c r="W48" s="92">
        <f>AA48</f>
        <v>800</v>
      </c>
      <c r="X48" s="93"/>
      <c r="Y48" s="93"/>
      <c r="Z48" s="93"/>
      <c r="AA48" s="93">
        <v>800</v>
      </c>
      <c r="AB48" s="93"/>
      <c r="AC48" s="93"/>
      <c r="AD48" s="93"/>
      <c r="AE48" s="93"/>
      <c r="AF48" s="86">
        <f t="shared" si="12"/>
        <v>0</v>
      </c>
      <c r="AG48" s="95">
        <v>0</v>
      </c>
      <c r="AH48" s="95">
        <v>0</v>
      </c>
      <c r="AI48" s="93">
        <v>0</v>
      </c>
      <c r="AJ48" s="95">
        <v>0</v>
      </c>
      <c r="AK48" s="95">
        <v>0</v>
      </c>
      <c r="AL48" s="95">
        <v>0</v>
      </c>
      <c r="AM48" s="95">
        <v>0</v>
      </c>
      <c r="AN48" s="86">
        <f t="shared" si="78"/>
        <v>0</v>
      </c>
      <c r="AO48" s="95">
        <v>0</v>
      </c>
      <c r="AP48" s="95">
        <v>0</v>
      </c>
      <c r="AQ48" s="95">
        <v>0</v>
      </c>
      <c r="AR48" s="95">
        <v>0</v>
      </c>
      <c r="AS48" s="95">
        <v>0</v>
      </c>
      <c r="AT48" s="95">
        <v>0</v>
      </c>
      <c r="AU48" s="95">
        <v>0</v>
      </c>
      <c r="AV48" s="95">
        <v>0</v>
      </c>
      <c r="AW48" s="86">
        <f t="shared" si="80"/>
        <v>0</v>
      </c>
      <c r="AX48" s="95">
        <v>0</v>
      </c>
      <c r="AY48" s="95">
        <v>0</v>
      </c>
      <c r="AZ48" s="95">
        <v>0</v>
      </c>
      <c r="BA48" s="95">
        <v>0</v>
      </c>
      <c r="BB48" s="95">
        <v>0</v>
      </c>
      <c r="BC48" s="95">
        <v>0</v>
      </c>
      <c r="BD48" s="86">
        <f t="shared" si="13"/>
        <v>0</v>
      </c>
      <c r="BE48" s="95">
        <v>0</v>
      </c>
      <c r="BF48" s="95">
        <v>0</v>
      </c>
      <c r="BG48" s="95">
        <v>0</v>
      </c>
      <c r="BH48" s="95">
        <v>0</v>
      </c>
      <c r="BI48" s="95">
        <v>0</v>
      </c>
      <c r="BJ48" s="95">
        <v>0</v>
      </c>
    </row>
    <row r="49" spans="1:62" s="9" customFormat="1" ht="78" customHeight="1" x14ac:dyDescent="0.2">
      <c r="A49" s="144" t="s">
        <v>48</v>
      </c>
      <c r="B49" s="26" t="s">
        <v>75</v>
      </c>
      <c r="C49" s="26"/>
      <c r="D49" s="85">
        <f t="shared" ref="D49:D57" si="122">E49+I49+P49+W49+AF49+AN49+AW49+BD49</f>
        <v>3075949.8</v>
      </c>
      <c r="E49" s="92">
        <f t="shared" si="120"/>
        <v>551156.5</v>
      </c>
      <c r="F49" s="104">
        <f>F50+F51+F52</f>
        <v>135556.9</v>
      </c>
      <c r="G49" s="104">
        <f t="shared" ref="G49:H49" si="123">G50+G51+G52</f>
        <v>329510.5</v>
      </c>
      <c r="H49" s="104">
        <f t="shared" si="123"/>
        <v>86089.1</v>
      </c>
      <c r="I49" s="92">
        <f t="shared" si="121"/>
        <v>321129.09999999998</v>
      </c>
      <c r="J49" s="104">
        <f>J50+J51+J52</f>
        <v>119333.3</v>
      </c>
      <c r="K49" s="104">
        <f t="shared" ref="K49:O49" si="124">K50+K51+K52</f>
        <v>169890.3</v>
      </c>
      <c r="L49" s="104">
        <f t="shared" si="124"/>
        <v>31905.5</v>
      </c>
      <c r="M49" s="104">
        <f t="shared" si="124"/>
        <v>0</v>
      </c>
      <c r="N49" s="104">
        <f t="shared" si="124"/>
        <v>0</v>
      </c>
      <c r="O49" s="104">
        <f t="shared" si="124"/>
        <v>0</v>
      </c>
      <c r="P49" s="92">
        <f t="shared" si="68"/>
        <v>876033.2</v>
      </c>
      <c r="Q49" s="104">
        <f>Q50+Q51+Q52</f>
        <v>413020.19999999995</v>
      </c>
      <c r="R49" s="104">
        <f t="shared" ref="R49:V49" si="125">R50+R51+R52</f>
        <v>234514</v>
      </c>
      <c r="S49" s="104">
        <f t="shared" si="125"/>
        <v>228499</v>
      </c>
      <c r="T49" s="104">
        <f t="shared" si="125"/>
        <v>0</v>
      </c>
      <c r="U49" s="104">
        <f t="shared" si="125"/>
        <v>0</v>
      </c>
      <c r="V49" s="104">
        <f t="shared" si="125"/>
        <v>0</v>
      </c>
      <c r="W49" s="92">
        <f>X49+Y49+Z49+AA49+AB49+AC49+AD49+AE49</f>
        <v>482802.00000000006</v>
      </c>
      <c r="X49" s="105">
        <f>X50+X51+X52</f>
        <v>228325.40000000002</v>
      </c>
      <c r="Y49" s="105">
        <f t="shared" ref="Y49:AE49" si="126">Y50+Y51+Y52</f>
        <v>0</v>
      </c>
      <c r="Z49" s="105">
        <f t="shared" si="126"/>
        <v>120235.9</v>
      </c>
      <c r="AA49" s="105">
        <f t="shared" si="126"/>
        <v>134240.70000000001</v>
      </c>
      <c r="AB49" s="105">
        <f t="shared" si="126"/>
        <v>0</v>
      </c>
      <c r="AC49" s="105">
        <f t="shared" si="126"/>
        <v>0</v>
      </c>
      <c r="AD49" s="105">
        <f t="shared" si="126"/>
        <v>0</v>
      </c>
      <c r="AE49" s="105">
        <f t="shared" si="126"/>
        <v>0</v>
      </c>
      <c r="AF49" s="86">
        <f t="shared" si="12"/>
        <v>797168.9</v>
      </c>
      <c r="AG49" s="104">
        <f>AG50+AG51+AG52</f>
        <v>317676.60000000003</v>
      </c>
      <c r="AH49" s="104">
        <f t="shared" ref="AH49:AM49" si="127">AH50+AH51+AH52</f>
        <v>377762.8</v>
      </c>
      <c r="AI49" s="104">
        <f>AI50+AI51+AI52</f>
        <v>101729.5</v>
      </c>
      <c r="AJ49" s="104">
        <f t="shared" si="127"/>
        <v>0</v>
      </c>
      <c r="AK49" s="104">
        <f t="shared" si="127"/>
        <v>0</v>
      </c>
      <c r="AL49" s="104">
        <f t="shared" si="127"/>
        <v>0</v>
      </c>
      <c r="AM49" s="104">
        <f t="shared" si="127"/>
        <v>0</v>
      </c>
      <c r="AN49" s="86">
        <f t="shared" si="78"/>
        <v>47660.100000000006</v>
      </c>
      <c r="AO49" s="104">
        <f>AO50+AO51+AO52</f>
        <v>28670.400000000001</v>
      </c>
      <c r="AP49" s="104">
        <f t="shared" ref="AP49:AV49" si="128">AP50+AP51+AP52</f>
        <v>18841.7</v>
      </c>
      <c r="AQ49" s="104">
        <f t="shared" si="128"/>
        <v>148</v>
      </c>
      <c r="AR49" s="104">
        <f t="shared" si="128"/>
        <v>0</v>
      </c>
      <c r="AS49" s="104">
        <f t="shared" si="128"/>
        <v>0</v>
      </c>
      <c r="AT49" s="95">
        <v>0</v>
      </c>
      <c r="AU49" s="95">
        <v>0</v>
      </c>
      <c r="AV49" s="104">
        <f t="shared" si="128"/>
        <v>0</v>
      </c>
      <c r="AW49" s="86">
        <f t="shared" si="80"/>
        <v>0</v>
      </c>
      <c r="AX49" s="104">
        <f>AX50+AX51+AX52</f>
        <v>0</v>
      </c>
      <c r="AY49" s="104">
        <f t="shared" ref="AY49:BJ49" si="129">AY50+AY51+AY52</f>
        <v>0</v>
      </c>
      <c r="AZ49" s="104">
        <f t="shared" si="129"/>
        <v>0</v>
      </c>
      <c r="BA49" s="104">
        <f t="shared" si="129"/>
        <v>0</v>
      </c>
      <c r="BB49" s="104">
        <f t="shared" si="129"/>
        <v>0</v>
      </c>
      <c r="BC49" s="104">
        <f t="shared" ref="BC49" si="130">BC50+BC51+BC52</f>
        <v>0</v>
      </c>
      <c r="BD49" s="86">
        <f t="shared" si="13"/>
        <v>0</v>
      </c>
      <c r="BE49" s="104">
        <f t="shared" ref="BE49:BH49" si="131">BE50+BE51+BE52</f>
        <v>0</v>
      </c>
      <c r="BF49" s="104">
        <f t="shared" si="131"/>
        <v>0</v>
      </c>
      <c r="BG49" s="104">
        <f t="shared" si="131"/>
        <v>0</v>
      </c>
      <c r="BH49" s="104">
        <f t="shared" si="131"/>
        <v>0</v>
      </c>
      <c r="BI49" s="104">
        <f t="shared" ref="BI49" si="132">BI50+BI51+BI52</f>
        <v>0</v>
      </c>
      <c r="BJ49" s="104">
        <f t="shared" si="129"/>
        <v>0</v>
      </c>
    </row>
    <row r="50" spans="1:62" ht="114.75" customHeight="1" x14ac:dyDescent="0.2">
      <c r="A50" s="158"/>
      <c r="B50" s="23" t="s">
        <v>64</v>
      </c>
      <c r="C50" s="23" t="s">
        <v>11</v>
      </c>
      <c r="D50" s="85">
        <f t="shared" si="122"/>
        <v>1334504.8999999999</v>
      </c>
      <c r="E50" s="97">
        <f t="shared" si="120"/>
        <v>551156.5</v>
      </c>
      <c r="F50" s="95">
        <v>135556.9</v>
      </c>
      <c r="G50" s="95">
        <v>329510.5</v>
      </c>
      <c r="H50" s="95">
        <v>86089.1</v>
      </c>
      <c r="I50" s="108">
        <f t="shared" si="121"/>
        <v>321129.09999999998</v>
      </c>
      <c r="J50" s="95">
        <f>227633.1-108299.8</f>
        <v>119333.3</v>
      </c>
      <c r="K50" s="95">
        <v>169890.3</v>
      </c>
      <c r="L50" s="95">
        <v>31905.5</v>
      </c>
      <c r="M50" s="109"/>
      <c r="N50" s="109"/>
      <c r="O50" s="109"/>
      <c r="P50" s="108">
        <f t="shared" si="68"/>
        <v>77181.400000000009</v>
      </c>
      <c r="Q50" s="95">
        <v>37836.300000000003</v>
      </c>
      <c r="R50" s="95">
        <v>31011.9</v>
      </c>
      <c r="S50" s="93">
        <v>8333.2000000000007</v>
      </c>
      <c r="T50" s="109"/>
      <c r="U50" s="109"/>
      <c r="V50" s="109"/>
      <c r="W50" s="92">
        <f t="shared" ref="W50:W52" si="133">X50+Y50+Z50+AA50+AB50+AC50+AD50+AE50</f>
        <v>63895.600000000006</v>
      </c>
      <c r="X50" s="93">
        <v>49394.3</v>
      </c>
      <c r="Y50" s="93">
        <v>0</v>
      </c>
      <c r="Z50" s="93">
        <v>12066.4</v>
      </c>
      <c r="AA50" s="93">
        <v>2434.9</v>
      </c>
      <c r="AB50" s="110"/>
      <c r="AC50" s="110"/>
      <c r="AD50" s="110"/>
      <c r="AE50" s="110"/>
      <c r="AF50" s="86">
        <f t="shared" si="12"/>
        <v>321142.3</v>
      </c>
      <c r="AG50" s="95">
        <v>134813.79999999999</v>
      </c>
      <c r="AH50" s="95">
        <v>164001.70000000001</v>
      </c>
      <c r="AI50" s="93">
        <v>22326.799999999999</v>
      </c>
      <c r="AJ50" s="99">
        <v>0</v>
      </c>
      <c r="AK50" s="99">
        <v>0</v>
      </c>
      <c r="AL50" s="99">
        <v>0</v>
      </c>
      <c r="AM50" s="99">
        <v>0</v>
      </c>
      <c r="AN50" s="86">
        <f t="shared" si="78"/>
        <v>0</v>
      </c>
      <c r="AO50" s="95">
        <v>0</v>
      </c>
      <c r="AP50" s="95">
        <v>0</v>
      </c>
      <c r="AQ50" s="95">
        <v>0</v>
      </c>
      <c r="AR50" s="95">
        <v>0</v>
      </c>
      <c r="AS50" s="95">
        <v>0</v>
      </c>
      <c r="AT50" s="95">
        <v>0</v>
      </c>
      <c r="AU50" s="95">
        <v>0</v>
      </c>
      <c r="AV50" s="95">
        <v>0</v>
      </c>
      <c r="AW50" s="86">
        <f t="shared" si="80"/>
        <v>0</v>
      </c>
      <c r="AX50" s="95">
        <v>0</v>
      </c>
      <c r="AY50" s="95">
        <v>0</v>
      </c>
      <c r="AZ50" s="95">
        <v>0</v>
      </c>
      <c r="BA50" s="95">
        <v>0</v>
      </c>
      <c r="BB50" s="95">
        <v>0</v>
      </c>
      <c r="BC50" s="95">
        <v>0</v>
      </c>
      <c r="BD50" s="86">
        <f t="shared" si="13"/>
        <v>0</v>
      </c>
      <c r="BE50" s="95">
        <v>0</v>
      </c>
      <c r="BF50" s="95">
        <v>0</v>
      </c>
      <c r="BG50" s="95">
        <v>0</v>
      </c>
      <c r="BH50" s="95">
        <v>0</v>
      </c>
      <c r="BI50" s="95">
        <v>0</v>
      </c>
      <c r="BJ50" s="95">
        <v>0</v>
      </c>
    </row>
    <row r="51" spans="1:62" ht="82.5" customHeight="1" x14ac:dyDescent="0.2">
      <c r="A51" s="158"/>
      <c r="B51" s="23" t="s">
        <v>15</v>
      </c>
      <c r="C51" s="23" t="s">
        <v>15</v>
      </c>
      <c r="D51" s="85">
        <f t="shared" si="122"/>
        <v>1224735.3</v>
      </c>
      <c r="E51" s="97">
        <f t="shared" si="120"/>
        <v>0</v>
      </c>
      <c r="F51" s="95"/>
      <c r="G51" s="95"/>
      <c r="H51" s="95"/>
      <c r="I51" s="108">
        <f t="shared" si="121"/>
        <v>0</v>
      </c>
      <c r="J51" s="95"/>
      <c r="K51" s="95"/>
      <c r="L51" s="95"/>
      <c r="M51" s="109"/>
      <c r="N51" s="109"/>
      <c r="O51" s="109"/>
      <c r="P51" s="119">
        <f>Q51+R51+S51+T51+U51+V51</f>
        <v>496254.3</v>
      </c>
      <c r="Q51" s="95">
        <v>320613.09999999998</v>
      </c>
      <c r="R51" s="95">
        <v>136430.70000000001</v>
      </c>
      <c r="S51" s="93">
        <v>39210.5</v>
      </c>
      <c r="T51" s="109"/>
      <c r="U51" s="109"/>
      <c r="V51" s="109"/>
      <c r="W51" s="92">
        <f t="shared" si="133"/>
        <v>260979</v>
      </c>
      <c r="X51" s="93">
        <v>177375.4</v>
      </c>
      <c r="Y51" s="93">
        <v>0</v>
      </c>
      <c r="Z51" s="93">
        <v>71180</v>
      </c>
      <c r="AA51" s="93">
        <v>12423.6</v>
      </c>
      <c r="AB51" s="110">
        <v>0</v>
      </c>
      <c r="AC51" s="110"/>
      <c r="AD51" s="110">
        <v>0</v>
      </c>
      <c r="AE51" s="110">
        <v>0</v>
      </c>
      <c r="AF51" s="86">
        <f t="shared" si="12"/>
        <v>419841.89999999997</v>
      </c>
      <c r="AG51" s="95">
        <v>181112.1</v>
      </c>
      <c r="AH51" s="95">
        <v>210878.5</v>
      </c>
      <c r="AI51" s="93">
        <v>27851.3</v>
      </c>
      <c r="AJ51" s="99">
        <v>0</v>
      </c>
      <c r="AK51" s="99">
        <v>0</v>
      </c>
      <c r="AL51" s="99">
        <v>0</v>
      </c>
      <c r="AM51" s="99">
        <v>0</v>
      </c>
      <c r="AN51" s="86">
        <f t="shared" si="78"/>
        <v>47660.100000000006</v>
      </c>
      <c r="AO51" s="95">
        <v>28670.400000000001</v>
      </c>
      <c r="AP51" s="95">
        <v>18841.7</v>
      </c>
      <c r="AQ51" s="95">
        <v>148</v>
      </c>
      <c r="AR51" s="95">
        <v>0</v>
      </c>
      <c r="AS51" s="95">
        <v>0</v>
      </c>
      <c r="AT51" s="95">
        <v>0</v>
      </c>
      <c r="AU51" s="95">
        <v>0</v>
      </c>
      <c r="AV51" s="95">
        <v>0</v>
      </c>
      <c r="AW51" s="86">
        <f t="shared" si="80"/>
        <v>0</v>
      </c>
      <c r="AX51" s="95">
        <v>0</v>
      </c>
      <c r="AY51" s="95">
        <v>0</v>
      </c>
      <c r="AZ51" s="95">
        <v>0</v>
      </c>
      <c r="BA51" s="95">
        <v>0</v>
      </c>
      <c r="BB51" s="95">
        <v>0</v>
      </c>
      <c r="BC51" s="95">
        <v>0</v>
      </c>
      <c r="BD51" s="86">
        <f t="shared" si="13"/>
        <v>0</v>
      </c>
      <c r="BE51" s="95">
        <v>0</v>
      </c>
      <c r="BF51" s="95">
        <v>0</v>
      </c>
      <c r="BG51" s="95">
        <v>0</v>
      </c>
      <c r="BH51" s="95">
        <v>0</v>
      </c>
      <c r="BI51" s="95">
        <v>0</v>
      </c>
      <c r="BJ51" s="95">
        <v>0</v>
      </c>
    </row>
    <row r="52" spans="1:62" ht="58.5" customHeight="1" x14ac:dyDescent="0.2">
      <c r="A52" s="159"/>
      <c r="B52" s="23" t="s">
        <v>36</v>
      </c>
      <c r="C52" s="23" t="s">
        <v>36</v>
      </c>
      <c r="D52" s="85">
        <f t="shared" si="122"/>
        <v>516709.60000000003</v>
      </c>
      <c r="E52" s="97">
        <f t="shared" si="120"/>
        <v>0</v>
      </c>
      <c r="F52" s="95"/>
      <c r="G52" s="95"/>
      <c r="H52" s="95"/>
      <c r="I52" s="108">
        <f t="shared" si="121"/>
        <v>0</v>
      </c>
      <c r="J52" s="95"/>
      <c r="K52" s="95"/>
      <c r="L52" s="95"/>
      <c r="M52" s="109"/>
      <c r="N52" s="109"/>
      <c r="O52" s="109"/>
      <c r="P52" s="108">
        <f t="shared" si="68"/>
        <v>302597.5</v>
      </c>
      <c r="Q52" s="95">
        <v>54570.8</v>
      </c>
      <c r="R52" s="95">
        <v>67071.399999999994</v>
      </c>
      <c r="S52" s="93">
        <v>180955.3</v>
      </c>
      <c r="T52" s="109"/>
      <c r="U52" s="109"/>
      <c r="V52" s="109"/>
      <c r="W52" s="92">
        <f t="shared" si="133"/>
        <v>157927.4</v>
      </c>
      <c r="X52" s="93">
        <v>1555.7</v>
      </c>
      <c r="Y52" s="93">
        <v>0</v>
      </c>
      <c r="Z52" s="93">
        <v>36989.5</v>
      </c>
      <c r="AA52" s="93">
        <v>119382.2</v>
      </c>
      <c r="AB52" s="110"/>
      <c r="AC52" s="110"/>
      <c r="AD52" s="110"/>
      <c r="AE52" s="110"/>
      <c r="AF52" s="86">
        <f t="shared" si="12"/>
        <v>56184.700000000004</v>
      </c>
      <c r="AG52" s="95">
        <v>1750.7</v>
      </c>
      <c r="AH52" s="95">
        <v>2882.6</v>
      </c>
      <c r="AI52" s="93">
        <v>51551.4</v>
      </c>
      <c r="AJ52" s="99">
        <v>0</v>
      </c>
      <c r="AK52" s="99">
        <v>0</v>
      </c>
      <c r="AL52" s="99">
        <v>0</v>
      </c>
      <c r="AM52" s="99">
        <v>0</v>
      </c>
      <c r="AN52" s="86">
        <f t="shared" si="78"/>
        <v>0</v>
      </c>
      <c r="AO52" s="95">
        <v>0</v>
      </c>
      <c r="AP52" s="95">
        <v>0</v>
      </c>
      <c r="AQ52" s="95">
        <v>0</v>
      </c>
      <c r="AR52" s="95">
        <v>0</v>
      </c>
      <c r="AS52" s="95">
        <v>0</v>
      </c>
      <c r="AT52" s="95">
        <v>0</v>
      </c>
      <c r="AU52" s="95">
        <v>0</v>
      </c>
      <c r="AV52" s="95">
        <v>0</v>
      </c>
      <c r="AW52" s="86">
        <f t="shared" si="80"/>
        <v>0</v>
      </c>
      <c r="AX52" s="95">
        <v>0</v>
      </c>
      <c r="AY52" s="95">
        <v>0</v>
      </c>
      <c r="AZ52" s="95">
        <v>0</v>
      </c>
      <c r="BA52" s="95">
        <v>0</v>
      </c>
      <c r="BB52" s="95">
        <v>0</v>
      </c>
      <c r="BC52" s="95">
        <v>0</v>
      </c>
      <c r="BD52" s="86">
        <f t="shared" si="13"/>
        <v>0</v>
      </c>
      <c r="BE52" s="95">
        <v>0</v>
      </c>
      <c r="BF52" s="95">
        <v>0</v>
      </c>
      <c r="BG52" s="95">
        <v>0</v>
      </c>
      <c r="BH52" s="95">
        <v>0</v>
      </c>
      <c r="BI52" s="95">
        <v>0</v>
      </c>
      <c r="BJ52" s="95">
        <v>0</v>
      </c>
    </row>
    <row r="53" spans="1:62" ht="131.25" customHeight="1" x14ac:dyDescent="0.2">
      <c r="A53" s="39" t="s">
        <v>49</v>
      </c>
      <c r="B53" s="23" t="s">
        <v>55</v>
      </c>
      <c r="C53" s="23" t="s">
        <v>11</v>
      </c>
      <c r="D53" s="85">
        <f t="shared" si="122"/>
        <v>490997.19999999995</v>
      </c>
      <c r="E53" s="97">
        <f t="shared" si="120"/>
        <v>302020</v>
      </c>
      <c r="F53" s="95">
        <v>189650.2</v>
      </c>
      <c r="G53" s="95">
        <v>88747.3</v>
      </c>
      <c r="H53" s="95">
        <v>23622.5</v>
      </c>
      <c r="I53" s="108">
        <f t="shared" si="121"/>
        <v>188977.19999999998</v>
      </c>
      <c r="J53" s="95">
        <v>158747</v>
      </c>
      <c r="K53" s="95">
        <v>13694.4</v>
      </c>
      <c r="L53" s="95">
        <v>16535.8</v>
      </c>
      <c r="M53" s="109"/>
      <c r="N53" s="109"/>
      <c r="O53" s="109"/>
      <c r="P53" s="108">
        <f t="shared" si="68"/>
        <v>0</v>
      </c>
      <c r="Q53" s="95">
        <v>0</v>
      </c>
      <c r="R53" s="95">
        <v>0</v>
      </c>
      <c r="S53" s="93">
        <v>0</v>
      </c>
      <c r="T53" s="109"/>
      <c r="U53" s="109"/>
      <c r="V53" s="109"/>
      <c r="W53" s="97">
        <f t="shared" si="9"/>
        <v>0</v>
      </c>
      <c r="X53" s="93">
        <v>0</v>
      </c>
      <c r="Y53" s="93">
        <v>0</v>
      </c>
      <c r="Z53" s="93">
        <v>0</v>
      </c>
      <c r="AA53" s="93">
        <v>0</v>
      </c>
      <c r="AB53" s="110"/>
      <c r="AC53" s="110"/>
      <c r="AD53" s="110"/>
      <c r="AE53" s="110"/>
      <c r="AF53" s="86">
        <f t="shared" si="12"/>
        <v>0</v>
      </c>
      <c r="AG53" s="95">
        <v>0</v>
      </c>
      <c r="AH53" s="95">
        <v>0</v>
      </c>
      <c r="AI53" s="93">
        <v>0</v>
      </c>
      <c r="AJ53" s="99">
        <v>0</v>
      </c>
      <c r="AK53" s="99">
        <v>0</v>
      </c>
      <c r="AL53" s="99">
        <v>0</v>
      </c>
      <c r="AM53" s="99">
        <v>0</v>
      </c>
      <c r="AN53" s="86">
        <f t="shared" si="78"/>
        <v>0</v>
      </c>
      <c r="AO53" s="95">
        <v>0</v>
      </c>
      <c r="AP53" s="95">
        <v>0</v>
      </c>
      <c r="AQ53" s="95">
        <v>0</v>
      </c>
      <c r="AR53" s="95">
        <v>0</v>
      </c>
      <c r="AS53" s="95">
        <v>0</v>
      </c>
      <c r="AT53" s="95">
        <v>0</v>
      </c>
      <c r="AU53" s="95">
        <v>0</v>
      </c>
      <c r="AV53" s="95">
        <v>0</v>
      </c>
      <c r="AW53" s="86">
        <f t="shared" si="80"/>
        <v>0</v>
      </c>
      <c r="AX53" s="95">
        <v>0</v>
      </c>
      <c r="AY53" s="95">
        <v>0</v>
      </c>
      <c r="AZ53" s="95">
        <v>0</v>
      </c>
      <c r="BA53" s="95">
        <v>0</v>
      </c>
      <c r="BB53" s="95">
        <v>0</v>
      </c>
      <c r="BC53" s="95">
        <v>0</v>
      </c>
      <c r="BD53" s="86">
        <f t="shared" si="13"/>
        <v>0</v>
      </c>
      <c r="BE53" s="95">
        <v>0</v>
      </c>
      <c r="BF53" s="95">
        <v>0</v>
      </c>
      <c r="BG53" s="95">
        <v>0</v>
      </c>
      <c r="BH53" s="95">
        <v>0</v>
      </c>
      <c r="BI53" s="95">
        <v>0</v>
      </c>
      <c r="BJ53" s="95">
        <v>0</v>
      </c>
    </row>
    <row r="54" spans="1:62" ht="114.75" customHeight="1" x14ac:dyDescent="0.2">
      <c r="A54" s="39" t="s">
        <v>76</v>
      </c>
      <c r="B54" s="23" t="s">
        <v>29</v>
      </c>
      <c r="C54" s="23" t="s">
        <v>11</v>
      </c>
      <c r="D54" s="85">
        <f t="shared" si="122"/>
        <v>1900</v>
      </c>
      <c r="E54" s="97">
        <f t="shared" si="120"/>
        <v>0</v>
      </c>
      <c r="F54" s="95"/>
      <c r="G54" s="95"/>
      <c r="H54" s="95"/>
      <c r="I54" s="108">
        <f t="shared" si="121"/>
        <v>0</v>
      </c>
      <c r="J54" s="95"/>
      <c r="K54" s="95"/>
      <c r="L54" s="95"/>
      <c r="M54" s="109"/>
      <c r="N54" s="109"/>
      <c r="O54" s="109"/>
      <c r="P54" s="111">
        <f t="shared" si="68"/>
        <v>0</v>
      </c>
      <c r="Q54" s="95"/>
      <c r="R54" s="95"/>
      <c r="S54" s="93"/>
      <c r="T54" s="109"/>
      <c r="U54" s="109"/>
      <c r="V54" s="109"/>
      <c r="W54" s="97">
        <f t="shared" ref="W54:W80" si="134">X54+Y54+Z54+AA54+AB54+AD54+AE54</f>
        <v>0</v>
      </c>
      <c r="X54" s="93"/>
      <c r="Y54" s="93"/>
      <c r="Z54" s="93"/>
      <c r="AA54" s="93"/>
      <c r="AB54" s="110">
        <v>0</v>
      </c>
      <c r="AC54" s="110"/>
      <c r="AD54" s="110"/>
      <c r="AE54" s="110"/>
      <c r="AF54" s="86">
        <f t="shared" ref="AF54:AF80" si="135">AG54+AH54+AI54+AJ54+AM54</f>
        <v>1900</v>
      </c>
      <c r="AG54" s="95">
        <v>0</v>
      </c>
      <c r="AH54" s="95">
        <v>0</v>
      </c>
      <c r="AI54" s="93">
        <v>0</v>
      </c>
      <c r="AJ54" s="99">
        <v>1900</v>
      </c>
      <c r="AK54" s="99">
        <v>0</v>
      </c>
      <c r="AL54" s="99">
        <v>0</v>
      </c>
      <c r="AM54" s="99">
        <v>0</v>
      </c>
      <c r="AN54" s="86">
        <f t="shared" si="78"/>
        <v>0</v>
      </c>
      <c r="AO54" s="95">
        <v>0</v>
      </c>
      <c r="AP54" s="95">
        <v>0</v>
      </c>
      <c r="AQ54" s="95">
        <v>0</v>
      </c>
      <c r="AR54" s="95">
        <v>0</v>
      </c>
      <c r="AS54" s="95">
        <v>0</v>
      </c>
      <c r="AT54" s="95">
        <v>0</v>
      </c>
      <c r="AU54" s="95">
        <v>0</v>
      </c>
      <c r="AV54" s="95">
        <v>0</v>
      </c>
      <c r="AW54" s="86">
        <f t="shared" si="80"/>
        <v>0</v>
      </c>
      <c r="AX54" s="95">
        <v>0</v>
      </c>
      <c r="AY54" s="95">
        <v>0</v>
      </c>
      <c r="AZ54" s="95">
        <v>0</v>
      </c>
      <c r="BA54" s="95">
        <v>0</v>
      </c>
      <c r="BB54" s="95">
        <v>0</v>
      </c>
      <c r="BC54" s="95">
        <v>0</v>
      </c>
      <c r="BD54" s="86">
        <f t="shared" si="13"/>
        <v>0</v>
      </c>
      <c r="BE54" s="95">
        <v>0</v>
      </c>
      <c r="BF54" s="95">
        <v>0</v>
      </c>
      <c r="BG54" s="95">
        <v>0</v>
      </c>
      <c r="BH54" s="95">
        <v>0</v>
      </c>
      <c r="BI54" s="95">
        <v>0</v>
      </c>
      <c r="BJ54" s="95">
        <v>0</v>
      </c>
    </row>
    <row r="55" spans="1:62" ht="87" customHeight="1" x14ac:dyDescent="0.2">
      <c r="A55" s="39" t="s">
        <v>85</v>
      </c>
      <c r="B55" s="23" t="s">
        <v>83</v>
      </c>
      <c r="C55" s="23" t="s">
        <v>11</v>
      </c>
      <c r="D55" s="85">
        <f t="shared" si="122"/>
        <v>1510</v>
      </c>
      <c r="E55" s="112">
        <f t="shared" si="120"/>
        <v>0</v>
      </c>
      <c r="F55" s="103">
        <v>0</v>
      </c>
      <c r="G55" s="103">
        <v>0</v>
      </c>
      <c r="H55" s="103">
        <v>0</v>
      </c>
      <c r="I55" s="102">
        <f t="shared" si="121"/>
        <v>0</v>
      </c>
      <c r="J55" s="103">
        <v>0</v>
      </c>
      <c r="K55" s="103">
        <v>0</v>
      </c>
      <c r="L55" s="103">
        <v>0</v>
      </c>
      <c r="M55" s="120"/>
      <c r="N55" s="120"/>
      <c r="O55" s="120"/>
      <c r="P55" s="112">
        <f t="shared" si="68"/>
        <v>450</v>
      </c>
      <c r="Q55" s="103">
        <v>0</v>
      </c>
      <c r="R55" s="103">
        <v>0</v>
      </c>
      <c r="S55" s="90">
        <v>0</v>
      </c>
      <c r="T55" s="120">
        <v>450</v>
      </c>
      <c r="U55" s="120"/>
      <c r="V55" s="120"/>
      <c r="W55" s="102">
        <f t="shared" si="134"/>
        <v>160</v>
      </c>
      <c r="X55" s="93">
        <v>0</v>
      </c>
      <c r="Y55" s="93">
        <v>0</v>
      </c>
      <c r="Z55" s="93">
        <v>0</v>
      </c>
      <c r="AA55" s="93">
        <v>0</v>
      </c>
      <c r="AB55" s="110">
        <v>160</v>
      </c>
      <c r="AC55" s="110"/>
      <c r="AD55" s="110"/>
      <c r="AE55" s="110">
        <v>0</v>
      </c>
      <c r="AF55" s="86">
        <f t="shared" si="135"/>
        <v>0</v>
      </c>
      <c r="AG55" s="95">
        <v>0</v>
      </c>
      <c r="AH55" s="95">
        <v>0</v>
      </c>
      <c r="AI55" s="93">
        <v>0</v>
      </c>
      <c r="AJ55" s="99">
        <v>0</v>
      </c>
      <c r="AK55" s="99">
        <v>0</v>
      </c>
      <c r="AL55" s="99">
        <v>0</v>
      </c>
      <c r="AM55" s="99">
        <v>0</v>
      </c>
      <c r="AN55" s="86">
        <f t="shared" si="78"/>
        <v>300</v>
      </c>
      <c r="AO55" s="95">
        <v>0</v>
      </c>
      <c r="AP55" s="95">
        <v>0</v>
      </c>
      <c r="AQ55" s="95">
        <v>0</v>
      </c>
      <c r="AR55" s="95">
        <v>300</v>
      </c>
      <c r="AS55" s="95">
        <v>0</v>
      </c>
      <c r="AT55" s="95">
        <v>0</v>
      </c>
      <c r="AU55" s="95">
        <v>0</v>
      </c>
      <c r="AV55" s="95">
        <v>0</v>
      </c>
      <c r="AW55" s="86">
        <f t="shared" si="80"/>
        <v>300</v>
      </c>
      <c r="AX55" s="95">
        <v>0</v>
      </c>
      <c r="AY55" s="95">
        <v>0</v>
      </c>
      <c r="AZ55" s="95">
        <v>0</v>
      </c>
      <c r="BA55" s="95">
        <v>300</v>
      </c>
      <c r="BB55" s="95">
        <v>0</v>
      </c>
      <c r="BC55" s="95">
        <v>0</v>
      </c>
      <c r="BD55" s="86">
        <f t="shared" si="13"/>
        <v>300</v>
      </c>
      <c r="BE55" s="95">
        <v>0</v>
      </c>
      <c r="BF55" s="95">
        <v>0</v>
      </c>
      <c r="BG55" s="95">
        <v>0</v>
      </c>
      <c r="BH55" s="95">
        <v>300</v>
      </c>
      <c r="BI55" s="95">
        <v>0</v>
      </c>
      <c r="BJ55" s="95">
        <v>0</v>
      </c>
    </row>
    <row r="56" spans="1:62" ht="78.75" customHeight="1" x14ac:dyDescent="0.2">
      <c r="A56" s="63" t="s">
        <v>86</v>
      </c>
      <c r="B56" s="64" t="s">
        <v>83</v>
      </c>
      <c r="C56" s="64" t="s">
        <v>11</v>
      </c>
      <c r="D56" s="85">
        <f t="shared" si="122"/>
        <v>0</v>
      </c>
      <c r="E56" s="97"/>
      <c r="F56" s="95"/>
      <c r="G56" s="95"/>
      <c r="H56" s="95"/>
      <c r="I56" s="108"/>
      <c r="J56" s="95"/>
      <c r="K56" s="95"/>
      <c r="L56" s="95"/>
      <c r="M56" s="109"/>
      <c r="N56" s="109"/>
      <c r="O56" s="109"/>
      <c r="P56" s="97"/>
      <c r="Q56" s="95"/>
      <c r="R56" s="95"/>
      <c r="S56" s="93"/>
      <c r="T56" s="109"/>
      <c r="U56" s="109"/>
      <c r="V56" s="109"/>
      <c r="W56" s="97"/>
      <c r="X56" s="93"/>
      <c r="Y56" s="93"/>
      <c r="Z56" s="93"/>
      <c r="AA56" s="93"/>
      <c r="AB56" s="110"/>
      <c r="AC56" s="110"/>
      <c r="AD56" s="110"/>
      <c r="AE56" s="110"/>
      <c r="AF56" s="86">
        <f>AI56+AJ56</f>
        <v>0</v>
      </c>
      <c r="AG56" s="95">
        <v>0</v>
      </c>
      <c r="AH56" s="95">
        <v>0</v>
      </c>
      <c r="AI56" s="93">
        <v>0</v>
      </c>
      <c r="AJ56" s="99">
        <v>0</v>
      </c>
      <c r="AK56" s="99">
        <v>0</v>
      </c>
      <c r="AL56" s="99">
        <v>0</v>
      </c>
      <c r="AM56" s="99">
        <v>0</v>
      </c>
      <c r="AN56" s="86">
        <f>AO56+AQ56+AR56+AV56+BB56</f>
        <v>0</v>
      </c>
      <c r="AO56" s="95">
        <v>0</v>
      </c>
      <c r="AP56" s="95">
        <v>0</v>
      </c>
      <c r="AQ56" s="95">
        <v>0</v>
      </c>
      <c r="AR56" s="95">
        <v>0</v>
      </c>
      <c r="AS56" s="95">
        <v>0</v>
      </c>
      <c r="AT56" s="95">
        <v>0</v>
      </c>
      <c r="AU56" s="95">
        <v>0</v>
      </c>
      <c r="AV56" s="95">
        <v>0</v>
      </c>
      <c r="AW56" s="86">
        <f t="shared" ref="AW56:AW57" si="136">AX56+AZ56+BA56+BC56+BI56</f>
        <v>0</v>
      </c>
      <c r="AX56" s="95">
        <v>0</v>
      </c>
      <c r="AY56" s="95">
        <v>0</v>
      </c>
      <c r="AZ56" s="95">
        <v>0</v>
      </c>
      <c r="BA56" s="95">
        <v>0</v>
      </c>
      <c r="BB56" s="95">
        <v>0</v>
      </c>
      <c r="BC56" s="95">
        <v>0</v>
      </c>
      <c r="BD56" s="86">
        <f t="shared" si="13"/>
        <v>0</v>
      </c>
      <c r="BE56" s="95">
        <v>0</v>
      </c>
      <c r="BF56" s="95">
        <v>0</v>
      </c>
      <c r="BG56" s="95">
        <v>0</v>
      </c>
      <c r="BH56" s="95">
        <v>0</v>
      </c>
      <c r="BI56" s="95">
        <v>0</v>
      </c>
      <c r="BJ56" s="95">
        <v>0</v>
      </c>
    </row>
    <row r="57" spans="1:62" ht="78.75" customHeight="1" x14ac:dyDescent="0.2">
      <c r="A57" s="68" t="s">
        <v>88</v>
      </c>
      <c r="B57" s="69" t="s">
        <v>83</v>
      </c>
      <c r="C57" s="69" t="s">
        <v>11</v>
      </c>
      <c r="D57" s="85">
        <f t="shared" si="122"/>
        <v>7047.2000000000007</v>
      </c>
      <c r="E57" s="97"/>
      <c r="F57" s="95"/>
      <c r="G57" s="95"/>
      <c r="H57" s="95"/>
      <c r="I57" s="108"/>
      <c r="J57" s="95"/>
      <c r="K57" s="95"/>
      <c r="L57" s="95"/>
      <c r="M57" s="109"/>
      <c r="N57" s="109"/>
      <c r="O57" s="109"/>
      <c r="P57" s="97"/>
      <c r="Q57" s="95"/>
      <c r="R57" s="95"/>
      <c r="S57" s="93"/>
      <c r="T57" s="109"/>
      <c r="U57" s="109"/>
      <c r="V57" s="109"/>
      <c r="W57" s="97"/>
      <c r="X57" s="93"/>
      <c r="Y57" s="93"/>
      <c r="Z57" s="93"/>
      <c r="AA57" s="93"/>
      <c r="AB57" s="110"/>
      <c r="AC57" s="110"/>
      <c r="AD57" s="110"/>
      <c r="AE57" s="110"/>
      <c r="AF57" s="86">
        <f>AH57+AI57</f>
        <v>3538.8</v>
      </c>
      <c r="AG57" s="95">
        <v>0</v>
      </c>
      <c r="AH57" s="95">
        <v>3503.4</v>
      </c>
      <c r="AI57" s="93">
        <v>35.4</v>
      </c>
      <c r="AJ57" s="99">
        <v>0</v>
      </c>
      <c r="AK57" s="99">
        <v>0</v>
      </c>
      <c r="AL57" s="99">
        <v>0</v>
      </c>
      <c r="AM57" s="99">
        <v>0</v>
      </c>
      <c r="AN57" s="86">
        <f>AP57+AQ57</f>
        <v>3508.4</v>
      </c>
      <c r="AO57" s="95">
        <v>0</v>
      </c>
      <c r="AP57" s="95">
        <v>3473.3</v>
      </c>
      <c r="AQ57" s="95">
        <v>35.1</v>
      </c>
      <c r="AR57" s="95">
        <v>0</v>
      </c>
      <c r="AS57" s="95">
        <v>0</v>
      </c>
      <c r="AT57" s="95">
        <v>0</v>
      </c>
      <c r="AU57" s="95">
        <v>0</v>
      </c>
      <c r="AV57" s="95">
        <v>0</v>
      </c>
      <c r="AW57" s="86">
        <f t="shared" si="136"/>
        <v>0</v>
      </c>
      <c r="AX57" s="95">
        <v>0</v>
      </c>
      <c r="AY57" s="95">
        <v>0</v>
      </c>
      <c r="AZ57" s="95">
        <v>0</v>
      </c>
      <c r="BA57" s="95">
        <v>0</v>
      </c>
      <c r="BB57" s="95">
        <v>0</v>
      </c>
      <c r="BC57" s="95">
        <v>0</v>
      </c>
      <c r="BD57" s="86">
        <f t="shared" si="13"/>
        <v>0</v>
      </c>
      <c r="BE57" s="95">
        <v>0</v>
      </c>
      <c r="BF57" s="95">
        <v>0</v>
      </c>
      <c r="BG57" s="95">
        <v>0</v>
      </c>
      <c r="BH57" s="95">
        <v>0</v>
      </c>
      <c r="BI57" s="95">
        <v>0</v>
      </c>
      <c r="BJ57" s="95">
        <v>0</v>
      </c>
    </row>
    <row r="58" spans="1:62" ht="115.5" customHeight="1" x14ac:dyDescent="0.2">
      <c r="A58" s="76" t="s">
        <v>95</v>
      </c>
      <c r="B58" s="77" t="s">
        <v>83</v>
      </c>
      <c r="C58" s="77" t="s">
        <v>11</v>
      </c>
      <c r="D58" s="85">
        <f>AN58</f>
        <v>264</v>
      </c>
      <c r="E58" s="97"/>
      <c r="F58" s="95"/>
      <c r="G58" s="95"/>
      <c r="H58" s="95"/>
      <c r="I58" s="108"/>
      <c r="J58" s="95"/>
      <c r="K58" s="95"/>
      <c r="L58" s="95"/>
      <c r="M58" s="109"/>
      <c r="N58" s="109"/>
      <c r="O58" s="109"/>
      <c r="P58" s="97"/>
      <c r="Q58" s="95"/>
      <c r="R58" s="95"/>
      <c r="S58" s="93"/>
      <c r="T58" s="109"/>
      <c r="U58" s="109"/>
      <c r="V58" s="109"/>
      <c r="W58" s="97"/>
      <c r="X58" s="93"/>
      <c r="Y58" s="93"/>
      <c r="Z58" s="93"/>
      <c r="AA58" s="93"/>
      <c r="AB58" s="110"/>
      <c r="AC58" s="110"/>
      <c r="AD58" s="110"/>
      <c r="AE58" s="110"/>
      <c r="AF58" s="86">
        <f>AG58+AH58+AI58+AJ58+AK58+AM58</f>
        <v>0</v>
      </c>
      <c r="AG58" s="95">
        <v>0</v>
      </c>
      <c r="AH58" s="95">
        <v>0</v>
      </c>
      <c r="AI58" s="93">
        <v>0</v>
      </c>
      <c r="AJ58" s="99">
        <v>0</v>
      </c>
      <c r="AK58" s="99">
        <v>0</v>
      </c>
      <c r="AL58" s="99">
        <v>0</v>
      </c>
      <c r="AM58" s="99">
        <v>0</v>
      </c>
      <c r="AN58" s="86">
        <f>AP58+AQ58</f>
        <v>264</v>
      </c>
      <c r="AO58" s="95">
        <v>0</v>
      </c>
      <c r="AP58" s="95">
        <v>250.8</v>
      </c>
      <c r="AQ58" s="95">
        <v>13.2</v>
      </c>
      <c r="AR58" s="95">
        <v>0</v>
      </c>
      <c r="AS58" s="95">
        <v>0</v>
      </c>
      <c r="AT58" s="95">
        <v>0</v>
      </c>
      <c r="AU58" s="95">
        <v>0</v>
      </c>
      <c r="AV58" s="95">
        <v>0</v>
      </c>
      <c r="AW58" s="86">
        <f>AX58+AY58+AZ58+BA58+BB58+BC58</f>
        <v>0</v>
      </c>
      <c r="AX58" s="95">
        <v>0</v>
      </c>
      <c r="AY58" s="95">
        <v>0</v>
      </c>
      <c r="AZ58" s="95">
        <v>0</v>
      </c>
      <c r="BA58" s="95">
        <v>0</v>
      </c>
      <c r="BB58" s="95">
        <v>0</v>
      </c>
      <c r="BC58" s="95">
        <v>0</v>
      </c>
      <c r="BD58" s="86"/>
      <c r="BE58" s="95"/>
      <c r="BF58" s="95"/>
      <c r="BG58" s="95"/>
      <c r="BH58" s="95"/>
      <c r="BI58" s="95"/>
      <c r="BJ58" s="95"/>
    </row>
    <row r="59" spans="1:62" s="5" customFormat="1" ht="51.75" customHeight="1" x14ac:dyDescent="0.2">
      <c r="A59" s="40" t="s">
        <v>84</v>
      </c>
      <c r="B59" s="26"/>
      <c r="C59" s="26" t="s">
        <v>6</v>
      </c>
      <c r="D59" s="85">
        <f t="shared" ref="D59:D66" si="137">E59+I59+P59+W59+AF59+AN59+AW59+BD59</f>
        <v>351564.51900000003</v>
      </c>
      <c r="E59" s="92">
        <f t="shared" si="120"/>
        <v>61157.48</v>
      </c>
      <c r="F59" s="104">
        <f t="shared" ref="F59:G59" si="138">SUM(F60:F66)</f>
        <v>0</v>
      </c>
      <c r="G59" s="104">
        <f t="shared" si="138"/>
        <v>45406.8</v>
      </c>
      <c r="H59" s="104">
        <f t="shared" ref="H59:AM59" si="139">SUM(H60:H66)</f>
        <v>15750.68</v>
      </c>
      <c r="I59" s="92">
        <f t="shared" si="121"/>
        <v>67290.739000000001</v>
      </c>
      <c r="J59" s="104">
        <f t="shared" ref="J59:L59" si="140">SUM(J60:J66)</f>
        <v>0</v>
      </c>
      <c r="K59" s="104">
        <f t="shared" si="140"/>
        <v>59064.11</v>
      </c>
      <c r="L59" s="104">
        <f t="shared" si="140"/>
        <v>7882</v>
      </c>
      <c r="M59" s="104">
        <f t="shared" ref="M59" si="141">SUM(M60:M66)</f>
        <v>261.42900000000003</v>
      </c>
      <c r="N59" s="104">
        <f t="shared" si="139"/>
        <v>76.899999999999991</v>
      </c>
      <c r="O59" s="104">
        <f t="shared" si="139"/>
        <v>6.3</v>
      </c>
      <c r="P59" s="92">
        <f t="shared" si="68"/>
        <v>51500</v>
      </c>
      <c r="Q59" s="104">
        <f t="shared" ref="Q59:S59" si="142">SUM(Q60:Q66)</f>
        <v>0</v>
      </c>
      <c r="R59" s="104">
        <f t="shared" si="142"/>
        <v>44176.1</v>
      </c>
      <c r="S59" s="105">
        <f t="shared" si="142"/>
        <v>7164.2999999999993</v>
      </c>
      <c r="T59" s="104">
        <f t="shared" ref="T59" si="143">SUM(T60:T66)</f>
        <v>112</v>
      </c>
      <c r="U59" s="104">
        <f t="shared" si="139"/>
        <v>3.8</v>
      </c>
      <c r="V59" s="104">
        <f t="shared" si="139"/>
        <v>43.8</v>
      </c>
      <c r="W59" s="92">
        <f t="shared" si="134"/>
        <v>48259.5</v>
      </c>
      <c r="X59" s="105">
        <f t="shared" ref="X59:AA59" si="144">SUM(X60:X66)</f>
        <v>0</v>
      </c>
      <c r="Y59" s="105">
        <f t="shared" si="144"/>
        <v>0</v>
      </c>
      <c r="Z59" s="105">
        <f t="shared" si="144"/>
        <v>40086.5</v>
      </c>
      <c r="AA59" s="105">
        <f t="shared" si="144"/>
        <v>6782</v>
      </c>
      <c r="AB59" s="105">
        <f t="shared" ref="AB59" si="145">SUM(AB60:AB66)</f>
        <v>1246.0999999999999</v>
      </c>
      <c r="AC59" s="105"/>
      <c r="AD59" s="105">
        <f t="shared" si="139"/>
        <v>85.6</v>
      </c>
      <c r="AE59" s="105">
        <f t="shared" si="139"/>
        <v>59.3</v>
      </c>
      <c r="AF59" s="92">
        <f>AG59+AH59+AI59+AJ59+AK59+AM59</f>
        <v>36831.1</v>
      </c>
      <c r="AG59" s="104">
        <f t="shared" ref="AG59" si="146">SUM(AG60:AG66)</f>
        <v>0</v>
      </c>
      <c r="AH59" s="104">
        <f t="shared" ref="AH59" si="147">SUM(AH60:AH66)</f>
        <v>18838.899999999998</v>
      </c>
      <c r="AI59" s="105">
        <f>AI60+AI61+AI62+AI63+AI64+AI65+AI66</f>
        <v>13634.3</v>
      </c>
      <c r="AJ59" s="104">
        <f t="shared" ref="AJ59" si="148">SUM(AJ60:AJ66)</f>
        <v>4192.3</v>
      </c>
      <c r="AK59" s="104">
        <f t="shared" si="139"/>
        <v>90.6</v>
      </c>
      <c r="AL59" s="104"/>
      <c r="AM59" s="104">
        <f t="shared" si="139"/>
        <v>75</v>
      </c>
      <c r="AN59" s="86">
        <f>AO59+AP59+AQ59+AR59+AS59+AV59</f>
        <v>40699.600000000006</v>
      </c>
      <c r="AO59" s="104">
        <f t="shared" ref="AO59" si="149">AO62</f>
        <v>0</v>
      </c>
      <c r="AP59" s="104">
        <f>AP61+AP62</f>
        <v>15441</v>
      </c>
      <c r="AQ59" s="104">
        <f>AQ61+AQ62+AQ63+AQ64+AQ65+AQ66</f>
        <v>20707.3</v>
      </c>
      <c r="AR59" s="104">
        <f>AR62+AR63+AR65+AR67</f>
        <v>4294.3999999999996</v>
      </c>
      <c r="AS59" s="104">
        <f>AS62</f>
        <v>105</v>
      </c>
      <c r="AT59" s="104"/>
      <c r="AU59" s="104"/>
      <c r="AV59" s="104">
        <f>AV62</f>
        <v>151.9</v>
      </c>
      <c r="AW59" s="86">
        <f>AX59+AY59+AZ59+BA59+BB59+BJ59</f>
        <v>22161.7</v>
      </c>
      <c r="AX59" s="104">
        <f t="shared" ref="AX59" si="150">AX62</f>
        <v>0</v>
      </c>
      <c r="AY59" s="104">
        <f>AY61+AY62</f>
        <v>0</v>
      </c>
      <c r="AZ59" s="104">
        <f>AZ60+AZ61+AZ62+AZ63+AZ64+AZ65+AZ66</f>
        <v>18809.7</v>
      </c>
      <c r="BA59" s="104">
        <f>BA62+BA63+BA65</f>
        <v>3199</v>
      </c>
      <c r="BB59" s="104">
        <f>BB62</f>
        <v>0</v>
      </c>
      <c r="BC59" s="104">
        <f>BC62</f>
        <v>153</v>
      </c>
      <c r="BD59" s="86">
        <f>BG59+BH59+BI59+BJ59</f>
        <v>23664.399999999998</v>
      </c>
      <c r="BE59" s="104">
        <f t="shared" ref="BE59" si="151">BE62</f>
        <v>0</v>
      </c>
      <c r="BF59" s="104">
        <f>BF61+BF62</f>
        <v>0</v>
      </c>
      <c r="BG59" s="104">
        <f>BG60+BG61+BG62+BG63+BG64+BG65+BG66</f>
        <v>20104.099999999999</v>
      </c>
      <c r="BH59" s="104">
        <f>BH62+BH63+BH65</f>
        <v>3407.3</v>
      </c>
      <c r="BI59" s="104">
        <f>BI62</f>
        <v>0</v>
      </c>
      <c r="BJ59" s="104">
        <f>BJ62</f>
        <v>153</v>
      </c>
    </row>
    <row r="60" spans="1:62" ht="82.5" customHeight="1" x14ac:dyDescent="0.2">
      <c r="A60" s="41" t="s">
        <v>20</v>
      </c>
      <c r="B60" s="23" t="s">
        <v>56</v>
      </c>
      <c r="C60" s="23" t="s">
        <v>11</v>
      </c>
      <c r="D60" s="85">
        <f t="shared" si="137"/>
        <v>0</v>
      </c>
      <c r="E60" s="92">
        <f t="shared" si="120"/>
        <v>0</v>
      </c>
      <c r="F60" s="95">
        <v>0</v>
      </c>
      <c r="G60" s="95">
        <v>0</v>
      </c>
      <c r="H60" s="95">
        <v>0</v>
      </c>
      <c r="I60" s="92">
        <f t="shared" si="121"/>
        <v>0</v>
      </c>
      <c r="J60" s="95">
        <v>0</v>
      </c>
      <c r="K60" s="95">
        <v>0</v>
      </c>
      <c r="L60" s="95">
        <v>0</v>
      </c>
      <c r="M60" s="95"/>
      <c r="N60" s="95"/>
      <c r="O60" s="95"/>
      <c r="P60" s="92">
        <f t="shared" si="68"/>
        <v>0</v>
      </c>
      <c r="Q60" s="95">
        <v>0</v>
      </c>
      <c r="R60" s="95">
        <v>0</v>
      </c>
      <c r="S60" s="93">
        <v>0</v>
      </c>
      <c r="T60" s="95"/>
      <c r="U60" s="95"/>
      <c r="V60" s="95"/>
      <c r="W60" s="92">
        <f t="shared" si="134"/>
        <v>0</v>
      </c>
      <c r="X60" s="93">
        <v>0</v>
      </c>
      <c r="Y60" s="93">
        <v>0</v>
      </c>
      <c r="Z60" s="93">
        <v>0</v>
      </c>
      <c r="AA60" s="93">
        <v>0</v>
      </c>
      <c r="AB60" s="93"/>
      <c r="AC60" s="93"/>
      <c r="AD60" s="93"/>
      <c r="AE60" s="93"/>
      <c r="AF60" s="86">
        <f t="shared" si="135"/>
        <v>0</v>
      </c>
      <c r="AG60" s="95">
        <v>0</v>
      </c>
      <c r="AH60" s="95">
        <v>0</v>
      </c>
      <c r="AI60" s="93">
        <v>0</v>
      </c>
      <c r="AJ60" s="95">
        <v>0</v>
      </c>
      <c r="AK60" s="95">
        <v>0</v>
      </c>
      <c r="AL60" s="95">
        <v>0</v>
      </c>
      <c r="AM60" s="95"/>
      <c r="AN60" s="86">
        <f>AO60+AP60+AQ60+AR60+AV60</f>
        <v>0</v>
      </c>
      <c r="AO60" s="95">
        <v>0</v>
      </c>
      <c r="AP60" s="95">
        <v>0</v>
      </c>
      <c r="AQ60" s="95">
        <v>0</v>
      </c>
      <c r="AR60" s="95">
        <v>0</v>
      </c>
      <c r="AS60" s="95">
        <v>0</v>
      </c>
      <c r="AT60" s="95"/>
      <c r="AU60" s="95"/>
      <c r="AV60" s="95">
        <v>0</v>
      </c>
      <c r="AW60" s="86">
        <f>AX60+AY60+AZ60+BA60+BJ60</f>
        <v>0</v>
      </c>
      <c r="AX60" s="95">
        <v>0</v>
      </c>
      <c r="AY60" s="95">
        <v>0</v>
      </c>
      <c r="AZ60" s="95">
        <v>0</v>
      </c>
      <c r="BA60" s="95">
        <v>0</v>
      </c>
      <c r="BB60" s="95">
        <v>0</v>
      </c>
      <c r="BC60" s="95">
        <v>0</v>
      </c>
      <c r="BD60" s="86">
        <f t="shared" si="13"/>
        <v>0</v>
      </c>
      <c r="BE60" s="95">
        <v>0</v>
      </c>
      <c r="BF60" s="95">
        <v>0</v>
      </c>
      <c r="BG60" s="95">
        <v>0</v>
      </c>
      <c r="BH60" s="95">
        <v>0</v>
      </c>
      <c r="BI60" s="95">
        <v>0</v>
      </c>
      <c r="BJ60" s="95">
        <v>0</v>
      </c>
    </row>
    <row r="61" spans="1:62" ht="102.75" customHeight="1" x14ac:dyDescent="0.2">
      <c r="A61" s="42" t="s">
        <v>21</v>
      </c>
      <c r="B61" s="23" t="s">
        <v>56</v>
      </c>
      <c r="C61" s="23" t="s">
        <v>11</v>
      </c>
      <c r="D61" s="85">
        <f t="shared" si="137"/>
        <v>38788.6</v>
      </c>
      <c r="E61" s="92">
        <f t="shared" si="120"/>
        <v>4666.8</v>
      </c>
      <c r="F61" s="95">
        <v>0</v>
      </c>
      <c r="G61" s="95">
        <v>2031.2</v>
      </c>
      <c r="H61" s="95">
        <v>2635.6</v>
      </c>
      <c r="I61" s="92">
        <f t="shared" si="121"/>
        <v>3918.5</v>
      </c>
      <c r="J61" s="95">
        <v>0</v>
      </c>
      <c r="K61" s="95">
        <v>2396.9</v>
      </c>
      <c r="L61" s="95">
        <v>1521.6</v>
      </c>
      <c r="M61" s="95"/>
      <c r="N61" s="95"/>
      <c r="O61" s="95"/>
      <c r="P61" s="92">
        <f t="shared" si="68"/>
        <v>4803.8999999999996</v>
      </c>
      <c r="Q61" s="95">
        <v>0</v>
      </c>
      <c r="R61" s="95">
        <v>3273.4</v>
      </c>
      <c r="S61" s="93">
        <v>1530.5</v>
      </c>
      <c r="T61" s="95">
        <v>0</v>
      </c>
      <c r="U61" s="95">
        <v>0</v>
      </c>
      <c r="V61" s="95">
        <v>0</v>
      </c>
      <c r="W61" s="92">
        <f t="shared" si="134"/>
        <v>4024.5</v>
      </c>
      <c r="X61" s="93">
        <v>0</v>
      </c>
      <c r="Y61" s="93">
        <v>0</v>
      </c>
      <c r="Z61" s="93">
        <v>2520.9</v>
      </c>
      <c r="AA61" s="93">
        <v>1503.6</v>
      </c>
      <c r="AB61" s="93">
        <v>0</v>
      </c>
      <c r="AC61" s="93"/>
      <c r="AD61" s="93">
        <v>0</v>
      </c>
      <c r="AE61" s="93">
        <v>0</v>
      </c>
      <c r="AF61" s="86">
        <f t="shared" si="135"/>
        <v>6617.9</v>
      </c>
      <c r="AG61" s="95">
        <v>0</v>
      </c>
      <c r="AH61" s="95">
        <v>2528</v>
      </c>
      <c r="AI61" s="93">
        <v>4089.9</v>
      </c>
      <c r="AJ61" s="95">
        <v>0</v>
      </c>
      <c r="AK61" s="95">
        <v>0</v>
      </c>
      <c r="AL61" s="95">
        <v>0</v>
      </c>
      <c r="AM61" s="95">
        <v>0</v>
      </c>
      <c r="AN61" s="86">
        <f>AO61+AP61+AQ61+AR61+AV61</f>
        <v>4702.7999999999993</v>
      </c>
      <c r="AO61" s="95">
        <v>0</v>
      </c>
      <c r="AP61" s="95">
        <v>1209.0999999999999</v>
      </c>
      <c r="AQ61" s="95">
        <v>3493.7</v>
      </c>
      <c r="AR61" s="95">
        <v>0</v>
      </c>
      <c r="AS61" s="95">
        <v>0</v>
      </c>
      <c r="AT61" s="95"/>
      <c r="AU61" s="95"/>
      <c r="AV61" s="95">
        <v>0</v>
      </c>
      <c r="AW61" s="86">
        <f>AX61+AY61+AZ61+BA61+BJ61</f>
        <v>4921.8999999999996</v>
      </c>
      <c r="AX61" s="95">
        <v>0</v>
      </c>
      <c r="AY61" s="95">
        <v>0</v>
      </c>
      <c r="AZ61" s="95">
        <v>4921.8999999999996</v>
      </c>
      <c r="BA61" s="95">
        <v>0</v>
      </c>
      <c r="BB61" s="95">
        <v>0</v>
      </c>
      <c r="BC61" s="95">
        <v>0</v>
      </c>
      <c r="BD61" s="86">
        <f t="shared" si="13"/>
        <v>5132.3</v>
      </c>
      <c r="BE61" s="95">
        <v>0</v>
      </c>
      <c r="BF61" s="95">
        <v>0</v>
      </c>
      <c r="BG61" s="95">
        <v>5132.3</v>
      </c>
      <c r="BH61" s="95">
        <v>0</v>
      </c>
      <c r="BI61" s="95">
        <v>0</v>
      </c>
      <c r="BJ61" s="95">
        <v>0</v>
      </c>
    </row>
    <row r="62" spans="1:62" s="3" customFormat="1" ht="75" x14ac:dyDescent="0.2">
      <c r="A62" s="42" t="s">
        <v>22</v>
      </c>
      <c r="B62" s="23" t="s">
        <v>56</v>
      </c>
      <c r="C62" s="23" t="s">
        <v>11</v>
      </c>
      <c r="D62" s="85">
        <f t="shared" si="137"/>
        <v>114718.98</v>
      </c>
      <c r="E62" s="92">
        <f t="shared" si="120"/>
        <v>16257.279999999999</v>
      </c>
      <c r="F62" s="95"/>
      <c r="G62" s="95">
        <v>11615.9</v>
      </c>
      <c r="H62" s="95">
        <v>4641.38</v>
      </c>
      <c r="I62" s="92">
        <f t="shared" si="121"/>
        <v>14200.199999999999</v>
      </c>
      <c r="J62" s="95"/>
      <c r="K62" s="95">
        <v>13504.3</v>
      </c>
      <c r="L62" s="95">
        <v>550</v>
      </c>
      <c r="M62" s="95">
        <f>11.4+51.3</f>
        <v>62.699999999999996</v>
      </c>
      <c r="N62" s="95">
        <f>3.6+73.3</f>
        <v>76.899999999999991</v>
      </c>
      <c r="O62" s="95">
        <v>6.3</v>
      </c>
      <c r="P62" s="92">
        <f t="shared" si="68"/>
        <v>14899.199999999999</v>
      </c>
      <c r="Q62" s="95">
        <v>0</v>
      </c>
      <c r="R62" s="95">
        <v>14371.2</v>
      </c>
      <c r="S62" s="93">
        <v>468.4</v>
      </c>
      <c r="T62" s="95">
        <v>12</v>
      </c>
      <c r="U62" s="95">
        <v>3.8</v>
      </c>
      <c r="V62" s="95">
        <v>43.8</v>
      </c>
      <c r="W62" s="92">
        <f t="shared" si="134"/>
        <v>15330.2</v>
      </c>
      <c r="X62" s="93">
        <v>0</v>
      </c>
      <c r="Y62" s="93">
        <v>0</v>
      </c>
      <c r="Z62" s="93">
        <v>13816.1</v>
      </c>
      <c r="AA62" s="93">
        <v>1198.2</v>
      </c>
      <c r="AB62" s="93">
        <v>171</v>
      </c>
      <c r="AC62" s="93"/>
      <c r="AD62" s="93">
        <v>85.6</v>
      </c>
      <c r="AE62" s="93">
        <v>59.3</v>
      </c>
      <c r="AF62" s="86">
        <f>AG62+AH62+AI62+AJ62+AK62+AM62</f>
        <v>16331.5</v>
      </c>
      <c r="AG62" s="95">
        <v>0</v>
      </c>
      <c r="AH62" s="95">
        <v>14049.6</v>
      </c>
      <c r="AI62" s="93">
        <v>524</v>
      </c>
      <c r="AJ62" s="95">
        <v>1592.3</v>
      </c>
      <c r="AK62" s="95">
        <v>90.6</v>
      </c>
      <c r="AL62" s="95">
        <v>0</v>
      </c>
      <c r="AM62" s="95">
        <v>75</v>
      </c>
      <c r="AN62" s="86">
        <f>AO62+AP62+AQ62+AR62+AS62+AV62</f>
        <v>22425.300000000003</v>
      </c>
      <c r="AO62" s="95">
        <v>0</v>
      </c>
      <c r="AP62" s="95">
        <v>14231.9</v>
      </c>
      <c r="AQ62" s="95">
        <v>6368.6</v>
      </c>
      <c r="AR62" s="95">
        <v>1567.9</v>
      </c>
      <c r="AS62" s="95">
        <v>105</v>
      </c>
      <c r="AT62" s="95"/>
      <c r="AU62" s="95"/>
      <c r="AV62" s="95">
        <v>151.9</v>
      </c>
      <c r="AW62" s="86">
        <f>AX62+AY62+AZ62+BA62+BB62+BC62</f>
        <v>7438</v>
      </c>
      <c r="AX62" s="95">
        <v>0</v>
      </c>
      <c r="AY62" s="95">
        <v>0</v>
      </c>
      <c r="AZ62" s="95">
        <v>4386</v>
      </c>
      <c r="BA62" s="95">
        <v>2899</v>
      </c>
      <c r="BB62" s="95">
        <v>0</v>
      </c>
      <c r="BC62" s="95">
        <v>153</v>
      </c>
      <c r="BD62" s="86">
        <f>BE62+BF62+BG62+BH62+BI62+BJ62</f>
        <v>7837.3</v>
      </c>
      <c r="BE62" s="95">
        <v>0</v>
      </c>
      <c r="BF62" s="95">
        <v>0</v>
      </c>
      <c r="BG62" s="95">
        <v>4577</v>
      </c>
      <c r="BH62" s="95">
        <v>3107.3</v>
      </c>
      <c r="BI62" s="95">
        <v>0</v>
      </c>
      <c r="BJ62" s="95">
        <v>153</v>
      </c>
    </row>
    <row r="63" spans="1:62" s="3" customFormat="1" ht="99" customHeight="1" x14ac:dyDescent="0.2">
      <c r="A63" s="42" t="s">
        <v>31</v>
      </c>
      <c r="B63" s="23" t="s">
        <v>56</v>
      </c>
      <c r="C63" s="23" t="s">
        <v>11</v>
      </c>
      <c r="D63" s="85">
        <f t="shared" si="137"/>
        <v>160656.53899999999</v>
      </c>
      <c r="E63" s="92">
        <f t="shared" si="120"/>
        <v>37437.4</v>
      </c>
      <c r="F63" s="95"/>
      <c r="G63" s="95">
        <v>29662.799999999999</v>
      </c>
      <c r="H63" s="95">
        <f>950+6824.6</f>
        <v>7774.6</v>
      </c>
      <c r="I63" s="92">
        <f t="shared" si="121"/>
        <v>41264.739000000001</v>
      </c>
      <c r="J63" s="95">
        <v>0</v>
      </c>
      <c r="K63" s="95">
        <v>41066.01</v>
      </c>
      <c r="L63" s="95">
        <v>0</v>
      </c>
      <c r="M63" s="95">
        <v>198.72900000000001</v>
      </c>
      <c r="N63" s="95">
        <v>0</v>
      </c>
      <c r="O63" s="95">
        <v>0</v>
      </c>
      <c r="P63" s="92">
        <f t="shared" si="68"/>
        <v>24534.6</v>
      </c>
      <c r="Q63" s="95">
        <v>0</v>
      </c>
      <c r="R63" s="113">
        <v>24434.6</v>
      </c>
      <c r="S63" s="93">
        <v>0</v>
      </c>
      <c r="T63" s="95">
        <v>100</v>
      </c>
      <c r="U63" s="95">
        <v>0</v>
      </c>
      <c r="V63" s="95">
        <v>0</v>
      </c>
      <c r="W63" s="92">
        <f t="shared" si="134"/>
        <v>22493.8</v>
      </c>
      <c r="X63" s="93">
        <v>0</v>
      </c>
      <c r="Y63" s="93">
        <v>0</v>
      </c>
      <c r="Z63" s="93">
        <v>21428.7</v>
      </c>
      <c r="AA63" s="93">
        <v>0</v>
      </c>
      <c r="AB63" s="93">
        <v>1065.0999999999999</v>
      </c>
      <c r="AC63" s="93"/>
      <c r="AD63" s="93"/>
      <c r="AE63" s="93"/>
      <c r="AF63" s="86">
        <f t="shared" si="135"/>
        <v>9220.4</v>
      </c>
      <c r="AG63" s="95">
        <v>0</v>
      </c>
      <c r="AH63" s="95">
        <v>0</v>
      </c>
      <c r="AI63" s="93">
        <v>6720.4</v>
      </c>
      <c r="AJ63" s="95">
        <v>2500</v>
      </c>
      <c r="AK63" s="95">
        <v>0</v>
      </c>
      <c r="AL63" s="95">
        <v>0</v>
      </c>
      <c r="AM63" s="95">
        <v>0</v>
      </c>
      <c r="AN63" s="86">
        <f>AO63+AP63+AQ63+AR63+AV63</f>
        <v>10978</v>
      </c>
      <c r="AO63" s="95">
        <v>0</v>
      </c>
      <c r="AP63" s="95">
        <v>0</v>
      </c>
      <c r="AQ63" s="95">
        <v>8478</v>
      </c>
      <c r="AR63" s="95">
        <v>2500</v>
      </c>
      <c r="AS63" s="95">
        <v>0</v>
      </c>
      <c r="AT63" s="95"/>
      <c r="AU63" s="95"/>
      <c r="AV63" s="95">
        <v>0</v>
      </c>
      <c r="AW63" s="86">
        <f t="shared" ref="AW63:AW80" si="152">AX63+AY63+AZ63+BA63+BJ63</f>
        <v>7132.8</v>
      </c>
      <c r="AX63" s="95">
        <v>0</v>
      </c>
      <c r="AY63" s="95">
        <v>0</v>
      </c>
      <c r="AZ63" s="95">
        <v>7132.8</v>
      </c>
      <c r="BA63" s="95">
        <v>0</v>
      </c>
      <c r="BB63" s="95">
        <v>0</v>
      </c>
      <c r="BC63" s="95"/>
      <c r="BD63" s="86">
        <f t="shared" si="13"/>
        <v>7594.8</v>
      </c>
      <c r="BE63" s="95">
        <v>0</v>
      </c>
      <c r="BF63" s="95">
        <v>0</v>
      </c>
      <c r="BG63" s="95">
        <v>7594.8</v>
      </c>
      <c r="BH63" s="95">
        <v>0</v>
      </c>
      <c r="BI63" s="95">
        <v>0</v>
      </c>
      <c r="BJ63" s="95">
        <v>0</v>
      </c>
    </row>
    <row r="64" spans="1:62" ht="91.5" customHeight="1" x14ac:dyDescent="0.2">
      <c r="A64" s="42" t="s">
        <v>23</v>
      </c>
      <c r="B64" s="23" t="s">
        <v>56</v>
      </c>
      <c r="C64" s="23" t="s">
        <v>11</v>
      </c>
      <c r="D64" s="85">
        <f t="shared" si="137"/>
        <v>21854</v>
      </c>
      <c r="E64" s="92">
        <f t="shared" si="120"/>
        <v>0</v>
      </c>
      <c r="F64" s="95"/>
      <c r="G64" s="95">
        <v>0</v>
      </c>
      <c r="H64" s="95">
        <v>0</v>
      </c>
      <c r="I64" s="92">
        <f t="shared" si="121"/>
        <v>5200.3999999999996</v>
      </c>
      <c r="J64" s="95">
        <v>0</v>
      </c>
      <c r="K64" s="95">
        <v>0</v>
      </c>
      <c r="L64" s="95">
        <v>5200.3999999999996</v>
      </c>
      <c r="M64" s="95">
        <v>0</v>
      </c>
      <c r="N64" s="95">
        <v>0</v>
      </c>
      <c r="O64" s="95">
        <v>0</v>
      </c>
      <c r="P64" s="92">
        <f t="shared" si="68"/>
        <v>4835.3999999999996</v>
      </c>
      <c r="Q64" s="95">
        <v>0</v>
      </c>
      <c r="R64" s="95">
        <v>0</v>
      </c>
      <c r="S64" s="93">
        <v>4835.3999999999996</v>
      </c>
      <c r="T64" s="95">
        <v>0</v>
      </c>
      <c r="U64" s="95">
        <v>0</v>
      </c>
      <c r="V64" s="95">
        <v>0</v>
      </c>
      <c r="W64" s="92">
        <f t="shared" si="134"/>
        <v>3718.2</v>
      </c>
      <c r="X64" s="93">
        <v>0</v>
      </c>
      <c r="Y64" s="93">
        <v>0</v>
      </c>
      <c r="Z64" s="93">
        <v>0</v>
      </c>
      <c r="AA64" s="93">
        <v>3718.2</v>
      </c>
      <c r="AB64" s="93"/>
      <c r="AC64" s="93"/>
      <c r="AD64" s="93"/>
      <c r="AE64" s="93"/>
      <c r="AF64" s="86">
        <f t="shared" si="135"/>
        <v>1950</v>
      </c>
      <c r="AG64" s="95">
        <v>0</v>
      </c>
      <c r="AH64" s="95">
        <v>0</v>
      </c>
      <c r="AI64" s="93">
        <v>1950</v>
      </c>
      <c r="AJ64" s="95">
        <v>0</v>
      </c>
      <c r="AK64" s="95">
        <v>0</v>
      </c>
      <c r="AL64" s="95">
        <v>0</v>
      </c>
      <c r="AM64" s="95">
        <v>0</v>
      </c>
      <c r="AN64" s="86">
        <f>AO64+AP64+AQ64+AR64+AV64</f>
        <v>2050</v>
      </c>
      <c r="AO64" s="95">
        <v>0</v>
      </c>
      <c r="AP64" s="95">
        <v>0</v>
      </c>
      <c r="AQ64" s="95">
        <v>2050</v>
      </c>
      <c r="AR64" s="95">
        <v>0</v>
      </c>
      <c r="AS64" s="95">
        <v>0</v>
      </c>
      <c r="AT64" s="95"/>
      <c r="AU64" s="95"/>
      <c r="AV64" s="95">
        <v>0</v>
      </c>
      <c r="AW64" s="86">
        <f t="shared" si="152"/>
        <v>2050</v>
      </c>
      <c r="AX64" s="95">
        <v>0</v>
      </c>
      <c r="AY64" s="95">
        <v>0</v>
      </c>
      <c r="AZ64" s="95">
        <v>2050</v>
      </c>
      <c r="BA64" s="95">
        <v>0</v>
      </c>
      <c r="BB64" s="95">
        <v>0</v>
      </c>
      <c r="BC64" s="95">
        <v>0</v>
      </c>
      <c r="BD64" s="86">
        <f t="shared" si="13"/>
        <v>2050</v>
      </c>
      <c r="BE64" s="95">
        <v>0</v>
      </c>
      <c r="BF64" s="95">
        <v>0</v>
      </c>
      <c r="BG64" s="95">
        <v>2050</v>
      </c>
      <c r="BH64" s="95">
        <v>0</v>
      </c>
      <c r="BI64" s="95">
        <v>0</v>
      </c>
      <c r="BJ64" s="95">
        <v>0</v>
      </c>
    </row>
    <row r="65" spans="1:62" ht="75" x14ac:dyDescent="0.2">
      <c r="A65" s="42" t="s">
        <v>24</v>
      </c>
      <c r="B65" s="23" t="s">
        <v>56</v>
      </c>
      <c r="C65" s="23" t="s">
        <v>11</v>
      </c>
      <c r="D65" s="85">
        <f t="shared" si="137"/>
        <v>2036</v>
      </c>
      <c r="E65" s="92">
        <v>330</v>
      </c>
      <c r="F65" s="95">
        <v>0</v>
      </c>
      <c r="G65" s="95">
        <v>0</v>
      </c>
      <c r="H65" s="95">
        <v>330</v>
      </c>
      <c r="I65" s="92">
        <f t="shared" si="121"/>
        <v>310</v>
      </c>
      <c r="J65" s="95">
        <v>0</v>
      </c>
      <c r="K65" s="95">
        <v>0</v>
      </c>
      <c r="L65" s="95">
        <v>310</v>
      </c>
      <c r="M65" s="95">
        <v>0</v>
      </c>
      <c r="N65" s="95">
        <v>0</v>
      </c>
      <c r="O65" s="95">
        <v>0</v>
      </c>
      <c r="P65" s="92">
        <f t="shared" si="68"/>
        <v>30</v>
      </c>
      <c r="Q65" s="95">
        <v>0</v>
      </c>
      <c r="R65" s="95">
        <v>0</v>
      </c>
      <c r="S65" s="93">
        <v>30</v>
      </c>
      <c r="T65" s="95">
        <v>0</v>
      </c>
      <c r="U65" s="95">
        <v>0</v>
      </c>
      <c r="V65" s="95">
        <v>0</v>
      </c>
      <c r="W65" s="92">
        <f t="shared" si="134"/>
        <v>30</v>
      </c>
      <c r="X65" s="93">
        <v>0</v>
      </c>
      <c r="Y65" s="93">
        <v>0</v>
      </c>
      <c r="Z65" s="93">
        <v>0</v>
      </c>
      <c r="AA65" s="93">
        <v>20</v>
      </c>
      <c r="AB65" s="93">
        <v>10</v>
      </c>
      <c r="AC65" s="93"/>
      <c r="AD65" s="93"/>
      <c r="AE65" s="93"/>
      <c r="AF65" s="86">
        <f t="shared" si="135"/>
        <v>150</v>
      </c>
      <c r="AG65" s="95">
        <v>0</v>
      </c>
      <c r="AH65" s="95">
        <v>0</v>
      </c>
      <c r="AI65" s="93">
        <v>50</v>
      </c>
      <c r="AJ65" s="95">
        <v>100</v>
      </c>
      <c r="AK65" s="95">
        <v>0</v>
      </c>
      <c r="AL65" s="95">
        <v>0</v>
      </c>
      <c r="AM65" s="95">
        <v>0</v>
      </c>
      <c r="AN65" s="86">
        <f>AO65+AP65+AQ65+AR65+AV65</f>
        <v>117</v>
      </c>
      <c r="AO65" s="95">
        <v>0</v>
      </c>
      <c r="AP65" s="95">
        <v>0</v>
      </c>
      <c r="AQ65" s="95">
        <v>17</v>
      </c>
      <c r="AR65" s="95">
        <v>100</v>
      </c>
      <c r="AS65" s="95">
        <v>0</v>
      </c>
      <c r="AT65" s="95"/>
      <c r="AU65" s="95"/>
      <c r="AV65" s="95">
        <v>0</v>
      </c>
      <c r="AW65" s="86">
        <f t="shared" si="152"/>
        <v>319</v>
      </c>
      <c r="AX65" s="95">
        <v>0</v>
      </c>
      <c r="AY65" s="95">
        <v>0</v>
      </c>
      <c r="AZ65" s="95">
        <v>19</v>
      </c>
      <c r="BA65" s="95">
        <v>300</v>
      </c>
      <c r="BB65" s="95">
        <v>0</v>
      </c>
      <c r="BC65" s="95">
        <v>0</v>
      </c>
      <c r="BD65" s="86">
        <f t="shared" si="13"/>
        <v>750</v>
      </c>
      <c r="BE65" s="95">
        <v>0</v>
      </c>
      <c r="BF65" s="95">
        <v>0</v>
      </c>
      <c r="BG65" s="95">
        <v>450</v>
      </c>
      <c r="BH65" s="95">
        <v>300</v>
      </c>
      <c r="BI65" s="95">
        <v>0</v>
      </c>
      <c r="BJ65" s="95">
        <v>0</v>
      </c>
    </row>
    <row r="66" spans="1:62" s="3" customFormat="1" ht="159.75" customHeight="1" x14ac:dyDescent="0.2">
      <c r="A66" s="43" t="s">
        <v>25</v>
      </c>
      <c r="B66" s="23" t="s">
        <v>56</v>
      </c>
      <c r="C66" s="24" t="s">
        <v>11</v>
      </c>
      <c r="D66" s="85">
        <f t="shared" si="137"/>
        <v>13383.899999999998</v>
      </c>
      <c r="E66" s="92">
        <f t="shared" ref="E66:E72" si="153">SUM(F66:H66)</f>
        <v>2466</v>
      </c>
      <c r="F66" s="93">
        <v>0</v>
      </c>
      <c r="G66" s="93">
        <v>2096.9</v>
      </c>
      <c r="H66" s="93">
        <v>369.1</v>
      </c>
      <c r="I66" s="92">
        <f t="shared" si="121"/>
        <v>2396.9</v>
      </c>
      <c r="J66" s="93">
        <v>0</v>
      </c>
      <c r="K66" s="93">
        <v>2096.9</v>
      </c>
      <c r="L66" s="93">
        <v>300</v>
      </c>
      <c r="M66" s="93">
        <v>0</v>
      </c>
      <c r="N66" s="93">
        <v>0</v>
      </c>
      <c r="O66" s="93">
        <v>0</v>
      </c>
      <c r="P66" s="92">
        <f t="shared" si="68"/>
        <v>2396.9</v>
      </c>
      <c r="Q66" s="93">
        <v>0</v>
      </c>
      <c r="R66" s="93">
        <v>2096.9</v>
      </c>
      <c r="S66" s="93">
        <v>300</v>
      </c>
      <c r="T66" s="95">
        <v>0</v>
      </c>
      <c r="U66" s="95">
        <v>0</v>
      </c>
      <c r="V66" s="95">
        <v>0</v>
      </c>
      <c r="W66" s="92">
        <f t="shared" si="134"/>
        <v>2662.8</v>
      </c>
      <c r="X66" s="93">
        <v>0</v>
      </c>
      <c r="Y66" s="93">
        <v>0</v>
      </c>
      <c r="Z66" s="93">
        <v>2320.8000000000002</v>
      </c>
      <c r="AA66" s="93">
        <v>342</v>
      </c>
      <c r="AB66" s="93"/>
      <c r="AC66" s="93"/>
      <c r="AD66" s="93"/>
      <c r="AE66" s="93"/>
      <c r="AF66" s="86">
        <f t="shared" si="135"/>
        <v>2561.3000000000002</v>
      </c>
      <c r="AG66" s="93">
        <v>0</v>
      </c>
      <c r="AH66" s="93">
        <v>2261.3000000000002</v>
      </c>
      <c r="AI66" s="93">
        <v>300</v>
      </c>
      <c r="AJ66" s="93">
        <v>0</v>
      </c>
      <c r="AK66" s="93">
        <v>0</v>
      </c>
      <c r="AL66" s="93">
        <v>0</v>
      </c>
      <c r="AM66" s="93">
        <v>0</v>
      </c>
      <c r="AN66" s="86">
        <f>AO66+AP66+AQ66+AR66+AV66</f>
        <v>300</v>
      </c>
      <c r="AO66" s="93">
        <v>0</v>
      </c>
      <c r="AP66" s="93">
        <v>0</v>
      </c>
      <c r="AQ66" s="95">
        <v>300</v>
      </c>
      <c r="AR66" s="93">
        <v>0</v>
      </c>
      <c r="AS66" s="93">
        <v>0</v>
      </c>
      <c r="AT66" s="93"/>
      <c r="AU66" s="93"/>
      <c r="AV66" s="93">
        <v>0</v>
      </c>
      <c r="AW66" s="86">
        <f t="shared" si="152"/>
        <v>300</v>
      </c>
      <c r="AX66" s="93">
        <v>0</v>
      </c>
      <c r="AY66" s="93">
        <v>0</v>
      </c>
      <c r="AZ66" s="93">
        <v>300</v>
      </c>
      <c r="BA66" s="93">
        <v>0</v>
      </c>
      <c r="BB66" s="93">
        <v>0</v>
      </c>
      <c r="BC66" s="93">
        <v>0</v>
      </c>
      <c r="BD66" s="86">
        <f t="shared" si="13"/>
        <v>300</v>
      </c>
      <c r="BE66" s="93">
        <v>0</v>
      </c>
      <c r="BF66" s="93">
        <v>0</v>
      </c>
      <c r="BG66" s="93">
        <v>300</v>
      </c>
      <c r="BH66" s="93">
        <v>0</v>
      </c>
      <c r="BI66" s="93">
        <v>0</v>
      </c>
      <c r="BJ66" s="93">
        <v>0</v>
      </c>
    </row>
    <row r="67" spans="1:62" s="3" customFormat="1" ht="107.25" customHeight="1" x14ac:dyDescent="0.2">
      <c r="A67" s="81" t="s">
        <v>96</v>
      </c>
      <c r="B67" s="79" t="s">
        <v>56</v>
      </c>
      <c r="C67" s="80" t="s">
        <v>11</v>
      </c>
      <c r="D67" s="85">
        <f>AN67</f>
        <v>126.5</v>
      </c>
      <c r="E67" s="92"/>
      <c r="F67" s="93"/>
      <c r="G67" s="93"/>
      <c r="H67" s="93"/>
      <c r="I67" s="92"/>
      <c r="J67" s="93"/>
      <c r="K67" s="93"/>
      <c r="L67" s="93"/>
      <c r="M67" s="93"/>
      <c r="N67" s="93"/>
      <c r="O67" s="93"/>
      <c r="P67" s="92"/>
      <c r="Q67" s="93"/>
      <c r="R67" s="93"/>
      <c r="S67" s="93"/>
      <c r="T67" s="95"/>
      <c r="U67" s="95"/>
      <c r="V67" s="95"/>
      <c r="W67" s="92"/>
      <c r="X67" s="93"/>
      <c r="Y67" s="93"/>
      <c r="Z67" s="93"/>
      <c r="AA67" s="93"/>
      <c r="AB67" s="93"/>
      <c r="AC67" s="93"/>
      <c r="AD67" s="93"/>
      <c r="AE67" s="93"/>
      <c r="AF67" s="86"/>
      <c r="AG67" s="93"/>
      <c r="AH67" s="93"/>
      <c r="AI67" s="93"/>
      <c r="AJ67" s="93"/>
      <c r="AK67" s="93"/>
      <c r="AL67" s="93"/>
      <c r="AM67" s="93"/>
      <c r="AN67" s="86">
        <f>AR67</f>
        <v>126.5</v>
      </c>
      <c r="AO67" s="93"/>
      <c r="AP67" s="93"/>
      <c r="AQ67" s="95"/>
      <c r="AR67" s="93">
        <v>126.5</v>
      </c>
      <c r="AS67" s="93"/>
      <c r="AT67" s="93"/>
      <c r="AU67" s="93"/>
      <c r="AV67" s="93"/>
      <c r="AW67" s="86"/>
      <c r="AX67" s="93"/>
      <c r="AY67" s="93"/>
      <c r="AZ67" s="93"/>
      <c r="BA67" s="93"/>
      <c r="BB67" s="93"/>
      <c r="BC67" s="93"/>
      <c r="BD67" s="86"/>
      <c r="BE67" s="93"/>
      <c r="BF67" s="93"/>
      <c r="BG67" s="93"/>
      <c r="BH67" s="93"/>
      <c r="BI67" s="93"/>
      <c r="BJ67" s="93"/>
    </row>
    <row r="68" spans="1:62" s="7" customFormat="1" ht="99.75" x14ac:dyDescent="0.2">
      <c r="A68" s="44" t="s">
        <v>27</v>
      </c>
      <c r="B68" s="26" t="s">
        <v>57</v>
      </c>
      <c r="C68" s="26" t="s">
        <v>6</v>
      </c>
      <c r="D68" s="85">
        <f>E68+I68+P68+W68+AF68+AN68+AW68+BD68</f>
        <v>0</v>
      </c>
      <c r="E68" s="92">
        <f t="shared" si="153"/>
        <v>0</v>
      </c>
      <c r="F68" s="104">
        <v>0</v>
      </c>
      <c r="G68" s="104">
        <v>0</v>
      </c>
      <c r="H68" s="104">
        <v>0</v>
      </c>
      <c r="I68" s="92">
        <f t="shared" si="121"/>
        <v>0</v>
      </c>
      <c r="J68" s="104">
        <v>0</v>
      </c>
      <c r="K68" s="104">
        <v>0</v>
      </c>
      <c r="L68" s="104">
        <v>0</v>
      </c>
      <c r="M68" s="104"/>
      <c r="N68" s="104"/>
      <c r="O68" s="104"/>
      <c r="P68" s="92">
        <f t="shared" si="68"/>
        <v>0</v>
      </c>
      <c r="Q68" s="104">
        <v>0</v>
      </c>
      <c r="R68" s="104">
        <v>0</v>
      </c>
      <c r="S68" s="105">
        <v>0</v>
      </c>
      <c r="T68" s="104"/>
      <c r="U68" s="104"/>
      <c r="V68" s="104"/>
      <c r="W68" s="92">
        <f t="shared" si="134"/>
        <v>0</v>
      </c>
      <c r="X68" s="105">
        <v>0</v>
      </c>
      <c r="Y68" s="105">
        <v>0</v>
      </c>
      <c r="Z68" s="105">
        <v>0</v>
      </c>
      <c r="AA68" s="105">
        <v>0</v>
      </c>
      <c r="AB68" s="105"/>
      <c r="AC68" s="105"/>
      <c r="AD68" s="105"/>
      <c r="AE68" s="105"/>
      <c r="AF68" s="86">
        <f t="shared" si="135"/>
        <v>0</v>
      </c>
      <c r="AG68" s="104">
        <v>0</v>
      </c>
      <c r="AH68" s="104">
        <v>0</v>
      </c>
      <c r="AI68" s="105">
        <v>0</v>
      </c>
      <c r="AJ68" s="104">
        <v>0</v>
      </c>
      <c r="AK68" s="104">
        <v>0</v>
      </c>
      <c r="AL68" s="104">
        <v>0</v>
      </c>
      <c r="AM68" s="104">
        <v>0</v>
      </c>
      <c r="AN68" s="86">
        <f t="shared" ref="AN68:AN80" si="154">AO68+AP68+AQ68+AR68+AV68</f>
        <v>0</v>
      </c>
      <c r="AO68" s="104">
        <v>0</v>
      </c>
      <c r="AP68" s="104">
        <v>0</v>
      </c>
      <c r="AQ68" s="104">
        <v>0</v>
      </c>
      <c r="AR68" s="104">
        <v>0</v>
      </c>
      <c r="AS68" s="104">
        <v>0</v>
      </c>
      <c r="AT68" s="104"/>
      <c r="AU68" s="104"/>
      <c r="AV68" s="104">
        <v>0</v>
      </c>
      <c r="AW68" s="86">
        <f t="shared" si="152"/>
        <v>0</v>
      </c>
      <c r="AX68" s="104">
        <v>0</v>
      </c>
      <c r="AY68" s="104">
        <v>0</v>
      </c>
      <c r="AZ68" s="104">
        <v>0</v>
      </c>
      <c r="BA68" s="104">
        <v>0</v>
      </c>
      <c r="BB68" s="104">
        <v>0</v>
      </c>
      <c r="BC68" s="104">
        <v>0</v>
      </c>
      <c r="BD68" s="86">
        <f t="shared" si="13"/>
        <v>0</v>
      </c>
      <c r="BE68" s="104">
        <v>0</v>
      </c>
      <c r="BF68" s="104">
        <v>0</v>
      </c>
      <c r="BG68" s="104">
        <v>0</v>
      </c>
      <c r="BH68" s="104">
        <v>0</v>
      </c>
      <c r="BI68" s="104">
        <v>0</v>
      </c>
      <c r="BJ68" s="104">
        <v>0</v>
      </c>
    </row>
    <row r="69" spans="1:62" s="10" customFormat="1" ht="57" customHeight="1" x14ac:dyDescent="0.2">
      <c r="A69" s="137" t="s">
        <v>30</v>
      </c>
      <c r="B69" s="26"/>
      <c r="C69" s="26" t="s">
        <v>6</v>
      </c>
      <c r="D69" s="85">
        <f>E69+I69+P69+W69+AF69+AN69+AW69+BD69</f>
        <v>10396.700000000001</v>
      </c>
      <c r="E69" s="97">
        <f t="shared" si="153"/>
        <v>0</v>
      </c>
      <c r="F69" s="114">
        <f t="shared" ref="F69:G69" si="155">F70+F71+F72</f>
        <v>0</v>
      </c>
      <c r="G69" s="114">
        <f t="shared" si="155"/>
        <v>0</v>
      </c>
      <c r="H69" s="114">
        <f>H70+H71+H72</f>
        <v>0</v>
      </c>
      <c r="I69" s="97">
        <f t="shared" si="121"/>
        <v>4594.8999999999996</v>
      </c>
      <c r="J69" s="114">
        <f t="shared" ref="J69:L69" si="156">J70+J71+J72</f>
        <v>0</v>
      </c>
      <c r="K69" s="114">
        <f t="shared" si="156"/>
        <v>0</v>
      </c>
      <c r="L69" s="114">
        <f t="shared" si="156"/>
        <v>4594.8999999999996</v>
      </c>
      <c r="M69" s="114"/>
      <c r="N69" s="114"/>
      <c r="O69" s="114"/>
      <c r="P69" s="92">
        <f>S69</f>
        <v>477.3</v>
      </c>
      <c r="Q69" s="114">
        <f t="shared" ref="Q69:R69" si="157">Q70+Q71+Q72</f>
        <v>0</v>
      </c>
      <c r="R69" s="114">
        <f t="shared" si="157"/>
        <v>0</v>
      </c>
      <c r="S69" s="115">
        <f>S70+S73</f>
        <v>477.3</v>
      </c>
      <c r="T69" s="114"/>
      <c r="U69" s="114"/>
      <c r="V69" s="114"/>
      <c r="W69" s="92">
        <f t="shared" si="134"/>
        <v>200</v>
      </c>
      <c r="X69" s="115">
        <f t="shared" ref="X69:AA69" si="158">X70+X71+X72</f>
        <v>0</v>
      </c>
      <c r="Y69" s="115">
        <f t="shared" si="158"/>
        <v>0</v>
      </c>
      <c r="Z69" s="115">
        <f t="shared" si="158"/>
        <v>0</v>
      </c>
      <c r="AA69" s="115">
        <f t="shared" si="158"/>
        <v>200</v>
      </c>
      <c r="AB69" s="115"/>
      <c r="AC69" s="115"/>
      <c r="AD69" s="115"/>
      <c r="AE69" s="115"/>
      <c r="AF69" s="86">
        <f t="shared" si="135"/>
        <v>214.3</v>
      </c>
      <c r="AG69" s="114">
        <f t="shared" ref="AG69:AI69" si="159">AG70+AG71+AG72</f>
        <v>0</v>
      </c>
      <c r="AH69" s="114">
        <f t="shared" si="159"/>
        <v>0</v>
      </c>
      <c r="AI69" s="115">
        <f t="shared" si="159"/>
        <v>214.3</v>
      </c>
      <c r="AJ69" s="114">
        <v>0</v>
      </c>
      <c r="AK69" s="114"/>
      <c r="AL69" s="114"/>
      <c r="AM69" s="114">
        <v>0</v>
      </c>
      <c r="AN69" s="86">
        <f t="shared" si="154"/>
        <v>4510.2</v>
      </c>
      <c r="AO69" s="114">
        <f t="shared" ref="AO69" si="160">AO70+AO71+AO72</f>
        <v>0</v>
      </c>
      <c r="AP69" s="114">
        <v>0</v>
      </c>
      <c r="AQ69" s="114">
        <f>AQ70+AQ73</f>
        <v>4510.2</v>
      </c>
      <c r="AR69" s="114">
        <v>0</v>
      </c>
      <c r="AS69" s="114"/>
      <c r="AT69" s="114"/>
      <c r="AU69" s="114"/>
      <c r="AV69" s="114">
        <v>0</v>
      </c>
      <c r="AW69" s="86">
        <f t="shared" si="152"/>
        <v>200</v>
      </c>
      <c r="AX69" s="114">
        <f t="shared" ref="AX69" si="161">AX70+AX71+AX72</f>
        <v>0</v>
      </c>
      <c r="AY69" s="114">
        <v>0</v>
      </c>
      <c r="AZ69" s="114">
        <f>AZ70</f>
        <v>200</v>
      </c>
      <c r="BA69" s="114">
        <v>0</v>
      </c>
      <c r="BB69" s="114">
        <f>BB70</f>
        <v>0</v>
      </c>
      <c r="BC69" s="114">
        <v>0</v>
      </c>
      <c r="BD69" s="86">
        <f t="shared" si="13"/>
        <v>200</v>
      </c>
      <c r="BE69" s="114">
        <f t="shared" ref="BE69:BJ69" si="162">BE70</f>
        <v>0</v>
      </c>
      <c r="BF69" s="114">
        <f t="shared" si="162"/>
        <v>0</v>
      </c>
      <c r="BG69" s="114">
        <f t="shared" si="162"/>
        <v>200</v>
      </c>
      <c r="BH69" s="114">
        <f t="shared" si="162"/>
        <v>0</v>
      </c>
      <c r="BI69" s="114">
        <f t="shared" si="162"/>
        <v>0</v>
      </c>
      <c r="BJ69" s="114">
        <f t="shared" si="162"/>
        <v>0</v>
      </c>
    </row>
    <row r="70" spans="1:62" s="9" customFormat="1" ht="46.5" customHeight="1" x14ac:dyDescent="0.2">
      <c r="A70" s="138"/>
      <c r="B70" s="26" t="s">
        <v>16</v>
      </c>
      <c r="C70" s="26" t="s">
        <v>16</v>
      </c>
      <c r="D70" s="85">
        <f>E70+I70+P70+W70+AF70+AN70+AW70+BD70</f>
        <v>6147</v>
      </c>
      <c r="E70" s="97">
        <f t="shared" si="153"/>
        <v>0</v>
      </c>
      <c r="F70" s="114">
        <f>F74+F76+F80</f>
        <v>0</v>
      </c>
      <c r="G70" s="114">
        <f>G74+G76+G80</f>
        <v>0</v>
      </c>
      <c r="H70" s="114">
        <f>H74+H76+H80</f>
        <v>0</v>
      </c>
      <c r="I70" s="97">
        <f t="shared" si="121"/>
        <v>3522.5</v>
      </c>
      <c r="J70" s="114">
        <f>J74+J76+J80</f>
        <v>0</v>
      </c>
      <c r="K70" s="114">
        <f>K74+K76+K80</f>
        <v>0</v>
      </c>
      <c r="L70" s="114">
        <f>L74+L76+L80</f>
        <v>3522.5</v>
      </c>
      <c r="M70" s="114"/>
      <c r="N70" s="114"/>
      <c r="O70" s="114"/>
      <c r="P70" s="92">
        <f t="shared" si="68"/>
        <v>300</v>
      </c>
      <c r="Q70" s="114">
        <f>Q74+Q76+Q80</f>
        <v>0</v>
      </c>
      <c r="R70" s="114">
        <f>R74+R76+R80</f>
        <v>0</v>
      </c>
      <c r="S70" s="115">
        <f>S74+S76+S80</f>
        <v>300</v>
      </c>
      <c r="T70" s="114"/>
      <c r="U70" s="114"/>
      <c r="V70" s="114"/>
      <c r="W70" s="92">
        <f t="shared" si="134"/>
        <v>200</v>
      </c>
      <c r="X70" s="115">
        <f>X74+X76+X80</f>
        <v>0</v>
      </c>
      <c r="Y70" s="115">
        <f>Y74+Y76+Y80</f>
        <v>0</v>
      </c>
      <c r="Z70" s="115">
        <f>Z74+Z76+Z80</f>
        <v>0</v>
      </c>
      <c r="AA70" s="115">
        <f>AA74+AA76+AA80</f>
        <v>200</v>
      </c>
      <c r="AB70" s="115"/>
      <c r="AC70" s="115"/>
      <c r="AD70" s="115"/>
      <c r="AE70" s="115"/>
      <c r="AF70" s="86">
        <f t="shared" si="135"/>
        <v>214.3</v>
      </c>
      <c r="AG70" s="114">
        <f t="shared" ref="AG70:AL70" si="163">AG74+AG76+AG80</f>
        <v>0</v>
      </c>
      <c r="AH70" s="114">
        <f t="shared" si="163"/>
        <v>0</v>
      </c>
      <c r="AI70" s="115">
        <f t="shared" si="163"/>
        <v>214.3</v>
      </c>
      <c r="AJ70" s="114">
        <f t="shared" si="163"/>
        <v>0</v>
      </c>
      <c r="AK70" s="114">
        <f t="shared" si="163"/>
        <v>0</v>
      </c>
      <c r="AL70" s="115">
        <f t="shared" si="163"/>
        <v>0</v>
      </c>
      <c r="AM70" s="114"/>
      <c r="AN70" s="86">
        <f t="shared" si="154"/>
        <v>1510.2</v>
      </c>
      <c r="AO70" s="114">
        <f>AO74+AO76+AO80</f>
        <v>0</v>
      </c>
      <c r="AP70" s="114">
        <f>AP74+AP76+AP80</f>
        <v>0</v>
      </c>
      <c r="AQ70" s="114">
        <f>AQ74+AQ76+AQ80</f>
        <v>1510.2</v>
      </c>
      <c r="AR70" s="114">
        <f>AR74+AR76+AR80</f>
        <v>0</v>
      </c>
      <c r="AS70" s="114">
        <f>AS74+AS76+AS80</f>
        <v>0</v>
      </c>
      <c r="AT70" s="114"/>
      <c r="AU70" s="114"/>
      <c r="AV70" s="115">
        <f>AV74+AV76+AV80</f>
        <v>0</v>
      </c>
      <c r="AW70" s="86">
        <f t="shared" si="152"/>
        <v>200</v>
      </c>
      <c r="AX70" s="114">
        <f t="shared" ref="AX70:BC70" si="164">AX74+AX76+AX80</f>
        <v>0</v>
      </c>
      <c r="AY70" s="114">
        <f t="shared" si="164"/>
        <v>0</v>
      </c>
      <c r="AZ70" s="115">
        <f t="shared" si="164"/>
        <v>200</v>
      </c>
      <c r="BA70" s="114">
        <f t="shared" si="164"/>
        <v>0</v>
      </c>
      <c r="BB70" s="114">
        <f t="shared" si="164"/>
        <v>0</v>
      </c>
      <c r="BC70" s="115">
        <f t="shared" si="164"/>
        <v>0</v>
      </c>
      <c r="BD70" s="86">
        <f t="shared" si="13"/>
        <v>200</v>
      </c>
      <c r="BE70" s="114">
        <f t="shared" ref="BE70:BJ70" si="165">BE74+BE76+BE80</f>
        <v>0</v>
      </c>
      <c r="BF70" s="114">
        <f t="shared" si="165"/>
        <v>0</v>
      </c>
      <c r="BG70" s="115">
        <f t="shared" si="165"/>
        <v>200</v>
      </c>
      <c r="BH70" s="114">
        <f t="shared" si="165"/>
        <v>0</v>
      </c>
      <c r="BI70" s="114">
        <f t="shared" si="165"/>
        <v>0</v>
      </c>
      <c r="BJ70" s="115">
        <f t="shared" si="165"/>
        <v>0</v>
      </c>
    </row>
    <row r="71" spans="1:62" s="9" customFormat="1" ht="56.25" customHeight="1" x14ac:dyDescent="0.2">
      <c r="A71" s="138"/>
      <c r="B71" s="26" t="s">
        <v>18</v>
      </c>
      <c r="C71" s="26" t="s">
        <v>18</v>
      </c>
      <c r="D71" s="85">
        <f>E71+I71+P71+W71+AF71+AN71+AW71+BD71</f>
        <v>1060</v>
      </c>
      <c r="E71" s="92">
        <f t="shared" si="153"/>
        <v>0</v>
      </c>
      <c r="F71" s="104">
        <v>0</v>
      </c>
      <c r="G71" s="104">
        <v>0</v>
      </c>
      <c r="H71" s="104">
        <v>0</v>
      </c>
      <c r="I71" s="97">
        <f t="shared" si="121"/>
        <v>1060</v>
      </c>
      <c r="J71" s="104">
        <v>0</v>
      </c>
      <c r="K71" s="104">
        <v>0</v>
      </c>
      <c r="L71" s="104">
        <v>1060</v>
      </c>
      <c r="M71" s="114"/>
      <c r="N71" s="114"/>
      <c r="O71" s="114"/>
      <c r="P71" s="92">
        <f t="shared" si="68"/>
        <v>0</v>
      </c>
      <c r="Q71" s="104">
        <v>0</v>
      </c>
      <c r="R71" s="104">
        <v>0</v>
      </c>
      <c r="S71" s="105">
        <v>0</v>
      </c>
      <c r="T71" s="114"/>
      <c r="U71" s="114"/>
      <c r="V71" s="114"/>
      <c r="W71" s="92">
        <f t="shared" si="134"/>
        <v>0</v>
      </c>
      <c r="X71" s="105">
        <v>0</v>
      </c>
      <c r="Y71" s="105">
        <v>0</v>
      </c>
      <c r="Z71" s="105">
        <v>0</v>
      </c>
      <c r="AA71" s="105">
        <v>0</v>
      </c>
      <c r="AB71" s="115"/>
      <c r="AC71" s="115"/>
      <c r="AD71" s="115"/>
      <c r="AE71" s="115"/>
      <c r="AF71" s="86">
        <f t="shared" si="135"/>
        <v>0</v>
      </c>
      <c r="AG71" s="104">
        <v>0</v>
      </c>
      <c r="AH71" s="104">
        <v>0</v>
      </c>
      <c r="AI71" s="105">
        <v>0</v>
      </c>
      <c r="AJ71" s="114">
        <v>0</v>
      </c>
      <c r="AK71" s="114">
        <v>0</v>
      </c>
      <c r="AL71" s="114">
        <v>0</v>
      </c>
      <c r="AM71" s="114">
        <v>0</v>
      </c>
      <c r="AN71" s="86">
        <f t="shared" si="154"/>
        <v>0</v>
      </c>
      <c r="AO71" s="114">
        <f>AO75+AO78+AO81</f>
        <v>0</v>
      </c>
      <c r="AP71" s="114">
        <v>0</v>
      </c>
      <c r="AQ71" s="114">
        <v>0</v>
      </c>
      <c r="AR71" s="114">
        <v>0</v>
      </c>
      <c r="AS71" s="114">
        <v>0</v>
      </c>
      <c r="AT71" s="114"/>
      <c r="AU71" s="114"/>
      <c r="AV71" s="115">
        <f>AV75+AV78+AV81</f>
        <v>0</v>
      </c>
      <c r="AW71" s="86">
        <f t="shared" si="152"/>
        <v>0</v>
      </c>
      <c r="AX71" s="114">
        <f>AX75+AX78+AX81</f>
        <v>0</v>
      </c>
      <c r="AY71" s="114">
        <v>0</v>
      </c>
      <c r="AZ71" s="115">
        <v>0</v>
      </c>
      <c r="BA71" s="114">
        <v>0</v>
      </c>
      <c r="BB71" s="114">
        <v>0</v>
      </c>
      <c r="BC71" s="115">
        <f>BC75+BC78+BC81</f>
        <v>0</v>
      </c>
      <c r="BD71" s="86">
        <f t="shared" si="13"/>
        <v>0</v>
      </c>
      <c r="BE71" s="114">
        <f>BE75+BE78+BE81</f>
        <v>0</v>
      </c>
      <c r="BF71" s="114">
        <v>0</v>
      </c>
      <c r="BG71" s="115">
        <v>0</v>
      </c>
      <c r="BH71" s="114">
        <v>0</v>
      </c>
      <c r="BI71" s="114">
        <v>0</v>
      </c>
      <c r="BJ71" s="115">
        <f>BJ75+BJ78+BJ81</f>
        <v>0</v>
      </c>
    </row>
    <row r="72" spans="1:62" s="9" customFormat="1" ht="69" customHeight="1" x14ac:dyDescent="0.2">
      <c r="A72" s="138"/>
      <c r="B72" s="26" t="s">
        <v>19</v>
      </c>
      <c r="C72" s="26" t="s">
        <v>19</v>
      </c>
      <c r="D72" s="85">
        <f>E72+I72+P72+W72+AF72+AN72+AW72+BD72</f>
        <v>12.4</v>
      </c>
      <c r="E72" s="92">
        <f t="shared" si="153"/>
        <v>0</v>
      </c>
      <c r="F72" s="104">
        <v>0</v>
      </c>
      <c r="G72" s="104">
        <v>0</v>
      </c>
      <c r="H72" s="104">
        <v>0</v>
      </c>
      <c r="I72" s="97">
        <f t="shared" si="121"/>
        <v>12.4</v>
      </c>
      <c r="J72" s="104">
        <v>0</v>
      </c>
      <c r="K72" s="104">
        <v>0</v>
      </c>
      <c r="L72" s="104">
        <v>12.4</v>
      </c>
      <c r="M72" s="114"/>
      <c r="N72" s="114"/>
      <c r="O72" s="114"/>
      <c r="P72" s="92">
        <f t="shared" si="68"/>
        <v>0</v>
      </c>
      <c r="Q72" s="104">
        <v>0</v>
      </c>
      <c r="R72" s="104">
        <v>0</v>
      </c>
      <c r="S72" s="105">
        <v>0</v>
      </c>
      <c r="T72" s="114"/>
      <c r="U72" s="114"/>
      <c r="V72" s="114"/>
      <c r="W72" s="92">
        <f t="shared" si="134"/>
        <v>0</v>
      </c>
      <c r="X72" s="105">
        <v>0</v>
      </c>
      <c r="Y72" s="105">
        <v>0</v>
      </c>
      <c r="Z72" s="105">
        <v>0</v>
      </c>
      <c r="AA72" s="105">
        <v>0</v>
      </c>
      <c r="AB72" s="115"/>
      <c r="AC72" s="115"/>
      <c r="AD72" s="115"/>
      <c r="AE72" s="115"/>
      <c r="AF72" s="86">
        <f t="shared" si="135"/>
        <v>0</v>
      </c>
      <c r="AG72" s="104">
        <v>0</v>
      </c>
      <c r="AH72" s="104">
        <v>0</v>
      </c>
      <c r="AI72" s="105">
        <v>0</v>
      </c>
      <c r="AJ72" s="114">
        <v>0</v>
      </c>
      <c r="AK72" s="114">
        <v>0</v>
      </c>
      <c r="AL72" s="114">
        <v>0</v>
      </c>
      <c r="AM72" s="114">
        <v>0</v>
      </c>
      <c r="AN72" s="86">
        <f t="shared" si="154"/>
        <v>0</v>
      </c>
      <c r="AO72" s="114">
        <f>AO76+AO79+AO82</f>
        <v>0</v>
      </c>
      <c r="AP72" s="114">
        <v>0</v>
      </c>
      <c r="AQ72" s="114">
        <v>0</v>
      </c>
      <c r="AR72" s="114">
        <v>0</v>
      </c>
      <c r="AS72" s="114">
        <f>AS76+AS79+AS82</f>
        <v>0</v>
      </c>
      <c r="AT72" s="114"/>
      <c r="AU72" s="114"/>
      <c r="AV72" s="115">
        <f>AV76+AV79+AV82</f>
        <v>0</v>
      </c>
      <c r="AW72" s="86">
        <f t="shared" si="152"/>
        <v>0</v>
      </c>
      <c r="AX72" s="114">
        <f>AX76+AX79+AX82</f>
        <v>0</v>
      </c>
      <c r="AY72" s="114">
        <v>0</v>
      </c>
      <c r="AZ72" s="115">
        <v>0</v>
      </c>
      <c r="BA72" s="114">
        <v>0</v>
      </c>
      <c r="BB72" s="114">
        <f>BB76+BB79+BB82</f>
        <v>0</v>
      </c>
      <c r="BC72" s="115">
        <f>BC76+BC79+BC82</f>
        <v>0</v>
      </c>
      <c r="BD72" s="86">
        <f t="shared" si="13"/>
        <v>0</v>
      </c>
      <c r="BE72" s="114">
        <f>BE76+BE79+BE82</f>
        <v>0</v>
      </c>
      <c r="BF72" s="114">
        <v>0</v>
      </c>
      <c r="BG72" s="115">
        <v>0</v>
      </c>
      <c r="BH72" s="114">
        <v>0</v>
      </c>
      <c r="BI72" s="114">
        <f>BI76+BI79+BI82</f>
        <v>0</v>
      </c>
      <c r="BJ72" s="115">
        <f>BJ76+BJ79+BJ82</f>
        <v>0</v>
      </c>
    </row>
    <row r="73" spans="1:62" s="9" customFormat="1" ht="75.75" customHeight="1" x14ac:dyDescent="0.2">
      <c r="A73" s="139"/>
      <c r="B73" s="26" t="s">
        <v>36</v>
      </c>
      <c r="C73" s="26" t="s">
        <v>36</v>
      </c>
      <c r="D73" s="87">
        <f>E73+I73+P73+W73+AF73+AW73</f>
        <v>177.3</v>
      </c>
      <c r="E73" s="92">
        <v>0</v>
      </c>
      <c r="F73" s="104"/>
      <c r="G73" s="104"/>
      <c r="H73" s="104"/>
      <c r="I73" s="97">
        <f t="shared" si="121"/>
        <v>0</v>
      </c>
      <c r="J73" s="104"/>
      <c r="K73" s="104"/>
      <c r="L73" s="104"/>
      <c r="M73" s="114"/>
      <c r="N73" s="114"/>
      <c r="O73" s="114"/>
      <c r="P73" s="92">
        <f t="shared" si="68"/>
        <v>177.3</v>
      </c>
      <c r="Q73" s="104">
        <v>0</v>
      </c>
      <c r="R73" s="104">
        <v>0</v>
      </c>
      <c r="S73" s="105">
        <v>177.3</v>
      </c>
      <c r="T73" s="114"/>
      <c r="U73" s="114"/>
      <c r="V73" s="114"/>
      <c r="W73" s="92">
        <f t="shared" si="134"/>
        <v>0</v>
      </c>
      <c r="X73" s="105"/>
      <c r="Y73" s="105"/>
      <c r="Z73" s="105"/>
      <c r="AA73" s="105"/>
      <c r="AB73" s="115"/>
      <c r="AC73" s="115"/>
      <c r="AD73" s="115"/>
      <c r="AE73" s="115"/>
      <c r="AF73" s="86">
        <f t="shared" si="135"/>
        <v>0</v>
      </c>
      <c r="AG73" s="104">
        <v>0</v>
      </c>
      <c r="AH73" s="104">
        <v>0</v>
      </c>
      <c r="AI73" s="105">
        <v>0</v>
      </c>
      <c r="AJ73" s="114">
        <v>0</v>
      </c>
      <c r="AK73" s="114">
        <v>0</v>
      </c>
      <c r="AL73" s="114">
        <v>0</v>
      </c>
      <c r="AM73" s="114">
        <v>0</v>
      </c>
      <c r="AN73" s="86">
        <f t="shared" si="154"/>
        <v>3000</v>
      </c>
      <c r="AO73" s="114">
        <f>AO78+AO80+AO83</f>
        <v>0</v>
      </c>
      <c r="AP73" s="114">
        <f>AP78+AP80+AP83</f>
        <v>0</v>
      </c>
      <c r="AQ73" s="114">
        <f>AQ77</f>
        <v>3000</v>
      </c>
      <c r="AR73" s="114">
        <f>AR78+AR80+AR83</f>
        <v>0</v>
      </c>
      <c r="AS73" s="114">
        <v>0</v>
      </c>
      <c r="AT73" s="114"/>
      <c r="AU73" s="114"/>
      <c r="AV73" s="115">
        <f>AV78+AV80+AV83</f>
        <v>0</v>
      </c>
      <c r="AW73" s="86">
        <f t="shared" si="152"/>
        <v>0</v>
      </c>
      <c r="AX73" s="114">
        <f>AX78+AX80+AX83</f>
        <v>0</v>
      </c>
      <c r="AY73" s="114">
        <f>AY78+AY80+AY83</f>
        <v>0</v>
      </c>
      <c r="AZ73" s="115">
        <v>0</v>
      </c>
      <c r="BA73" s="114">
        <f>BA78+BA80+BA83</f>
        <v>0</v>
      </c>
      <c r="BB73" s="114">
        <f>BB78+BB80+BB83</f>
        <v>0</v>
      </c>
      <c r="BC73" s="115">
        <f>BC78+BC80+BC83</f>
        <v>0</v>
      </c>
      <c r="BD73" s="86">
        <f t="shared" si="13"/>
        <v>0</v>
      </c>
      <c r="BE73" s="114">
        <f>BE78+BE80+BE83</f>
        <v>0</v>
      </c>
      <c r="BF73" s="114">
        <f>BF78+BF80+BF83</f>
        <v>0</v>
      </c>
      <c r="BG73" s="115">
        <v>0</v>
      </c>
      <c r="BH73" s="114">
        <f>BH78+BH80+BH83</f>
        <v>0</v>
      </c>
      <c r="BI73" s="114">
        <f>BI78+BI80+BI83</f>
        <v>0</v>
      </c>
      <c r="BJ73" s="115">
        <f>BJ78+BJ80+BJ83</f>
        <v>0</v>
      </c>
    </row>
    <row r="74" spans="1:62" ht="75" x14ac:dyDescent="0.2">
      <c r="A74" s="121" t="s">
        <v>58</v>
      </c>
      <c r="B74" s="23" t="s">
        <v>62</v>
      </c>
      <c r="C74" s="23" t="s">
        <v>11</v>
      </c>
      <c r="D74" s="85">
        <f t="shared" ref="D74:D89" si="166">E74+I74+P74+W74+AF74+AN74+AW74+BD74</f>
        <v>2842.2</v>
      </c>
      <c r="E74" s="92">
        <f>SUM(F74:H74)</f>
        <v>0</v>
      </c>
      <c r="F74" s="99">
        <v>0</v>
      </c>
      <c r="G74" s="99">
        <v>0</v>
      </c>
      <c r="H74" s="99">
        <v>0</v>
      </c>
      <c r="I74" s="97">
        <f t="shared" si="121"/>
        <v>2842.2</v>
      </c>
      <c r="J74" s="99">
        <v>0</v>
      </c>
      <c r="K74" s="99">
        <v>0</v>
      </c>
      <c r="L74" s="99">
        <v>2842.2</v>
      </c>
      <c r="M74" s="99"/>
      <c r="N74" s="99"/>
      <c r="O74" s="99"/>
      <c r="P74" s="92">
        <f t="shared" si="68"/>
        <v>0</v>
      </c>
      <c r="Q74" s="99">
        <v>0</v>
      </c>
      <c r="R74" s="99">
        <v>0</v>
      </c>
      <c r="S74" s="96">
        <v>0</v>
      </c>
      <c r="T74" s="99"/>
      <c r="U74" s="99"/>
      <c r="V74" s="99"/>
      <c r="W74" s="92">
        <f t="shared" si="134"/>
        <v>0</v>
      </c>
      <c r="X74" s="96">
        <v>0</v>
      </c>
      <c r="Y74" s="96">
        <v>0</v>
      </c>
      <c r="Z74" s="96">
        <v>0</v>
      </c>
      <c r="AA74" s="96">
        <v>0</v>
      </c>
      <c r="AB74" s="96"/>
      <c r="AC74" s="96"/>
      <c r="AD74" s="96"/>
      <c r="AE74" s="96"/>
      <c r="AF74" s="86">
        <f t="shared" si="135"/>
        <v>0</v>
      </c>
      <c r="AG74" s="99">
        <v>0</v>
      </c>
      <c r="AH74" s="99">
        <v>0</v>
      </c>
      <c r="AI74" s="96">
        <v>0</v>
      </c>
      <c r="AJ74" s="99">
        <v>0</v>
      </c>
      <c r="AK74" s="99">
        <v>0</v>
      </c>
      <c r="AL74" s="99">
        <v>0</v>
      </c>
      <c r="AM74" s="99">
        <v>0</v>
      </c>
      <c r="AN74" s="86">
        <f t="shared" si="154"/>
        <v>0</v>
      </c>
      <c r="AO74" s="99">
        <v>0</v>
      </c>
      <c r="AP74" s="99">
        <v>0</v>
      </c>
      <c r="AQ74" s="99">
        <v>0</v>
      </c>
      <c r="AR74" s="99">
        <v>0</v>
      </c>
      <c r="AS74" s="99">
        <v>0</v>
      </c>
      <c r="AT74" s="99"/>
      <c r="AU74" s="99"/>
      <c r="AV74" s="99">
        <v>0</v>
      </c>
      <c r="AW74" s="86">
        <f t="shared" si="152"/>
        <v>0</v>
      </c>
      <c r="AX74" s="99">
        <v>0</v>
      </c>
      <c r="AY74" s="99">
        <v>0</v>
      </c>
      <c r="AZ74" s="99">
        <v>0</v>
      </c>
      <c r="BA74" s="99">
        <v>0</v>
      </c>
      <c r="BB74" s="99">
        <v>0</v>
      </c>
      <c r="BC74" s="99">
        <v>0</v>
      </c>
      <c r="BD74" s="86">
        <f t="shared" si="13"/>
        <v>0</v>
      </c>
      <c r="BE74" s="99">
        <v>0</v>
      </c>
      <c r="BF74" s="99">
        <v>0</v>
      </c>
      <c r="BG74" s="99">
        <v>0</v>
      </c>
      <c r="BH74" s="99">
        <v>0</v>
      </c>
      <c r="BI74" s="99">
        <v>0</v>
      </c>
      <c r="BJ74" s="99">
        <v>0</v>
      </c>
    </row>
    <row r="75" spans="1:62" ht="60" customHeight="1" x14ac:dyDescent="0.2">
      <c r="A75" s="130"/>
      <c r="B75" s="23" t="s">
        <v>36</v>
      </c>
      <c r="C75" s="23" t="s">
        <v>36</v>
      </c>
      <c r="D75" s="85">
        <f t="shared" si="166"/>
        <v>177.3</v>
      </c>
      <c r="E75" s="92"/>
      <c r="F75" s="99"/>
      <c r="G75" s="99"/>
      <c r="H75" s="99"/>
      <c r="I75" s="97"/>
      <c r="J75" s="99"/>
      <c r="K75" s="99"/>
      <c r="L75" s="99"/>
      <c r="M75" s="99"/>
      <c r="N75" s="99"/>
      <c r="O75" s="99"/>
      <c r="P75" s="92">
        <f t="shared" si="68"/>
        <v>177.3</v>
      </c>
      <c r="Q75" s="99">
        <v>0</v>
      </c>
      <c r="R75" s="99">
        <v>0</v>
      </c>
      <c r="S75" s="96">
        <v>177.3</v>
      </c>
      <c r="T75" s="99">
        <v>0</v>
      </c>
      <c r="U75" s="99">
        <v>0</v>
      </c>
      <c r="V75" s="99">
        <v>0</v>
      </c>
      <c r="W75" s="92">
        <f t="shared" si="134"/>
        <v>0</v>
      </c>
      <c r="X75" s="96"/>
      <c r="Y75" s="96"/>
      <c r="Z75" s="96"/>
      <c r="AA75" s="96"/>
      <c r="AB75" s="96"/>
      <c r="AC75" s="96"/>
      <c r="AD75" s="96"/>
      <c r="AE75" s="96"/>
      <c r="AF75" s="86">
        <f t="shared" si="135"/>
        <v>0</v>
      </c>
      <c r="AG75" s="99">
        <v>0</v>
      </c>
      <c r="AH75" s="99">
        <v>0</v>
      </c>
      <c r="AI75" s="96">
        <v>0</v>
      </c>
      <c r="AJ75" s="99">
        <v>0</v>
      </c>
      <c r="AK75" s="99">
        <v>0</v>
      </c>
      <c r="AL75" s="99">
        <v>0</v>
      </c>
      <c r="AM75" s="99">
        <v>0</v>
      </c>
      <c r="AN75" s="86">
        <f t="shared" si="154"/>
        <v>0</v>
      </c>
      <c r="AO75" s="99">
        <v>0</v>
      </c>
      <c r="AP75" s="99">
        <v>0</v>
      </c>
      <c r="AQ75" s="99">
        <v>0</v>
      </c>
      <c r="AR75" s="99">
        <v>0</v>
      </c>
      <c r="AS75" s="99">
        <v>0</v>
      </c>
      <c r="AT75" s="99"/>
      <c r="AU75" s="99"/>
      <c r="AV75" s="99">
        <v>0</v>
      </c>
      <c r="AW75" s="86">
        <f t="shared" si="152"/>
        <v>0</v>
      </c>
      <c r="AX75" s="99">
        <v>0</v>
      </c>
      <c r="AY75" s="99">
        <v>0</v>
      </c>
      <c r="AZ75" s="99">
        <v>0</v>
      </c>
      <c r="BA75" s="99">
        <v>0</v>
      </c>
      <c r="BB75" s="99">
        <v>0</v>
      </c>
      <c r="BC75" s="99">
        <v>0</v>
      </c>
      <c r="BD75" s="86">
        <f t="shared" si="13"/>
        <v>0</v>
      </c>
      <c r="BE75" s="99">
        <v>0</v>
      </c>
      <c r="BF75" s="99">
        <v>0</v>
      </c>
      <c r="BG75" s="99">
        <v>0</v>
      </c>
      <c r="BH75" s="99">
        <v>0</v>
      </c>
      <c r="BI75" s="99">
        <v>0</v>
      </c>
      <c r="BJ75" s="99">
        <v>0</v>
      </c>
    </row>
    <row r="76" spans="1:62" ht="81" customHeight="1" x14ac:dyDescent="0.2">
      <c r="A76" s="121" t="s">
        <v>32</v>
      </c>
      <c r="B76" s="23" t="s">
        <v>54</v>
      </c>
      <c r="C76" s="23" t="s">
        <v>11</v>
      </c>
      <c r="D76" s="85">
        <f t="shared" si="166"/>
        <v>615.70000000000005</v>
      </c>
      <c r="E76" s="92">
        <f>SUM(H76:H76)</f>
        <v>0</v>
      </c>
      <c r="F76" s="99">
        <v>0</v>
      </c>
      <c r="G76" s="99">
        <v>0</v>
      </c>
      <c r="H76" s="99">
        <v>0</v>
      </c>
      <c r="I76" s="97">
        <f>J76+K76+L76+M76+N76+O76</f>
        <v>201.4</v>
      </c>
      <c r="J76" s="99">
        <v>0</v>
      </c>
      <c r="K76" s="99">
        <v>0</v>
      </c>
      <c r="L76" s="99">
        <v>201.4</v>
      </c>
      <c r="M76" s="99"/>
      <c r="N76" s="99"/>
      <c r="O76" s="99"/>
      <c r="P76" s="97">
        <f t="shared" si="68"/>
        <v>150</v>
      </c>
      <c r="Q76" s="99">
        <v>0</v>
      </c>
      <c r="R76" s="99">
        <v>0</v>
      </c>
      <c r="S76" s="96">
        <v>150</v>
      </c>
      <c r="T76" s="99"/>
      <c r="U76" s="99"/>
      <c r="V76" s="99"/>
      <c r="W76" s="92">
        <f t="shared" si="134"/>
        <v>50</v>
      </c>
      <c r="X76" s="96">
        <v>0</v>
      </c>
      <c r="Y76" s="96">
        <v>0</v>
      </c>
      <c r="Z76" s="96">
        <v>0</v>
      </c>
      <c r="AA76" s="96">
        <v>50</v>
      </c>
      <c r="AB76" s="96"/>
      <c r="AC76" s="96"/>
      <c r="AD76" s="96"/>
      <c r="AE76" s="96"/>
      <c r="AF76" s="86">
        <f t="shared" si="135"/>
        <v>64.3</v>
      </c>
      <c r="AG76" s="99">
        <v>0</v>
      </c>
      <c r="AH76" s="99">
        <v>0</v>
      </c>
      <c r="AI76" s="96">
        <v>64.3</v>
      </c>
      <c r="AJ76" s="99">
        <v>0</v>
      </c>
      <c r="AK76" s="99">
        <v>0</v>
      </c>
      <c r="AL76" s="99">
        <v>0</v>
      </c>
      <c r="AM76" s="99">
        <v>0</v>
      </c>
      <c r="AN76" s="86">
        <f t="shared" si="154"/>
        <v>50</v>
      </c>
      <c r="AO76" s="99">
        <v>0</v>
      </c>
      <c r="AP76" s="99">
        <v>0</v>
      </c>
      <c r="AQ76" s="99">
        <v>50</v>
      </c>
      <c r="AR76" s="99">
        <v>0</v>
      </c>
      <c r="AS76" s="99">
        <v>0</v>
      </c>
      <c r="AT76" s="99"/>
      <c r="AU76" s="99"/>
      <c r="AV76" s="99">
        <v>0</v>
      </c>
      <c r="AW76" s="86">
        <f t="shared" si="152"/>
        <v>50</v>
      </c>
      <c r="AX76" s="99">
        <v>0</v>
      </c>
      <c r="AY76" s="99">
        <v>0</v>
      </c>
      <c r="AZ76" s="99">
        <v>50</v>
      </c>
      <c r="BA76" s="99">
        <v>0</v>
      </c>
      <c r="BB76" s="99">
        <v>0</v>
      </c>
      <c r="BC76" s="99">
        <v>0</v>
      </c>
      <c r="BD76" s="86">
        <f t="shared" si="13"/>
        <v>50</v>
      </c>
      <c r="BE76" s="99">
        <v>0</v>
      </c>
      <c r="BF76" s="99">
        <v>0</v>
      </c>
      <c r="BG76" s="99">
        <v>50</v>
      </c>
      <c r="BH76" s="99">
        <v>0</v>
      </c>
      <c r="BI76" s="99">
        <v>0</v>
      </c>
      <c r="BJ76" s="99">
        <v>0</v>
      </c>
    </row>
    <row r="77" spans="1:62" ht="81" customHeight="1" x14ac:dyDescent="0.2">
      <c r="A77" s="122"/>
      <c r="B77" s="83" t="s">
        <v>36</v>
      </c>
      <c r="C77" s="83" t="s">
        <v>36</v>
      </c>
      <c r="D77" s="85">
        <f>AN77</f>
        <v>3000</v>
      </c>
      <c r="E77" s="92"/>
      <c r="F77" s="99"/>
      <c r="G77" s="99"/>
      <c r="H77" s="99"/>
      <c r="I77" s="97"/>
      <c r="J77" s="99"/>
      <c r="K77" s="99"/>
      <c r="L77" s="99"/>
      <c r="M77" s="99"/>
      <c r="N77" s="99"/>
      <c r="O77" s="99"/>
      <c r="P77" s="97"/>
      <c r="Q77" s="99"/>
      <c r="R77" s="99"/>
      <c r="S77" s="96"/>
      <c r="T77" s="99"/>
      <c r="U77" s="99"/>
      <c r="V77" s="99"/>
      <c r="W77" s="92"/>
      <c r="X77" s="96"/>
      <c r="Y77" s="96"/>
      <c r="Z77" s="96"/>
      <c r="AA77" s="96"/>
      <c r="AB77" s="96"/>
      <c r="AC77" s="96"/>
      <c r="AD77" s="96"/>
      <c r="AE77" s="96"/>
      <c r="AF77" s="86"/>
      <c r="AG77" s="99"/>
      <c r="AH77" s="99"/>
      <c r="AI77" s="96"/>
      <c r="AJ77" s="99"/>
      <c r="AK77" s="99"/>
      <c r="AL77" s="99"/>
      <c r="AM77" s="99"/>
      <c r="AN77" s="86">
        <f>AQ77</f>
        <v>3000</v>
      </c>
      <c r="AO77" s="99"/>
      <c r="AP77" s="99"/>
      <c r="AQ77" s="99">
        <v>3000</v>
      </c>
      <c r="AR77" s="99"/>
      <c r="AS77" s="99"/>
      <c r="AT77" s="99"/>
      <c r="AU77" s="99"/>
      <c r="AV77" s="99"/>
      <c r="AW77" s="86"/>
      <c r="AX77" s="99"/>
      <c r="AY77" s="99"/>
      <c r="AZ77" s="99"/>
      <c r="BA77" s="99"/>
      <c r="BB77" s="99"/>
      <c r="BC77" s="99"/>
      <c r="BD77" s="86"/>
      <c r="BE77" s="99"/>
      <c r="BF77" s="99"/>
      <c r="BG77" s="99"/>
      <c r="BH77" s="99"/>
      <c r="BI77" s="99"/>
      <c r="BJ77" s="99"/>
    </row>
    <row r="78" spans="1:62" ht="59.25" customHeight="1" x14ac:dyDescent="0.2">
      <c r="A78" s="144" t="s">
        <v>59</v>
      </c>
      <c r="B78" s="23" t="s">
        <v>18</v>
      </c>
      <c r="C78" s="23" t="s">
        <v>18</v>
      </c>
      <c r="D78" s="85">
        <f t="shared" si="166"/>
        <v>1060</v>
      </c>
      <c r="E78" s="92">
        <f>SUM(F78:H78)</f>
        <v>0</v>
      </c>
      <c r="F78" s="95">
        <v>0</v>
      </c>
      <c r="G78" s="95">
        <v>0</v>
      </c>
      <c r="H78" s="95">
        <v>0</v>
      </c>
      <c r="I78" s="97">
        <f>J78+K78+L78+M78+N78+O78</f>
        <v>1060</v>
      </c>
      <c r="J78" s="95">
        <v>0</v>
      </c>
      <c r="K78" s="95">
        <v>0</v>
      </c>
      <c r="L78" s="95">
        <v>1060</v>
      </c>
      <c r="M78" s="99"/>
      <c r="N78" s="99"/>
      <c r="O78" s="99"/>
      <c r="P78" s="97">
        <f t="shared" si="68"/>
        <v>0</v>
      </c>
      <c r="Q78" s="95">
        <v>0</v>
      </c>
      <c r="R78" s="95">
        <v>0</v>
      </c>
      <c r="S78" s="93">
        <v>0</v>
      </c>
      <c r="T78" s="99"/>
      <c r="U78" s="99"/>
      <c r="V78" s="99"/>
      <c r="W78" s="97">
        <f t="shared" si="134"/>
        <v>0</v>
      </c>
      <c r="X78" s="93">
        <v>0</v>
      </c>
      <c r="Y78" s="93">
        <v>0</v>
      </c>
      <c r="Z78" s="93">
        <v>0</v>
      </c>
      <c r="AA78" s="93">
        <v>0</v>
      </c>
      <c r="AB78" s="96"/>
      <c r="AC78" s="96"/>
      <c r="AD78" s="96"/>
      <c r="AE78" s="96"/>
      <c r="AF78" s="86">
        <f t="shared" si="135"/>
        <v>0</v>
      </c>
      <c r="AG78" s="95">
        <v>0</v>
      </c>
      <c r="AH78" s="95">
        <v>0</v>
      </c>
      <c r="AI78" s="93">
        <v>0</v>
      </c>
      <c r="AJ78" s="99"/>
      <c r="AK78" s="99"/>
      <c r="AL78" s="99"/>
      <c r="AM78" s="99"/>
      <c r="AN78" s="86">
        <f t="shared" si="154"/>
        <v>0</v>
      </c>
      <c r="AO78" s="95">
        <v>0</v>
      </c>
      <c r="AP78" s="95">
        <v>0</v>
      </c>
      <c r="AQ78" s="95">
        <v>0</v>
      </c>
      <c r="AR78" s="95">
        <v>0</v>
      </c>
      <c r="AS78" s="95">
        <v>0</v>
      </c>
      <c r="AT78" s="95"/>
      <c r="AU78" s="95"/>
      <c r="AV78" s="95">
        <v>0</v>
      </c>
      <c r="AW78" s="86">
        <f t="shared" si="152"/>
        <v>0</v>
      </c>
      <c r="AX78" s="95">
        <v>0</v>
      </c>
      <c r="AY78" s="95">
        <v>0</v>
      </c>
      <c r="AZ78" s="95">
        <v>0</v>
      </c>
      <c r="BA78" s="95">
        <v>0</v>
      </c>
      <c r="BB78" s="95">
        <v>0</v>
      </c>
      <c r="BC78" s="95">
        <v>0</v>
      </c>
      <c r="BD78" s="86">
        <f t="shared" si="13"/>
        <v>0</v>
      </c>
      <c r="BE78" s="95">
        <v>0</v>
      </c>
      <c r="BF78" s="95">
        <v>0</v>
      </c>
      <c r="BG78" s="95">
        <v>0</v>
      </c>
      <c r="BH78" s="95">
        <v>0</v>
      </c>
      <c r="BI78" s="95">
        <v>0</v>
      </c>
      <c r="BJ78" s="95">
        <v>0</v>
      </c>
    </row>
    <row r="79" spans="1:62" ht="54.75" customHeight="1" x14ac:dyDescent="0.2">
      <c r="A79" s="158"/>
      <c r="B79" s="23" t="s">
        <v>19</v>
      </c>
      <c r="C79" s="23" t="s">
        <v>19</v>
      </c>
      <c r="D79" s="85">
        <f t="shared" si="166"/>
        <v>12.4</v>
      </c>
      <c r="E79" s="92">
        <f>SUM(F79:H79)</f>
        <v>0</v>
      </c>
      <c r="F79" s="95">
        <v>0</v>
      </c>
      <c r="G79" s="95">
        <v>0</v>
      </c>
      <c r="H79" s="95">
        <v>0</v>
      </c>
      <c r="I79" s="97">
        <f>J79+K79+L79+M79+N79+O79</f>
        <v>12.4</v>
      </c>
      <c r="J79" s="95">
        <v>0</v>
      </c>
      <c r="K79" s="95">
        <v>0</v>
      </c>
      <c r="L79" s="95">
        <v>12.4</v>
      </c>
      <c r="M79" s="99"/>
      <c r="N79" s="99"/>
      <c r="O79" s="99"/>
      <c r="P79" s="97">
        <f t="shared" si="68"/>
        <v>0</v>
      </c>
      <c r="Q79" s="95">
        <v>0</v>
      </c>
      <c r="R79" s="95">
        <v>0</v>
      </c>
      <c r="S79" s="93">
        <v>0</v>
      </c>
      <c r="T79" s="99"/>
      <c r="U79" s="99"/>
      <c r="V79" s="99"/>
      <c r="W79" s="97">
        <f t="shared" si="134"/>
        <v>0</v>
      </c>
      <c r="X79" s="93">
        <v>0</v>
      </c>
      <c r="Y79" s="93">
        <v>0</v>
      </c>
      <c r="Z79" s="93">
        <v>0</v>
      </c>
      <c r="AA79" s="93">
        <v>0</v>
      </c>
      <c r="AB79" s="96"/>
      <c r="AC79" s="96"/>
      <c r="AD79" s="96"/>
      <c r="AE79" s="96"/>
      <c r="AF79" s="86">
        <f t="shared" si="135"/>
        <v>0</v>
      </c>
      <c r="AG79" s="95">
        <v>0</v>
      </c>
      <c r="AH79" s="95">
        <v>0</v>
      </c>
      <c r="AI79" s="93">
        <v>0</v>
      </c>
      <c r="AJ79" s="99">
        <v>0</v>
      </c>
      <c r="AK79" s="99">
        <v>0</v>
      </c>
      <c r="AL79" s="99">
        <v>0</v>
      </c>
      <c r="AM79" s="99">
        <v>0</v>
      </c>
      <c r="AN79" s="86">
        <f t="shared" si="154"/>
        <v>0</v>
      </c>
      <c r="AO79" s="95">
        <v>0</v>
      </c>
      <c r="AP79" s="95">
        <v>0</v>
      </c>
      <c r="AQ79" s="95">
        <v>0</v>
      </c>
      <c r="AR79" s="95">
        <v>0</v>
      </c>
      <c r="AS79" s="95">
        <v>0</v>
      </c>
      <c r="AT79" s="95"/>
      <c r="AU79" s="95"/>
      <c r="AV79" s="95">
        <v>0</v>
      </c>
      <c r="AW79" s="86">
        <f t="shared" si="152"/>
        <v>0</v>
      </c>
      <c r="AX79" s="95">
        <v>0</v>
      </c>
      <c r="AY79" s="95">
        <v>0</v>
      </c>
      <c r="AZ79" s="95">
        <v>0</v>
      </c>
      <c r="BA79" s="95">
        <v>0</v>
      </c>
      <c r="BB79" s="95">
        <v>0</v>
      </c>
      <c r="BC79" s="95">
        <v>0</v>
      </c>
      <c r="BD79" s="86">
        <f t="shared" si="13"/>
        <v>0</v>
      </c>
      <c r="BE79" s="95">
        <v>0</v>
      </c>
      <c r="BF79" s="95">
        <v>0</v>
      </c>
      <c r="BG79" s="95">
        <v>0</v>
      </c>
      <c r="BH79" s="95">
        <v>0</v>
      </c>
      <c r="BI79" s="95">
        <v>0</v>
      </c>
      <c r="BJ79" s="95">
        <v>0</v>
      </c>
    </row>
    <row r="80" spans="1:62" s="6" customFormat="1" ht="90" customHeight="1" x14ac:dyDescent="0.2">
      <c r="A80" s="159"/>
      <c r="B80" s="72" t="s">
        <v>54</v>
      </c>
      <c r="C80" s="24" t="s">
        <v>16</v>
      </c>
      <c r="D80" s="85">
        <f t="shared" si="166"/>
        <v>2689.1</v>
      </c>
      <c r="E80" s="92">
        <f>SUM(F80:H80)</f>
        <v>0</v>
      </c>
      <c r="F80" s="93">
        <v>0</v>
      </c>
      <c r="G80" s="93">
        <v>0</v>
      </c>
      <c r="H80" s="93">
        <v>0</v>
      </c>
      <c r="I80" s="97">
        <f>J80+K80+L80+M80+N80+O80</f>
        <v>478.9</v>
      </c>
      <c r="J80" s="96">
        <v>0</v>
      </c>
      <c r="K80" s="96">
        <v>0</v>
      </c>
      <c r="L80" s="96">
        <v>478.9</v>
      </c>
      <c r="M80" s="96"/>
      <c r="N80" s="96"/>
      <c r="O80" s="96"/>
      <c r="P80" s="97">
        <f t="shared" si="68"/>
        <v>150</v>
      </c>
      <c r="Q80" s="96">
        <v>0</v>
      </c>
      <c r="R80" s="96">
        <v>0</v>
      </c>
      <c r="S80" s="96">
        <v>150</v>
      </c>
      <c r="T80" s="99"/>
      <c r="U80" s="99"/>
      <c r="V80" s="99"/>
      <c r="W80" s="97">
        <f t="shared" si="134"/>
        <v>150</v>
      </c>
      <c r="X80" s="96">
        <v>0</v>
      </c>
      <c r="Y80" s="96">
        <v>0</v>
      </c>
      <c r="Z80" s="96">
        <v>0</v>
      </c>
      <c r="AA80" s="96">
        <v>150</v>
      </c>
      <c r="AB80" s="96"/>
      <c r="AC80" s="96"/>
      <c r="AD80" s="96"/>
      <c r="AE80" s="96"/>
      <c r="AF80" s="86">
        <f t="shared" si="135"/>
        <v>150</v>
      </c>
      <c r="AG80" s="96">
        <v>0</v>
      </c>
      <c r="AH80" s="96">
        <v>0</v>
      </c>
      <c r="AI80" s="96">
        <v>150</v>
      </c>
      <c r="AJ80" s="96">
        <v>0</v>
      </c>
      <c r="AK80" s="96">
        <v>0</v>
      </c>
      <c r="AL80" s="96">
        <v>0</v>
      </c>
      <c r="AM80" s="96">
        <v>0</v>
      </c>
      <c r="AN80" s="86">
        <f t="shared" si="154"/>
        <v>1460.2</v>
      </c>
      <c r="AO80" s="96">
        <v>0</v>
      </c>
      <c r="AP80" s="96">
        <v>0</v>
      </c>
      <c r="AQ80" s="99">
        <v>1460.2</v>
      </c>
      <c r="AR80" s="96">
        <v>0</v>
      </c>
      <c r="AS80" s="96">
        <v>0</v>
      </c>
      <c r="AT80" s="96"/>
      <c r="AU80" s="96">
        <v>0</v>
      </c>
      <c r="AV80" s="96">
        <v>0</v>
      </c>
      <c r="AW80" s="86">
        <f t="shared" si="152"/>
        <v>150</v>
      </c>
      <c r="AX80" s="96">
        <v>0</v>
      </c>
      <c r="AY80" s="96">
        <v>0</v>
      </c>
      <c r="AZ80" s="96">
        <v>150</v>
      </c>
      <c r="BA80" s="96">
        <v>0</v>
      </c>
      <c r="BB80" s="96">
        <v>0</v>
      </c>
      <c r="BC80" s="96">
        <v>0</v>
      </c>
      <c r="BD80" s="86">
        <f t="shared" si="13"/>
        <v>150</v>
      </c>
      <c r="BE80" s="96">
        <v>0</v>
      </c>
      <c r="BF80" s="96">
        <v>0</v>
      </c>
      <c r="BG80" s="96">
        <v>150</v>
      </c>
      <c r="BH80" s="96">
        <v>0</v>
      </c>
      <c r="BI80" s="96">
        <v>0</v>
      </c>
      <c r="BJ80" s="96">
        <v>0</v>
      </c>
    </row>
    <row r="81" spans="1:62" s="6" customFormat="1" ht="59.25" customHeight="1" x14ac:dyDescent="0.2">
      <c r="A81" s="60" t="s">
        <v>78</v>
      </c>
      <c r="B81" s="52" t="s">
        <v>75</v>
      </c>
      <c r="C81" s="26" t="s">
        <v>6</v>
      </c>
      <c r="D81" s="85">
        <f t="shared" si="166"/>
        <v>34902.400000000001</v>
      </c>
      <c r="E81" s="115">
        <f t="shared" ref="E81:AZ81" si="167">E82+E84</f>
        <v>0</v>
      </c>
      <c r="F81" s="115">
        <f t="shared" si="167"/>
        <v>0</v>
      </c>
      <c r="G81" s="115">
        <f t="shared" si="167"/>
        <v>0</v>
      </c>
      <c r="H81" s="115">
        <f t="shared" si="167"/>
        <v>0</v>
      </c>
      <c r="I81" s="97">
        <f t="shared" si="167"/>
        <v>0</v>
      </c>
      <c r="J81" s="97">
        <f t="shared" si="167"/>
        <v>0</v>
      </c>
      <c r="K81" s="97">
        <f t="shared" si="167"/>
        <v>0</v>
      </c>
      <c r="L81" s="97">
        <f t="shared" si="167"/>
        <v>0</v>
      </c>
      <c r="M81" s="97">
        <f t="shared" si="167"/>
        <v>0</v>
      </c>
      <c r="N81" s="97">
        <f t="shared" si="167"/>
        <v>0</v>
      </c>
      <c r="O81" s="97">
        <f t="shared" si="167"/>
        <v>0</v>
      </c>
      <c r="P81" s="97">
        <f t="shared" si="167"/>
        <v>0</v>
      </c>
      <c r="Q81" s="97">
        <f t="shared" si="167"/>
        <v>0</v>
      </c>
      <c r="R81" s="97">
        <f t="shared" si="167"/>
        <v>0</v>
      </c>
      <c r="S81" s="97">
        <f t="shared" si="167"/>
        <v>0</v>
      </c>
      <c r="T81" s="97">
        <f t="shared" si="167"/>
        <v>0</v>
      </c>
      <c r="U81" s="97">
        <f t="shared" si="167"/>
        <v>0</v>
      </c>
      <c r="V81" s="97">
        <f t="shared" si="167"/>
        <v>0</v>
      </c>
      <c r="W81" s="97">
        <f t="shared" si="167"/>
        <v>0</v>
      </c>
      <c r="X81" s="115">
        <f t="shared" si="167"/>
        <v>0</v>
      </c>
      <c r="Y81" s="115">
        <f t="shared" si="167"/>
        <v>0</v>
      </c>
      <c r="Z81" s="115">
        <f t="shared" si="167"/>
        <v>0</v>
      </c>
      <c r="AA81" s="115">
        <f t="shared" si="167"/>
        <v>0</v>
      </c>
      <c r="AB81" s="115">
        <f t="shared" si="167"/>
        <v>0</v>
      </c>
      <c r="AC81" s="115">
        <f t="shared" si="167"/>
        <v>0</v>
      </c>
      <c r="AD81" s="115">
        <f t="shared" si="167"/>
        <v>0</v>
      </c>
      <c r="AE81" s="115">
        <f t="shared" si="167"/>
        <v>0</v>
      </c>
      <c r="AF81" s="97">
        <f>AG81+AH81+AI81+AJ81+AK81+AL81+AM81</f>
        <v>19605.900000000001</v>
      </c>
      <c r="AG81" s="115">
        <f>AG82+AG83+AG84</f>
        <v>0</v>
      </c>
      <c r="AH81" s="115">
        <f t="shared" ref="AH81:AM81" si="168">AH82+AH83+AH84</f>
        <v>631.20000000000005</v>
      </c>
      <c r="AI81" s="115">
        <f t="shared" si="168"/>
        <v>16581.7</v>
      </c>
      <c r="AJ81" s="115">
        <f t="shared" si="168"/>
        <v>2393</v>
      </c>
      <c r="AK81" s="115">
        <f t="shared" si="168"/>
        <v>0</v>
      </c>
      <c r="AL81" s="115">
        <f t="shared" si="168"/>
        <v>0</v>
      </c>
      <c r="AM81" s="115">
        <f t="shared" si="168"/>
        <v>0</v>
      </c>
      <c r="AN81" s="97">
        <f>AN82+AN83+AN84</f>
        <v>7991.2000000000007</v>
      </c>
      <c r="AO81" s="115">
        <f t="shared" si="167"/>
        <v>0</v>
      </c>
      <c r="AP81" s="114">
        <f t="shared" si="167"/>
        <v>343.4</v>
      </c>
      <c r="AQ81" s="114">
        <f t="shared" si="167"/>
        <v>4330.8</v>
      </c>
      <c r="AR81" s="115">
        <f t="shared" si="167"/>
        <v>2000</v>
      </c>
      <c r="AS81" s="115">
        <f>AS87</f>
        <v>693.8</v>
      </c>
      <c r="AT81" s="115">
        <f>AT87</f>
        <v>561</v>
      </c>
      <c r="AU81" s="115">
        <f>AU87</f>
        <v>62.2</v>
      </c>
      <c r="AV81" s="115">
        <f t="shared" si="167"/>
        <v>0</v>
      </c>
      <c r="AW81" s="97">
        <f>AX81+AY81+AZ81+BA81+BB81+BJ81</f>
        <v>4125.8999999999996</v>
      </c>
      <c r="AX81" s="115">
        <f t="shared" si="167"/>
        <v>0</v>
      </c>
      <c r="AY81" s="115">
        <f t="shared" si="167"/>
        <v>343.5</v>
      </c>
      <c r="AZ81" s="115">
        <f t="shared" si="167"/>
        <v>2282.4</v>
      </c>
      <c r="BA81" s="115">
        <f>BA82</f>
        <v>1500</v>
      </c>
      <c r="BB81" s="115">
        <f>BB85</f>
        <v>0</v>
      </c>
      <c r="BC81" s="115">
        <f>BC82+BC84</f>
        <v>0</v>
      </c>
      <c r="BD81" s="97">
        <f>BE81+BF81+BG81+BH81+BI81+BJ81</f>
        <v>3179.4</v>
      </c>
      <c r="BE81" s="115">
        <f t="shared" ref="BE81:BG81" si="169">BE82+BE84</f>
        <v>0</v>
      </c>
      <c r="BF81" s="115">
        <f t="shared" si="169"/>
        <v>343.5</v>
      </c>
      <c r="BG81" s="115">
        <f t="shared" si="169"/>
        <v>1335.9</v>
      </c>
      <c r="BH81" s="115">
        <f>BH82</f>
        <v>1500</v>
      </c>
      <c r="BI81" s="115">
        <f>BI85</f>
        <v>0</v>
      </c>
      <c r="BJ81" s="115">
        <f>BJ82+BJ84</f>
        <v>0</v>
      </c>
    </row>
    <row r="82" spans="1:62" s="6" customFormat="1" ht="160.5" customHeight="1" x14ac:dyDescent="0.2">
      <c r="A82" s="59"/>
      <c r="B82" s="26" t="s">
        <v>92</v>
      </c>
      <c r="C82" s="52" t="s">
        <v>16</v>
      </c>
      <c r="D82" s="85">
        <f t="shared" si="166"/>
        <v>9054.6</v>
      </c>
      <c r="E82" s="92">
        <f t="shared" ref="E82:E89" si="170">I82</f>
        <v>0</v>
      </c>
      <c r="F82" s="92">
        <f t="shared" ref="F82:F89" si="171">J82</f>
        <v>0</v>
      </c>
      <c r="G82" s="92">
        <f t="shared" ref="G82:G89" si="172">K82</f>
        <v>0</v>
      </c>
      <c r="H82" s="92">
        <f t="shared" ref="H82:H89" si="173">L82</f>
        <v>0</v>
      </c>
      <c r="I82" s="92">
        <f t="shared" ref="I82:I89" si="174">M82</f>
        <v>0</v>
      </c>
      <c r="J82" s="96"/>
      <c r="K82" s="96"/>
      <c r="L82" s="96"/>
      <c r="M82" s="96"/>
      <c r="N82" s="96"/>
      <c r="O82" s="96"/>
      <c r="P82" s="92">
        <f>T82</f>
        <v>0</v>
      </c>
      <c r="Q82" s="96">
        <f>Q87</f>
        <v>0</v>
      </c>
      <c r="R82" s="96">
        <f>R87</f>
        <v>0</v>
      </c>
      <c r="S82" s="96">
        <f>S87</f>
        <v>0</v>
      </c>
      <c r="T82" s="96">
        <f>T85</f>
        <v>0</v>
      </c>
      <c r="U82" s="96">
        <f>U87</f>
        <v>0</v>
      </c>
      <c r="V82" s="99"/>
      <c r="W82" s="92">
        <f>AA82</f>
        <v>0</v>
      </c>
      <c r="X82" s="96">
        <f>X87</f>
        <v>0</v>
      </c>
      <c r="Y82" s="96">
        <f>Y87</f>
        <v>0</v>
      </c>
      <c r="Z82" s="96">
        <f>Z87</f>
        <v>0</v>
      </c>
      <c r="AA82" s="96">
        <f>AA85</f>
        <v>0</v>
      </c>
      <c r="AB82" s="96">
        <f>AB87</f>
        <v>0</v>
      </c>
      <c r="AC82" s="96"/>
      <c r="AD82" s="96"/>
      <c r="AE82" s="96"/>
      <c r="AF82" s="92">
        <f>AH82+AJ82</f>
        <v>3024.2</v>
      </c>
      <c r="AG82" s="96">
        <f>AG87</f>
        <v>0</v>
      </c>
      <c r="AH82" s="96">
        <f>AH85+AH89</f>
        <v>631.20000000000005</v>
      </c>
      <c r="AI82" s="96">
        <f>AI85+AI87+AI89</f>
        <v>0</v>
      </c>
      <c r="AJ82" s="96">
        <f>AJ85+AJ89</f>
        <v>2393</v>
      </c>
      <c r="AK82" s="96"/>
      <c r="AL82" s="96"/>
      <c r="AM82" s="96">
        <f>AM87</f>
        <v>0</v>
      </c>
      <c r="AN82" s="92">
        <f>AP82+AR82+AS82+AT82+AU82</f>
        <v>2343.4</v>
      </c>
      <c r="AO82" s="96">
        <f>AO87</f>
        <v>0</v>
      </c>
      <c r="AP82" s="96">
        <f>AP85+AP89</f>
        <v>343.4</v>
      </c>
      <c r="AQ82" s="99">
        <f>AQ85+AQ87+AQ89</f>
        <v>0</v>
      </c>
      <c r="AR82" s="96">
        <f>AR85+AR89+AR87</f>
        <v>2000</v>
      </c>
      <c r="AS82" s="96">
        <v>0</v>
      </c>
      <c r="AT82" s="96">
        <v>0</v>
      </c>
      <c r="AU82" s="96">
        <v>0</v>
      </c>
      <c r="AV82" s="96">
        <f>AV87</f>
        <v>0</v>
      </c>
      <c r="AW82" s="92">
        <f>AY82+BA82</f>
        <v>1843.5</v>
      </c>
      <c r="AX82" s="96">
        <f>AX87</f>
        <v>0</v>
      </c>
      <c r="AY82" s="96">
        <f>AY85+AY89</f>
        <v>343.5</v>
      </c>
      <c r="AZ82" s="96">
        <f>AZ85+AZ87+AZ89</f>
        <v>0</v>
      </c>
      <c r="BA82" s="96">
        <f>BA85+BA89</f>
        <v>1500</v>
      </c>
      <c r="BB82" s="96"/>
      <c r="BC82" s="96">
        <f>BC87</f>
        <v>0</v>
      </c>
      <c r="BD82" s="92">
        <f>BF82+BH82</f>
        <v>1843.5</v>
      </c>
      <c r="BE82" s="96">
        <f>BE87</f>
        <v>0</v>
      </c>
      <c r="BF82" s="96">
        <f>BF85+BF89</f>
        <v>343.5</v>
      </c>
      <c r="BG82" s="96">
        <f>BG85+BG87+BG89</f>
        <v>0</v>
      </c>
      <c r="BH82" s="96">
        <f>BH85+BH89</f>
        <v>1500</v>
      </c>
      <c r="BI82" s="96"/>
      <c r="BJ82" s="96">
        <f>BJ87</f>
        <v>0</v>
      </c>
    </row>
    <row r="83" spans="1:62" s="6" customFormat="1" ht="70.5" customHeight="1" x14ac:dyDescent="0.2">
      <c r="A83" s="67"/>
      <c r="B83" s="52" t="s">
        <v>87</v>
      </c>
      <c r="C83" s="52" t="s">
        <v>87</v>
      </c>
      <c r="D83" s="85">
        <f t="shared" si="166"/>
        <v>1317</v>
      </c>
      <c r="E83" s="92">
        <f t="shared" si="170"/>
        <v>0</v>
      </c>
      <c r="F83" s="92">
        <f t="shared" si="171"/>
        <v>0</v>
      </c>
      <c r="G83" s="92">
        <f t="shared" si="172"/>
        <v>0</v>
      </c>
      <c r="H83" s="92">
        <f t="shared" si="173"/>
        <v>0</v>
      </c>
      <c r="I83" s="92">
        <f t="shared" si="174"/>
        <v>0</v>
      </c>
      <c r="J83" s="96"/>
      <c r="K83" s="96"/>
      <c r="L83" s="96"/>
      <c r="M83" s="96"/>
      <c r="N83" s="96"/>
      <c r="O83" s="96"/>
      <c r="P83" s="92">
        <f t="shared" ref="P83:W83" si="175">T83</f>
        <v>0</v>
      </c>
      <c r="Q83" s="92">
        <f t="shared" si="175"/>
        <v>0</v>
      </c>
      <c r="R83" s="92">
        <f t="shared" si="175"/>
        <v>0</v>
      </c>
      <c r="S83" s="92">
        <f t="shared" si="175"/>
        <v>0</v>
      </c>
      <c r="T83" s="92">
        <f t="shared" si="175"/>
        <v>0</v>
      </c>
      <c r="U83" s="92">
        <f t="shared" si="175"/>
        <v>0</v>
      </c>
      <c r="V83" s="92">
        <f t="shared" si="175"/>
        <v>0</v>
      </c>
      <c r="W83" s="92">
        <f t="shared" si="175"/>
        <v>0</v>
      </c>
      <c r="X83" s="96"/>
      <c r="Y83" s="96"/>
      <c r="Z83" s="96"/>
      <c r="AA83" s="96"/>
      <c r="AB83" s="96"/>
      <c r="AC83" s="96"/>
      <c r="AD83" s="96"/>
      <c r="AE83" s="96"/>
      <c r="AF83" s="92">
        <f>AH83+AK83+AL83</f>
        <v>0</v>
      </c>
      <c r="AG83" s="96"/>
      <c r="AH83" s="96">
        <f>AH86</f>
        <v>0</v>
      </c>
      <c r="AI83" s="96"/>
      <c r="AJ83" s="96"/>
      <c r="AK83" s="96">
        <f>AK86</f>
        <v>0</v>
      </c>
      <c r="AL83" s="96">
        <f>AL86</f>
        <v>0</v>
      </c>
      <c r="AM83" s="96"/>
      <c r="AN83" s="92">
        <f>AS83+AT83+AU83</f>
        <v>1317</v>
      </c>
      <c r="AO83" s="96"/>
      <c r="AP83" s="96"/>
      <c r="AQ83" s="99"/>
      <c r="AR83" s="96"/>
      <c r="AS83" s="96">
        <f>AS87</f>
        <v>693.8</v>
      </c>
      <c r="AT83" s="96">
        <f>AT87</f>
        <v>561</v>
      </c>
      <c r="AU83" s="96">
        <f>AU87</f>
        <v>62.2</v>
      </c>
      <c r="AV83" s="96"/>
      <c r="AW83" s="92"/>
      <c r="AX83" s="96"/>
      <c r="AY83" s="96"/>
      <c r="AZ83" s="96"/>
      <c r="BA83" s="96"/>
      <c r="BB83" s="96"/>
      <c r="BC83" s="96"/>
      <c r="BD83" s="92"/>
      <c r="BE83" s="96"/>
      <c r="BF83" s="96"/>
      <c r="BG83" s="96"/>
      <c r="BH83" s="96"/>
      <c r="BI83" s="96"/>
      <c r="BJ83" s="96"/>
    </row>
    <row r="84" spans="1:62" s="6" customFormat="1" ht="90.75" customHeight="1" x14ac:dyDescent="0.2">
      <c r="A84" s="59"/>
      <c r="B84" s="52" t="s">
        <v>15</v>
      </c>
      <c r="C84" s="52" t="s">
        <v>15</v>
      </c>
      <c r="D84" s="85">
        <f t="shared" si="166"/>
        <v>24530.800000000003</v>
      </c>
      <c r="E84" s="92">
        <f t="shared" si="170"/>
        <v>0</v>
      </c>
      <c r="F84" s="92">
        <f t="shared" si="171"/>
        <v>0</v>
      </c>
      <c r="G84" s="92">
        <f t="shared" si="172"/>
        <v>0</v>
      </c>
      <c r="H84" s="92">
        <f t="shared" si="173"/>
        <v>0</v>
      </c>
      <c r="I84" s="92">
        <f t="shared" si="174"/>
        <v>0</v>
      </c>
      <c r="J84" s="96"/>
      <c r="K84" s="96"/>
      <c r="L84" s="96"/>
      <c r="M84" s="96"/>
      <c r="N84" s="96"/>
      <c r="O84" s="96"/>
      <c r="P84" s="92">
        <f>Q84+R84+S84+T84+U84</f>
        <v>0</v>
      </c>
      <c r="Q84" s="96">
        <f t="shared" ref="Q84:S84" si="176">Q88</f>
        <v>0</v>
      </c>
      <c r="R84" s="96">
        <f t="shared" si="176"/>
        <v>0</v>
      </c>
      <c r="S84" s="96">
        <f t="shared" si="176"/>
        <v>0</v>
      </c>
      <c r="T84" s="96">
        <f>T88</f>
        <v>0</v>
      </c>
      <c r="U84" s="96">
        <f>U88</f>
        <v>0</v>
      </c>
      <c r="V84" s="99"/>
      <c r="W84" s="92">
        <f>X84+Y84+Z84+AA84+AB84</f>
        <v>0</v>
      </c>
      <c r="X84" s="96">
        <f t="shared" ref="X84:Z84" si="177">X88</f>
        <v>0</v>
      </c>
      <c r="Y84" s="96">
        <f t="shared" si="177"/>
        <v>0</v>
      </c>
      <c r="Z84" s="96">
        <f t="shared" si="177"/>
        <v>0</v>
      </c>
      <c r="AA84" s="96">
        <f>AA88</f>
        <v>0</v>
      </c>
      <c r="AB84" s="96">
        <f>AB88</f>
        <v>0</v>
      </c>
      <c r="AC84" s="96"/>
      <c r="AD84" s="96"/>
      <c r="AE84" s="96"/>
      <c r="AF84" s="92">
        <f>AG84+AH84+AI84+AJ84+AM84</f>
        <v>16581.7</v>
      </c>
      <c r="AG84" s="96">
        <f t="shared" ref="AG84:AH84" si="178">AG88</f>
        <v>0</v>
      </c>
      <c r="AH84" s="96">
        <f t="shared" si="178"/>
        <v>0</v>
      </c>
      <c r="AI84" s="96">
        <f>AI88</f>
        <v>16581.7</v>
      </c>
      <c r="AJ84" s="96">
        <f>AJ88</f>
        <v>0</v>
      </c>
      <c r="AK84" s="96">
        <f t="shared" ref="AK84:AM84" si="179">AK88</f>
        <v>0</v>
      </c>
      <c r="AL84" s="96">
        <f t="shared" si="179"/>
        <v>0</v>
      </c>
      <c r="AM84" s="96">
        <f t="shared" si="179"/>
        <v>0</v>
      </c>
      <c r="AN84" s="92">
        <f>AO84+AP84+AQ84+AR84+AV84</f>
        <v>4330.8</v>
      </c>
      <c r="AO84" s="96">
        <f t="shared" ref="AO84:AV84" si="180">AO88</f>
        <v>0</v>
      </c>
      <c r="AP84" s="96">
        <f t="shared" si="180"/>
        <v>0</v>
      </c>
      <c r="AQ84" s="99">
        <f t="shared" si="180"/>
        <v>4330.8</v>
      </c>
      <c r="AR84" s="96">
        <f t="shared" si="180"/>
        <v>0</v>
      </c>
      <c r="AS84" s="96">
        <f t="shared" si="180"/>
        <v>0</v>
      </c>
      <c r="AT84" s="96">
        <v>0</v>
      </c>
      <c r="AU84" s="96">
        <v>0</v>
      </c>
      <c r="AV84" s="96">
        <f t="shared" si="180"/>
        <v>0</v>
      </c>
      <c r="AW84" s="92">
        <f>AX84+AY84+AZ84+BA84+BJ84</f>
        <v>2282.4</v>
      </c>
      <c r="AX84" s="96">
        <f t="shared" ref="AX84:BJ84" si="181">AX88</f>
        <v>0</v>
      </c>
      <c r="AY84" s="96">
        <f t="shared" si="181"/>
        <v>0</v>
      </c>
      <c r="AZ84" s="96">
        <f t="shared" si="181"/>
        <v>2282.4</v>
      </c>
      <c r="BA84" s="96">
        <f t="shared" si="181"/>
        <v>0</v>
      </c>
      <c r="BB84" s="96">
        <f t="shared" si="181"/>
        <v>0</v>
      </c>
      <c r="BC84" s="96">
        <f t="shared" ref="BC84" si="182">BC88</f>
        <v>0</v>
      </c>
      <c r="BD84" s="92">
        <f t="shared" ref="BD84" si="183">BE84+BG84+BH84+BJ84+BP84</f>
        <v>1335.9</v>
      </c>
      <c r="BE84" s="96">
        <v>0</v>
      </c>
      <c r="BF84" s="96">
        <v>0</v>
      </c>
      <c r="BG84" s="96">
        <v>1335.9</v>
      </c>
      <c r="BH84" s="96">
        <v>0</v>
      </c>
      <c r="BI84" s="96">
        <f t="shared" ref="BI84" si="184">BI88</f>
        <v>0</v>
      </c>
      <c r="BJ84" s="96">
        <f t="shared" si="181"/>
        <v>0</v>
      </c>
    </row>
    <row r="85" spans="1:62" s="6" customFormat="1" ht="93.75" customHeight="1" x14ac:dyDescent="0.2">
      <c r="A85" s="144" t="s">
        <v>80</v>
      </c>
      <c r="B85" s="65" t="s">
        <v>91</v>
      </c>
      <c r="C85" s="65" t="s">
        <v>16</v>
      </c>
      <c r="D85" s="85">
        <f t="shared" si="166"/>
        <v>953</v>
      </c>
      <c r="E85" s="92">
        <f t="shared" si="170"/>
        <v>0</v>
      </c>
      <c r="F85" s="92">
        <f t="shared" si="171"/>
        <v>0</v>
      </c>
      <c r="G85" s="92">
        <f t="shared" si="172"/>
        <v>0</v>
      </c>
      <c r="H85" s="92">
        <f t="shared" si="173"/>
        <v>0</v>
      </c>
      <c r="I85" s="92">
        <f t="shared" si="174"/>
        <v>0</v>
      </c>
      <c r="J85" s="96"/>
      <c r="K85" s="96"/>
      <c r="L85" s="96"/>
      <c r="M85" s="96"/>
      <c r="N85" s="96"/>
      <c r="O85" s="96"/>
      <c r="P85" s="97">
        <f>Q85+R85+S85+T85+U85+V85</f>
        <v>0</v>
      </c>
      <c r="Q85" s="96">
        <v>0</v>
      </c>
      <c r="R85" s="96">
        <v>0</v>
      </c>
      <c r="S85" s="96">
        <v>0</v>
      </c>
      <c r="T85" s="99">
        <v>0</v>
      </c>
      <c r="U85" s="99">
        <v>0</v>
      </c>
      <c r="V85" s="99">
        <v>0</v>
      </c>
      <c r="W85" s="97">
        <f>X85+Y85+Z85+AA85+AB85+AC85+AD85+AE85</f>
        <v>0</v>
      </c>
      <c r="X85" s="96">
        <v>0</v>
      </c>
      <c r="Y85" s="96">
        <v>0</v>
      </c>
      <c r="Z85" s="96">
        <v>0</v>
      </c>
      <c r="AA85" s="96">
        <v>0</v>
      </c>
      <c r="AB85" s="96">
        <v>0</v>
      </c>
      <c r="AC85" s="96">
        <v>0</v>
      </c>
      <c r="AD85" s="96">
        <v>0</v>
      </c>
      <c r="AE85" s="96">
        <v>0</v>
      </c>
      <c r="AF85" s="92">
        <f>AG85+AH85+AI85+AJ85+AK85+AL85+AM85</f>
        <v>953</v>
      </c>
      <c r="AG85" s="96">
        <v>0</v>
      </c>
      <c r="AH85" s="96">
        <v>0</v>
      </c>
      <c r="AI85" s="96">
        <v>0</v>
      </c>
      <c r="AJ85" s="96">
        <v>953</v>
      </c>
      <c r="AK85" s="96">
        <v>0</v>
      </c>
      <c r="AL85" s="96">
        <v>0</v>
      </c>
      <c r="AM85" s="96">
        <v>0</v>
      </c>
      <c r="AN85" s="92">
        <f>AR85+AS85</f>
        <v>0</v>
      </c>
      <c r="AO85" s="96">
        <v>0</v>
      </c>
      <c r="AP85" s="96">
        <v>0</v>
      </c>
      <c r="AQ85" s="99">
        <v>0</v>
      </c>
      <c r="AR85" s="96">
        <v>0</v>
      </c>
      <c r="AS85" s="96">
        <v>0</v>
      </c>
      <c r="AT85" s="96">
        <v>0</v>
      </c>
      <c r="AU85" s="96">
        <v>0</v>
      </c>
      <c r="AV85" s="96">
        <v>0</v>
      </c>
      <c r="AW85" s="92">
        <f>BA85+BB85</f>
        <v>0</v>
      </c>
      <c r="AX85" s="96">
        <v>0</v>
      </c>
      <c r="AY85" s="96">
        <v>0</v>
      </c>
      <c r="AZ85" s="96">
        <v>0</v>
      </c>
      <c r="BA85" s="96">
        <v>0</v>
      </c>
      <c r="BB85" s="96">
        <v>0</v>
      </c>
      <c r="BC85" s="96">
        <v>0</v>
      </c>
      <c r="BD85" s="92">
        <f>BJ85+BK85</f>
        <v>0</v>
      </c>
      <c r="BE85" s="96">
        <v>0</v>
      </c>
      <c r="BF85" s="96">
        <v>0</v>
      </c>
      <c r="BG85" s="96">
        <v>0</v>
      </c>
      <c r="BH85" s="96">
        <v>0</v>
      </c>
      <c r="BI85" s="96">
        <v>0</v>
      </c>
      <c r="BJ85" s="96">
        <v>0</v>
      </c>
    </row>
    <row r="86" spans="1:62" s="6" customFormat="1" ht="69.75" customHeight="1" x14ac:dyDescent="0.2">
      <c r="A86" s="145"/>
      <c r="B86" s="66" t="s">
        <v>87</v>
      </c>
      <c r="C86" s="66" t="s">
        <v>87</v>
      </c>
      <c r="D86" s="85">
        <f t="shared" si="166"/>
        <v>0</v>
      </c>
      <c r="E86" s="92">
        <f t="shared" si="170"/>
        <v>0</v>
      </c>
      <c r="F86" s="92">
        <f t="shared" si="171"/>
        <v>0</v>
      </c>
      <c r="G86" s="92">
        <f t="shared" si="172"/>
        <v>0</v>
      </c>
      <c r="H86" s="92">
        <f t="shared" si="173"/>
        <v>0</v>
      </c>
      <c r="I86" s="92">
        <f t="shared" si="174"/>
        <v>0</v>
      </c>
      <c r="J86" s="92">
        <f t="shared" ref="J86:W86" si="185">L86+O86+P86</f>
        <v>0</v>
      </c>
      <c r="K86" s="92">
        <f t="shared" si="185"/>
        <v>0</v>
      </c>
      <c r="L86" s="92">
        <f t="shared" si="185"/>
        <v>0</v>
      </c>
      <c r="M86" s="92">
        <f t="shared" si="185"/>
        <v>0</v>
      </c>
      <c r="N86" s="92">
        <f t="shared" si="185"/>
        <v>0</v>
      </c>
      <c r="O86" s="92">
        <f t="shared" si="185"/>
        <v>0</v>
      </c>
      <c r="P86" s="92">
        <f t="shared" si="185"/>
        <v>0</v>
      </c>
      <c r="Q86" s="92">
        <f t="shared" si="185"/>
        <v>0</v>
      </c>
      <c r="R86" s="92">
        <f t="shared" si="185"/>
        <v>0</v>
      </c>
      <c r="S86" s="92">
        <f t="shared" si="185"/>
        <v>0</v>
      </c>
      <c r="T86" s="92">
        <f t="shared" si="185"/>
        <v>0</v>
      </c>
      <c r="U86" s="92">
        <f t="shared" si="185"/>
        <v>0</v>
      </c>
      <c r="V86" s="92">
        <f t="shared" si="185"/>
        <v>0</v>
      </c>
      <c r="W86" s="92">
        <f t="shared" si="185"/>
        <v>0</v>
      </c>
      <c r="X86" s="96"/>
      <c r="Y86" s="96"/>
      <c r="Z86" s="96"/>
      <c r="AA86" s="96"/>
      <c r="AB86" s="96"/>
      <c r="AC86" s="96"/>
      <c r="AD86" s="96"/>
      <c r="AE86" s="96"/>
      <c r="AF86" s="92">
        <f>AH86+AK86+AL86</f>
        <v>0</v>
      </c>
      <c r="AG86" s="96"/>
      <c r="AH86" s="96">
        <v>0</v>
      </c>
      <c r="AI86" s="96">
        <v>0</v>
      </c>
      <c r="AJ86" s="96">
        <v>0</v>
      </c>
      <c r="AK86" s="96">
        <v>0</v>
      </c>
      <c r="AL86" s="96">
        <v>0</v>
      </c>
      <c r="AM86" s="96">
        <v>0</v>
      </c>
      <c r="AN86" s="92">
        <f>AV86+AW86</f>
        <v>0</v>
      </c>
      <c r="AO86" s="96">
        <v>0</v>
      </c>
      <c r="AP86" s="96">
        <v>0</v>
      </c>
      <c r="AQ86" s="99">
        <v>0</v>
      </c>
      <c r="AR86" s="96">
        <v>0</v>
      </c>
      <c r="AS86" s="96">
        <v>0</v>
      </c>
      <c r="AT86" s="96">
        <v>0</v>
      </c>
      <c r="AU86" s="96">
        <v>0</v>
      </c>
      <c r="AV86" s="96">
        <v>0</v>
      </c>
      <c r="AW86" s="92">
        <f>BC86+BD86</f>
        <v>0</v>
      </c>
      <c r="AX86" s="96">
        <v>0</v>
      </c>
      <c r="AY86" s="96">
        <v>0</v>
      </c>
      <c r="AZ86" s="96">
        <v>0</v>
      </c>
      <c r="BA86" s="96">
        <v>0</v>
      </c>
      <c r="BB86" s="96">
        <v>0</v>
      </c>
      <c r="BC86" s="96">
        <v>0</v>
      </c>
      <c r="BD86" s="92">
        <f>BJ86+BK86</f>
        <v>0</v>
      </c>
      <c r="BE86" s="96">
        <v>0</v>
      </c>
      <c r="BF86" s="96">
        <v>0</v>
      </c>
      <c r="BG86" s="96">
        <v>0</v>
      </c>
      <c r="BH86" s="96">
        <v>0</v>
      </c>
      <c r="BI86" s="96">
        <v>0</v>
      </c>
      <c r="BJ86" s="96">
        <v>0</v>
      </c>
    </row>
    <row r="87" spans="1:62" s="6" customFormat="1" ht="96.75" customHeight="1" x14ac:dyDescent="0.2">
      <c r="A87" s="62" t="s">
        <v>79</v>
      </c>
      <c r="B87" s="73" t="s">
        <v>91</v>
      </c>
      <c r="C87" s="65" t="s">
        <v>16</v>
      </c>
      <c r="D87" s="85">
        <f t="shared" si="166"/>
        <v>1817</v>
      </c>
      <c r="E87" s="92">
        <f t="shared" si="170"/>
        <v>0</v>
      </c>
      <c r="F87" s="92">
        <f t="shared" si="171"/>
        <v>0</v>
      </c>
      <c r="G87" s="92">
        <f t="shared" si="172"/>
        <v>0</v>
      </c>
      <c r="H87" s="92">
        <f t="shared" si="173"/>
        <v>0</v>
      </c>
      <c r="I87" s="92">
        <f t="shared" si="174"/>
        <v>0</v>
      </c>
      <c r="J87" s="96"/>
      <c r="K87" s="96"/>
      <c r="L87" s="96"/>
      <c r="M87" s="96"/>
      <c r="N87" s="96"/>
      <c r="O87" s="96"/>
      <c r="P87" s="97">
        <f t="shared" ref="P87:P89" si="186">Q87+R87+S87+T87+U87+V87</f>
        <v>0</v>
      </c>
      <c r="Q87" s="96">
        <v>0</v>
      </c>
      <c r="R87" s="96">
        <v>0</v>
      </c>
      <c r="S87" s="96">
        <v>0</v>
      </c>
      <c r="T87" s="99">
        <v>0</v>
      </c>
      <c r="U87" s="99">
        <v>0</v>
      </c>
      <c r="V87" s="99">
        <v>0</v>
      </c>
      <c r="W87" s="97">
        <f t="shared" ref="W87:W89" si="187">X87+Y87+Z87+AA87+AB87+AC87+AD87+AE87</f>
        <v>0</v>
      </c>
      <c r="X87" s="96">
        <v>0</v>
      </c>
      <c r="Y87" s="96">
        <v>0</v>
      </c>
      <c r="Z87" s="96">
        <v>0</v>
      </c>
      <c r="AA87" s="96">
        <v>0</v>
      </c>
      <c r="AB87" s="96">
        <v>0</v>
      </c>
      <c r="AC87" s="96">
        <v>0</v>
      </c>
      <c r="AD87" s="96">
        <v>0</v>
      </c>
      <c r="AE87" s="96">
        <v>0</v>
      </c>
      <c r="AF87" s="92">
        <f t="shared" ref="AF87" si="188">AJ87</f>
        <v>0</v>
      </c>
      <c r="AG87" s="96">
        <v>0</v>
      </c>
      <c r="AH87" s="96">
        <v>0</v>
      </c>
      <c r="AI87" s="96">
        <v>0</v>
      </c>
      <c r="AJ87" s="96">
        <v>0</v>
      </c>
      <c r="AK87" s="96">
        <v>0</v>
      </c>
      <c r="AL87" s="96">
        <v>0</v>
      </c>
      <c r="AM87" s="96">
        <v>0</v>
      </c>
      <c r="AN87" s="92">
        <f>AR87+AS87+AT87+AU87</f>
        <v>1817</v>
      </c>
      <c r="AO87" s="96">
        <v>0</v>
      </c>
      <c r="AP87" s="96">
        <v>0</v>
      </c>
      <c r="AQ87" s="99">
        <v>0</v>
      </c>
      <c r="AR87" s="96">
        <v>500</v>
      </c>
      <c r="AS87" s="96">
        <v>693.8</v>
      </c>
      <c r="AT87" s="96">
        <v>561</v>
      </c>
      <c r="AU87" s="96">
        <v>62.2</v>
      </c>
      <c r="AV87" s="96">
        <v>0</v>
      </c>
      <c r="AW87" s="92">
        <f t="shared" ref="AW87" si="189">BA87</f>
        <v>0</v>
      </c>
      <c r="AX87" s="96">
        <v>0</v>
      </c>
      <c r="AY87" s="96">
        <v>0</v>
      </c>
      <c r="AZ87" s="96">
        <v>0</v>
      </c>
      <c r="BA87" s="96">
        <v>0</v>
      </c>
      <c r="BB87" s="96">
        <v>0</v>
      </c>
      <c r="BC87" s="96">
        <v>0</v>
      </c>
      <c r="BD87" s="92">
        <f t="shared" ref="BD87" si="190">BJ87</f>
        <v>0</v>
      </c>
      <c r="BE87" s="96">
        <v>0</v>
      </c>
      <c r="BF87" s="96">
        <v>0</v>
      </c>
      <c r="BG87" s="96">
        <v>0</v>
      </c>
      <c r="BH87" s="96">
        <v>0</v>
      </c>
      <c r="BI87" s="96">
        <v>0</v>
      </c>
      <c r="BJ87" s="96">
        <v>0</v>
      </c>
    </row>
    <row r="88" spans="1:62" s="6" customFormat="1" ht="78" customHeight="1" x14ac:dyDescent="0.2">
      <c r="A88" s="62" t="s">
        <v>82</v>
      </c>
      <c r="B88" s="58" t="s">
        <v>15</v>
      </c>
      <c r="C88" s="65" t="s">
        <v>15</v>
      </c>
      <c r="D88" s="85">
        <f t="shared" si="166"/>
        <v>24530.800000000003</v>
      </c>
      <c r="E88" s="92">
        <f t="shared" si="170"/>
        <v>0</v>
      </c>
      <c r="F88" s="92">
        <f t="shared" si="171"/>
        <v>0</v>
      </c>
      <c r="G88" s="92">
        <f t="shared" si="172"/>
        <v>0</v>
      </c>
      <c r="H88" s="92">
        <f t="shared" si="173"/>
        <v>0</v>
      </c>
      <c r="I88" s="92">
        <f t="shared" si="174"/>
        <v>0</v>
      </c>
      <c r="J88" s="96"/>
      <c r="K88" s="96"/>
      <c r="L88" s="96"/>
      <c r="M88" s="96"/>
      <c r="N88" s="96"/>
      <c r="O88" s="96"/>
      <c r="P88" s="97">
        <f t="shared" si="186"/>
        <v>0</v>
      </c>
      <c r="Q88" s="96">
        <v>0</v>
      </c>
      <c r="R88" s="96">
        <v>0</v>
      </c>
      <c r="S88" s="96">
        <v>0</v>
      </c>
      <c r="T88" s="99">
        <v>0</v>
      </c>
      <c r="U88" s="99">
        <v>0</v>
      </c>
      <c r="V88" s="99">
        <v>0</v>
      </c>
      <c r="W88" s="97">
        <f t="shared" si="187"/>
        <v>0</v>
      </c>
      <c r="X88" s="96">
        <v>0</v>
      </c>
      <c r="Y88" s="96">
        <v>0</v>
      </c>
      <c r="Z88" s="96">
        <v>0</v>
      </c>
      <c r="AA88" s="96">
        <v>0</v>
      </c>
      <c r="AB88" s="96">
        <v>0</v>
      </c>
      <c r="AC88" s="96">
        <v>0</v>
      </c>
      <c r="AD88" s="96">
        <v>0</v>
      </c>
      <c r="AE88" s="96">
        <v>0</v>
      </c>
      <c r="AF88" s="92">
        <f>AI88</f>
        <v>16581.7</v>
      </c>
      <c r="AG88" s="96">
        <v>0</v>
      </c>
      <c r="AH88" s="96">
        <v>0</v>
      </c>
      <c r="AI88" s="96">
        <v>16581.7</v>
      </c>
      <c r="AJ88" s="96">
        <v>0</v>
      </c>
      <c r="AK88" s="96">
        <v>0</v>
      </c>
      <c r="AL88" s="96">
        <v>0</v>
      </c>
      <c r="AM88" s="96">
        <v>0</v>
      </c>
      <c r="AN88" s="92">
        <f>AQ88</f>
        <v>4330.8</v>
      </c>
      <c r="AO88" s="96">
        <v>0</v>
      </c>
      <c r="AP88" s="96">
        <v>0</v>
      </c>
      <c r="AQ88" s="99">
        <v>4330.8</v>
      </c>
      <c r="AR88" s="96">
        <v>0</v>
      </c>
      <c r="AS88" s="96">
        <v>0</v>
      </c>
      <c r="AT88" s="96">
        <v>0</v>
      </c>
      <c r="AU88" s="96">
        <v>0</v>
      </c>
      <c r="AV88" s="96">
        <v>0</v>
      </c>
      <c r="AW88" s="92">
        <f>AZ88</f>
        <v>2282.4</v>
      </c>
      <c r="AX88" s="96">
        <v>0</v>
      </c>
      <c r="AY88" s="96">
        <v>0</v>
      </c>
      <c r="AZ88" s="96">
        <v>2282.4</v>
      </c>
      <c r="BA88" s="96">
        <v>0</v>
      </c>
      <c r="BB88" s="96">
        <v>0</v>
      </c>
      <c r="BC88" s="96">
        <v>0</v>
      </c>
      <c r="BD88" s="92">
        <f>BG88</f>
        <v>1335.9</v>
      </c>
      <c r="BE88" s="96">
        <v>0</v>
      </c>
      <c r="BF88" s="96">
        <v>0</v>
      </c>
      <c r="BG88" s="96">
        <v>1335.9</v>
      </c>
      <c r="BH88" s="96">
        <v>0</v>
      </c>
      <c r="BI88" s="96">
        <v>0</v>
      </c>
      <c r="BJ88" s="96">
        <v>0</v>
      </c>
    </row>
    <row r="89" spans="1:62" s="6" customFormat="1" ht="88.5" customHeight="1" x14ac:dyDescent="0.2">
      <c r="A89" s="62" t="s">
        <v>81</v>
      </c>
      <c r="B89" s="65" t="s">
        <v>54</v>
      </c>
      <c r="C89" s="65" t="s">
        <v>16</v>
      </c>
      <c r="D89" s="85">
        <f t="shared" si="166"/>
        <v>7601.6</v>
      </c>
      <c r="E89" s="92">
        <f t="shared" si="170"/>
        <v>0</v>
      </c>
      <c r="F89" s="92">
        <f t="shared" si="171"/>
        <v>0</v>
      </c>
      <c r="G89" s="92">
        <f t="shared" si="172"/>
        <v>0</v>
      </c>
      <c r="H89" s="92">
        <f t="shared" si="173"/>
        <v>0</v>
      </c>
      <c r="I89" s="92">
        <f t="shared" si="174"/>
        <v>0</v>
      </c>
      <c r="J89" s="96"/>
      <c r="K89" s="96"/>
      <c r="L89" s="96"/>
      <c r="M89" s="96"/>
      <c r="N89" s="96"/>
      <c r="O89" s="96"/>
      <c r="P89" s="97">
        <f t="shared" si="186"/>
        <v>0</v>
      </c>
      <c r="Q89" s="96">
        <v>0</v>
      </c>
      <c r="R89" s="96">
        <v>0</v>
      </c>
      <c r="S89" s="96">
        <v>0</v>
      </c>
      <c r="T89" s="99">
        <v>0</v>
      </c>
      <c r="U89" s="99">
        <v>0</v>
      </c>
      <c r="V89" s="99">
        <v>0</v>
      </c>
      <c r="W89" s="97">
        <f t="shared" si="187"/>
        <v>0</v>
      </c>
      <c r="X89" s="96">
        <v>0</v>
      </c>
      <c r="Y89" s="96">
        <v>0</v>
      </c>
      <c r="Z89" s="96">
        <v>0</v>
      </c>
      <c r="AA89" s="96">
        <v>0</v>
      </c>
      <c r="AB89" s="96">
        <v>0</v>
      </c>
      <c r="AC89" s="96">
        <v>0</v>
      </c>
      <c r="AD89" s="96">
        <v>0</v>
      </c>
      <c r="AE89" s="96">
        <v>0</v>
      </c>
      <c r="AF89" s="92">
        <f>AH89+AJ89</f>
        <v>2071.1999999999998</v>
      </c>
      <c r="AG89" s="96">
        <v>0</v>
      </c>
      <c r="AH89" s="96">
        <v>631.20000000000005</v>
      </c>
      <c r="AI89" s="96">
        <v>0</v>
      </c>
      <c r="AJ89" s="96">
        <v>1440</v>
      </c>
      <c r="AK89" s="96">
        <v>0</v>
      </c>
      <c r="AL89" s="96">
        <v>0</v>
      </c>
      <c r="AM89" s="96">
        <v>0</v>
      </c>
      <c r="AN89" s="92">
        <f>AP89+AR89</f>
        <v>1843.4</v>
      </c>
      <c r="AO89" s="96">
        <v>0</v>
      </c>
      <c r="AP89" s="96">
        <v>343.4</v>
      </c>
      <c r="AQ89" s="99">
        <v>0</v>
      </c>
      <c r="AR89" s="96">
        <v>1500</v>
      </c>
      <c r="AS89" s="96">
        <v>0</v>
      </c>
      <c r="AT89" s="96">
        <v>0</v>
      </c>
      <c r="AU89" s="96">
        <v>0</v>
      </c>
      <c r="AV89" s="96">
        <v>0</v>
      </c>
      <c r="AW89" s="92">
        <f>AY89+BA89</f>
        <v>1843.5</v>
      </c>
      <c r="AX89" s="96">
        <v>0</v>
      </c>
      <c r="AY89" s="96">
        <v>343.5</v>
      </c>
      <c r="AZ89" s="96">
        <v>0</v>
      </c>
      <c r="BA89" s="96">
        <v>1500</v>
      </c>
      <c r="BB89" s="96">
        <v>0</v>
      </c>
      <c r="BC89" s="96">
        <v>0</v>
      </c>
      <c r="BD89" s="92">
        <f>BF89+BH89</f>
        <v>1843.5</v>
      </c>
      <c r="BE89" s="96">
        <v>0</v>
      </c>
      <c r="BF89" s="96">
        <v>343.5</v>
      </c>
      <c r="BG89" s="96">
        <v>0</v>
      </c>
      <c r="BH89" s="96">
        <v>1500</v>
      </c>
      <c r="BI89" s="96">
        <v>0</v>
      </c>
      <c r="BJ89" s="96">
        <v>0</v>
      </c>
    </row>
    <row r="90" spans="1:62" x14ac:dyDescent="0.2">
      <c r="D90" s="6"/>
      <c r="E90" s="55"/>
      <c r="F90" s="6"/>
      <c r="G90" s="6"/>
      <c r="H90" s="6"/>
      <c r="I90" s="25"/>
      <c r="J90" s="6"/>
      <c r="K90" s="6"/>
      <c r="L90" s="6"/>
      <c r="M90" s="6"/>
      <c r="N90" s="6"/>
      <c r="O90" s="6"/>
      <c r="P90" s="25"/>
      <c r="Q90" s="61"/>
      <c r="R90" s="61"/>
      <c r="S90" s="61"/>
      <c r="T90" s="61"/>
      <c r="U90" s="61"/>
      <c r="V90" s="61"/>
      <c r="W90" s="70"/>
      <c r="X90" s="71"/>
      <c r="Y90" s="71"/>
      <c r="Z90" s="71"/>
      <c r="AA90" s="71"/>
      <c r="AB90" s="71"/>
      <c r="AC90" s="71"/>
      <c r="AD90" s="71"/>
      <c r="AE90" s="71"/>
      <c r="AF90" s="70"/>
      <c r="AG90" s="71"/>
      <c r="AH90" s="71"/>
      <c r="AI90" s="71"/>
      <c r="AJ90" s="71"/>
      <c r="AK90" s="71"/>
      <c r="AL90" s="71"/>
      <c r="AM90" s="71"/>
      <c r="AN90" s="71"/>
      <c r="AO90" s="6"/>
      <c r="AP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</row>
    <row r="91" spans="1:62" x14ac:dyDescent="0.2">
      <c r="D91" s="6"/>
      <c r="E91" s="55"/>
      <c r="F91" s="6"/>
      <c r="G91" s="6"/>
      <c r="H91" s="6"/>
      <c r="I91" s="25"/>
      <c r="J91" s="6"/>
      <c r="K91" s="6"/>
      <c r="L91" s="6"/>
      <c r="M91" s="6"/>
      <c r="N91" s="6"/>
      <c r="O91" s="6"/>
      <c r="P91" s="25"/>
      <c r="Q91" s="6"/>
      <c r="R91" s="6"/>
      <c r="T91" s="6"/>
      <c r="U91" s="6"/>
      <c r="V91" s="6"/>
      <c r="AF91" s="25"/>
      <c r="AG91" s="6"/>
      <c r="AH91" s="6"/>
      <c r="AJ91" s="6"/>
      <c r="AK91" s="6"/>
      <c r="AL91" s="6"/>
      <c r="AM91" s="6"/>
      <c r="AN91" s="6"/>
      <c r="AO91" s="6"/>
      <c r="AP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</row>
    <row r="92" spans="1:62" x14ac:dyDescent="0.2">
      <c r="E92" s="55"/>
      <c r="F92" s="6"/>
      <c r="G92" s="6"/>
      <c r="H92" s="6"/>
      <c r="I92" s="25"/>
      <c r="J92" s="6"/>
      <c r="K92" s="6"/>
      <c r="L92" s="6"/>
      <c r="M92" s="6"/>
      <c r="N92" s="6"/>
      <c r="O92" s="6"/>
      <c r="P92" s="6"/>
      <c r="Q92" s="6"/>
      <c r="R92" s="6"/>
      <c r="T92" s="6"/>
      <c r="U92" s="6"/>
      <c r="V92" s="6"/>
      <c r="AF92" s="25"/>
    </row>
    <row r="96" spans="1:62" x14ac:dyDescent="0.2">
      <c r="E96" s="2"/>
    </row>
  </sheetData>
  <mergeCells count="31">
    <mergeCell ref="AD8:AE8"/>
    <mergeCell ref="AZ4:BJ6"/>
    <mergeCell ref="A85:A86"/>
    <mergeCell ref="AJ1:BJ3"/>
    <mergeCell ref="A47:A48"/>
    <mergeCell ref="W12:AE12"/>
    <mergeCell ref="I12:O12"/>
    <mergeCell ref="A43:A44"/>
    <mergeCell ref="A34:A35"/>
    <mergeCell ref="A15:A20"/>
    <mergeCell ref="AF12:AM12"/>
    <mergeCell ref="AM8:BJ8"/>
    <mergeCell ref="A39:A40"/>
    <mergeCell ref="AN12:AV12"/>
    <mergeCell ref="A49:A52"/>
    <mergeCell ref="A78:A80"/>
    <mergeCell ref="A76:A77"/>
    <mergeCell ref="A9:BJ9"/>
    <mergeCell ref="AW12:BC12"/>
    <mergeCell ref="BD12:BJ12"/>
    <mergeCell ref="A74:A75"/>
    <mergeCell ref="A11:A13"/>
    <mergeCell ref="B11:B13"/>
    <mergeCell ref="C11:C13"/>
    <mergeCell ref="D12:D13"/>
    <mergeCell ref="A30:A32"/>
    <mergeCell ref="A21:A26"/>
    <mergeCell ref="P12:V12"/>
    <mergeCell ref="D11:BJ11"/>
    <mergeCell ref="A69:A73"/>
    <mergeCell ref="E12:H12"/>
  </mergeCells>
  <pageMargins left="0.63" right="0.59" top="0.75" bottom="0.53" header="0.3" footer="0.47"/>
  <pageSetup paperSize="9" scale="26" fitToHeight="0" orientation="landscape" r:id="rId1"/>
  <rowBreaks count="1" manualBreakCount="1">
    <brk id="68" max="6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2019-03-26T08:01:23Z</dcterms:modified>
</cp:coreProperties>
</file>