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9200" windowHeight="8085"/>
  </bookViews>
  <sheets>
    <sheet name="2019-2025" sheetId="4" r:id="rId1"/>
    <sheet name="Лист2" sheetId="7" r:id="rId2"/>
  </sheets>
  <definedNames>
    <definedName name="_xlnm._FilterDatabase" localSheetId="0" hidden="1">'2019-2025'!$A$20:$Y$59</definedName>
    <definedName name="_xlnm.Print_Titles" localSheetId="0">'2019-2025'!$13:$17</definedName>
    <definedName name="квм" localSheetId="0">'2019-2025'!#REF!</definedName>
    <definedName name="мб" localSheetId="0">'2019-2025'!$S$6</definedName>
    <definedName name="мб1" localSheetId="0">'2019-2025'!#REF!</definedName>
    <definedName name="мб2" localSheetId="0">'2019-2025'!#REF!</definedName>
    <definedName name="мб3" localSheetId="0">'2019-2025'!#REF!</definedName>
    <definedName name="мб4" localSheetId="0">'2019-2025'!#REF!</definedName>
    <definedName name="_xlnm.Print_Area" localSheetId="0">'2019-2025'!$A$1:$U$57</definedName>
    <definedName name="рк" localSheetId="0">'2019-2025'!$R$6</definedName>
    <definedName name="рк1" localSheetId="0">'2019-2025'!#REF!</definedName>
    <definedName name="рк2" localSheetId="0">'2019-2025'!#REF!</definedName>
    <definedName name="рк3" localSheetId="0">'2019-2025'!#REF!</definedName>
    <definedName name="рк4" localSheetId="0">'2019-2025'!#REF!</definedName>
    <definedName name="Ф2" localSheetId="0">'2019-2025'!#REF!</definedName>
    <definedName name="Ф3" localSheetId="0">'2019-2025'!#REF!</definedName>
    <definedName name="ф4" localSheetId="0">'2019-2025'!#REF!</definedName>
    <definedName name="фонд" localSheetId="0">'2019-2025'!$Q$6</definedName>
    <definedName name="фонд1" localSheetId="0">'2019-2025'!#REF!</definedName>
  </definedNames>
  <calcPr calcId="145621"/>
</workbook>
</file>

<file path=xl/calcChain.xml><?xml version="1.0" encoding="utf-8"?>
<calcChain xmlns="http://schemas.openxmlformats.org/spreadsheetml/2006/main">
  <c r="T60" i="4" l="1"/>
  <c r="S60" i="4"/>
  <c r="R60" i="4"/>
  <c r="Q60" i="4"/>
  <c r="P60" i="4"/>
  <c r="O60" i="4"/>
  <c r="N60" i="4"/>
  <c r="L60" i="4"/>
  <c r="K60" i="4"/>
  <c r="I60" i="4"/>
  <c r="H60" i="4"/>
  <c r="G60" i="4"/>
  <c r="S34" i="4" l="1"/>
  <c r="R34" i="4"/>
  <c r="Q34" i="4"/>
  <c r="P34" i="4"/>
  <c r="O53" i="4" l="1"/>
  <c r="N53" i="4"/>
  <c r="L53" i="4"/>
  <c r="K53" i="4"/>
  <c r="I53" i="4"/>
  <c r="H53" i="4"/>
  <c r="G53" i="4"/>
  <c r="O34" i="4"/>
  <c r="N34" i="4"/>
  <c r="L34" i="4"/>
  <c r="K34" i="4"/>
  <c r="I34" i="4"/>
  <c r="H34" i="4"/>
  <c r="G34" i="4"/>
  <c r="O26" i="4"/>
  <c r="N26" i="4"/>
  <c r="L26" i="4"/>
  <c r="K26" i="4"/>
  <c r="I26" i="4"/>
  <c r="H26" i="4"/>
  <c r="G26" i="4"/>
  <c r="O19" i="4"/>
  <c r="N19" i="4"/>
  <c r="L19" i="4"/>
  <c r="K19" i="4"/>
  <c r="H19" i="4"/>
  <c r="G19" i="4"/>
  <c r="S53" i="4" l="1"/>
  <c r="R53" i="4"/>
  <c r="Q53" i="4"/>
  <c r="P53" i="4"/>
  <c r="S21" i="4"/>
  <c r="S19" i="4" s="1"/>
  <c r="R21" i="4"/>
  <c r="R19" i="4" s="1"/>
  <c r="Q21" i="4"/>
  <c r="Q19" i="4" s="1"/>
  <c r="P21" i="4"/>
  <c r="P22" i="4" l="1"/>
  <c r="P20" i="4"/>
  <c r="P23" i="4"/>
  <c r="P19" i="4" l="1"/>
  <c r="U60" i="4"/>
  <c r="S52" i="4"/>
  <c r="R52" i="4"/>
  <c r="Q52" i="4"/>
  <c r="P52" i="4"/>
  <c r="O52" i="4" l="1"/>
  <c r="O18" i="4" s="1"/>
  <c r="N52" i="4"/>
  <c r="N18" i="4" s="1"/>
  <c r="L52" i="4"/>
  <c r="L18" i="4" s="1"/>
  <c r="K52" i="4"/>
  <c r="K18" i="4" s="1"/>
  <c r="I52" i="4"/>
  <c r="H52" i="4"/>
  <c r="H18" i="4" s="1"/>
  <c r="G52" i="4"/>
  <c r="G18" i="4" s="1"/>
  <c r="M57" i="4" l="1"/>
  <c r="J57" i="4"/>
  <c r="M22" i="4" l="1"/>
  <c r="J47" i="4" l="1"/>
  <c r="M25" i="4"/>
  <c r="M63" i="4"/>
  <c r="M60" i="4" s="1"/>
  <c r="J63" i="4"/>
  <c r="J60" i="4" s="1"/>
  <c r="M40" i="4"/>
  <c r="M46" i="4"/>
  <c r="M44" i="4"/>
  <c r="J43" i="4"/>
  <c r="J55" i="4"/>
  <c r="M55" i="4"/>
  <c r="M37" i="4"/>
  <c r="M36" i="4"/>
  <c r="M35" i="4"/>
  <c r="P26" i="4" l="1"/>
  <c r="P18" i="4" s="1"/>
  <c r="M54" i="4" l="1"/>
  <c r="M43" i="4"/>
  <c r="J39" i="4" l="1"/>
  <c r="M59" i="4" l="1"/>
  <c r="J58" i="4"/>
  <c r="M58" i="4"/>
  <c r="J41" i="4"/>
  <c r="M41" i="4"/>
  <c r="M32" i="4"/>
  <c r="M49" i="4"/>
  <c r="U53" i="4" l="1"/>
  <c r="U34" i="4" s="1"/>
  <c r="T53" i="4"/>
  <c r="T34" i="4" s="1"/>
  <c r="M29" i="4" l="1"/>
  <c r="M56" i="4"/>
  <c r="J56" i="4"/>
  <c r="J46" i="4"/>
  <c r="M48" i="4"/>
  <c r="M42" i="4"/>
  <c r="J42" i="4"/>
  <c r="M21" i="4"/>
  <c r="J21" i="4"/>
  <c r="J29" i="4"/>
  <c r="J38" i="4"/>
  <c r="J37" i="4"/>
  <c r="M51" i="4"/>
  <c r="J51" i="4"/>
  <c r="M47" i="4"/>
  <c r="M31" i="4"/>
  <c r="J31" i="4"/>
  <c r="J32" i="4"/>
  <c r="M50" i="4"/>
  <c r="M28" i="4"/>
  <c r="J28" i="4"/>
  <c r="M24" i="4"/>
  <c r="J24" i="4"/>
  <c r="J23" i="4"/>
  <c r="V22" i="4"/>
  <c r="J22" i="4"/>
  <c r="J54" i="4"/>
  <c r="J53" i="4" s="1"/>
  <c r="J52" i="4" s="1"/>
  <c r="J19" i="4" l="1"/>
  <c r="M53" i="4"/>
  <c r="M52" i="4" s="1"/>
  <c r="J34" i="4"/>
  <c r="I21" i="4"/>
  <c r="M19" i="4"/>
  <c r="I19" i="4" l="1"/>
  <c r="I18" i="4" s="1"/>
  <c r="U19" i="4"/>
  <c r="T19" i="4"/>
  <c r="J30" i="4" l="1"/>
  <c r="M45" i="4"/>
  <c r="M34" i="4" l="1"/>
  <c r="J33" i="4" l="1"/>
  <c r="M33" i="4"/>
  <c r="M30" i="4"/>
  <c r="M27" i="4"/>
  <c r="M26" i="4" l="1"/>
  <c r="M18" i="4" s="1"/>
  <c r="J27" i="4"/>
  <c r="J26" i="4" s="1"/>
  <c r="J18" i="4" s="1"/>
  <c r="Q26" i="4" l="1"/>
  <c r="Q18" i="4" s="1"/>
  <c r="R26" i="4"/>
  <c r="R18" i="4" s="1"/>
  <c r="S26" i="4"/>
  <c r="S18" i="4" s="1"/>
  <c r="T26" i="4"/>
  <c r="T18" i="4" s="1"/>
  <c r="U26" i="4" l="1"/>
  <c r="U18" i="4" s="1"/>
</calcChain>
</file>

<file path=xl/sharedStrings.xml><?xml version="1.0" encoding="utf-8"?>
<sst xmlns="http://schemas.openxmlformats.org/spreadsheetml/2006/main" count="202" uniqueCount="90">
  <si>
    <t>№ п/п</t>
  </si>
  <si>
    <t>Адрес
МКД</t>
  </si>
  <si>
    <t>Документ,
подтверждающий
признание МКД
аварийным</t>
  </si>
  <si>
    <t>Номер</t>
  </si>
  <si>
    <t>Дата</t>
  </si>
  <si>
    <t>Планируемая дата  окончания
переселения</t>
  </si>
  <si>
    <t>Планируемая дата сноса МКД</t>
  </si>
  <si>
    <t>Число жителей всего</t>
  </si>
  <si>
    <t>чел.</t>
  </si>
  <si>
    <t>Число жителей планируемых
 к переселению</t>
  </si>
  <si>
    <t>Общая площадь жилых
помещений МКД</t>
  </si>
  <si>
    <t>кв.м</t>
  </si>
  <si>
    <t>Количество расселяемых жилых
помещений</t>
  </si>
  <si>
    <t>Всего</t>
  </si>
  <si>
    <t>ед.</t>
  </si>
  <si>
    <t>в том числе</t>
  </si>
  <si>
    <t>частная
собственность</t>
  </si>
  <si>
    <t>муниципальная
собственность</t>
  </si>
  <si>
    <t>Расселяемая площадь жилых
помещений</t>
  </si>
  <si>
    <t>Стоимость переселения граждан</t>
  </si>
  <si>
    <t>Всего:</t>
  </si>
  <si>
    <t>руб.</t>
  </si>
  <si>
    <t>в том числе:</t>
  </si>
  <si>
    <t>за счет средств
Фонда</t>
  </si>
  <si>
    <t>за счет средств
бюджета субъекта
Российской
Федерации</t>
  </si>
  <si>
    <t>за счет средств
местного бюджета</t>
  </si>
  <si>
    <t xml:space="preserve">
</t>
  </si>
  <si>
    <t xml:space="preserve">
</t>
  </si>
  <si>
    <t xml:space="preserve">
</t>
  </si>
  <si>
    <t>Внебюджетные  источники финансирования</t>
  </si>
  <si>
    <t>Дополнительные источники финансирования</t>
  </si>
  <si>
    <t/>
  </si>
  <si>
    <t>x</t>
  </si>
  <si>
    <t>г. Печора, пгт. Кожва, ул.Лесная, д.52</t>
  </si>
  <si>
    <t>г. Печора, пгт. Кожва, пер. Комсомольский, д.16</t>
  </si>
  <si>
    <t>IV.2019</t>
  </si>
  <si>
    <t>IV.2020</t>
  </si>
  <si>
    <t>г. Печора, ул. Ленинградская, д. 6</t>
  </si>
  <si>
    <t>г. Печора, пгт. Изъяю, ул. Юбилейная, д. 7</t>
  </si>
  <si>
    <t>IV.2021</t>
  </si>
  <si>
    <t>8</t>
  </si>
  <si>
    <t>г. Печора, ул. Пионерская, д. 32</t>
  </si>
  <si>
    <t>г. Печора, ул. Н. Островского, д. 21</t>
  </si>
  <si>
    <t>г. Печора, ул.Советская, д. 50</t>
  </si>
  <si>
    <t>г. Печора, ул. Больничная, д. 41</t>
  </si>
  <si>
    <t>г. Печора, ул. Мехколонна № 53, д. 20</t>
  </si>
  <si>
    <t>г. Печора, пер. Северный,  д. 11</t>
  </si>
  <si>
    <t>г. Печора, ул. Московская,  д. 6</t>
  </si>
  <si>
    <t>г. Печора, ул. Мехколонна № 53, д. 13</t>
  </si>
  <si>
    <t>г. Печора, ул. Советская, д. 48</t>
  </si>
  <si>
    <t>г. Печора, ул. Железнодорожная, д. 30</t>
  </si>
  <si>
    <t>г. Печора, пер. Северный,  д. 6</t>
  </si>
  <si>
    <t>г. Печора, п. Кедровый Шор, ул. Почтовая, д.17</t>
  </si>
  <si>
    <t>г. Печора, п. Каджером, ул. Горького, д.17</t>
  </si>
  <si>
    <t>г. Печора, пгт. Кожва, пер. Рабочий, д. 13</t>
  </si>
  <si>
    <t>г. Печора, пгт. Кожва, ул. Уральская, д. 12</t>
  </si>
  <si>
    <t>г. Печора, пгт. Кожва, ул. Лесная, д. 51</t>
  </si>
  <si>
    <t>г. Печора, пгт. Кожва, ул. Гагарина, д. 7</t>
  </si>
  <si>
    <t>г. Печора, п. Чикшино, ул. Северная, д. 3</t>
  </si>
  <si>
    <t>г. Печора, ул. Н. Островского,  д. 3</t>
  </si>
  <si>
    <t>г. Печора, ул. Восточная,  д. 11</t>
  </si>
  <si>
    <t>г. Печора, п. Зеленоборск, ул.Уральская, д. 1</t>
  </si>
  <si>
    <t>г. Печора, ул. Первомайская,  д. 6</t>
  </si>
  <si>
    <t>г. Печора, п. Путеец,  ул. Центральная, д. 4</t>
  </si>
  <si>
    <t>IV.2022</t>
  </si>
  <si>
    <t>IV.2023</t>
  </si>
  <si>
    <t xml:space="preserve">Приложение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</t>
  </si>
  <si>
    <t>"Переселение граждан из аварийного жилищного фонда _x000D_
на 2019-2025 годы"</t>
  </si>
  <si>
    <t>Всего по МО МР "Печора" по этапу 2019 года (I этап) с финансовой поддержкой Фонда:</t>
  </si>
  <si>
    <t>Всего по МО МР "Печора" по этапу 2020 года (II этап) с финансовой поддержкой Фонда:</t>
  </si>
  <si>
    <t>Всего по МО МР "Печора" по этапу 2021 года (III этап) с финансовой поддержкой Фонда:</t>
  </si>
  <si>
    <t>Всего по МО МР "Печора" по этапу 2024 года (VI этап) с финансовой поддержкой Фонда:</t>
  </si>
  <si>
    <t>г. Печора, ул. Гагарина, д. 42Б</t>
  </si>
  <si>
    <t>г. Печора, ул. Школьная, д. 7</t>
  </si>
  <si>
    <t>г. Печора, ул. Школьная, д. 5</t>
  </si>
  <si>
    <t>г. Печора, ул. Пионерская, д. 21</t>
  </si>
  <si>
    <t>г. Печора, ул. Восточная, д. 6</t>
  </si>
  <si>
    <t>г. Печора, пгт. Кожва, ул. Октябрьская, д. 58</t>
  </si>
  <si>
    <t>г. Печора, ул. Пионерская, д. 3</t>
  </si>
  <si>
    <t>г. Печора, ул. Советская, д. 54</t>
  </si>
  <si>
    <t>IV.2024</t>
  </si>
  <si>
    <t>IV.2025</t>
  </si>
  <si>
    <t>г. Печора, ул. Чехова,  д. 10</t>
  </si>
  <si>
    <t>Перечень аварийных многоквартирных домов, признанных аварийными до 1 января 2017 года аварийными и подлежащими сносу или реконструкции в связи с физическим износом в процессе эксплуатации</t>
  </si>
  <si>
    <t>III.2025</t>
  </si>
  <si>
    <t>IV.2026</t>
  </si>
  <si>
    <t>г. Печора, ул. Первомайская,  д. 15</t>
  </si>
  <si>
    <t>Итого по МО МР "Печора" по I- VI этапу</t>
  </si>
  <si>
    <t>Всего по МО МР "Печора" по этапу 2024 года (VI этап)</t>
  </si>
  <si>
    <t>Итого по МО МР "Печора" по этапу 2024 года(VI этап)без финансовой поддержки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</si>
</sst>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[Red]\-#,##0.00\ "/>
  </numFmts>
  <fonts count="26" x14ac:knownFonts="1">
    <font>
      <sz val="11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1"/>
    </font>
    <font>
      <sz val="10"/>
      <name val="Times New Roman"/>
      <family val="2"/>
    </font>
    <font>
      <b/>
      <sz val="10"/>
      <name val="Times New Roman"/>
      <family val="2"/>
    </font>
    <font>
      <sz val="11"/>
      <color theme="1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name val="Arial CYR"/>
      <family val="2"/>
      <charset val="204"/>
    </font>
    <font>
      <sz val="10"/>
      <name val="Arial Cyr"/>
      <family val="2"/>
      <charset val="204"/>
    </font>
    <font>
      <u/>
      <sz val="10"/>
      <color theme="10"/>
      <name val="Arial Cyr"/>
      <charset val="204"/>
    </font>
    <font>
      <b/>
      <sz val="13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5">
    <xf numFmtId="0" fontId="0" fillId="0" borderId="0"/>
    <xf numFmtId="0" fontId="3" fillId="0" borderId="0"/>
    <xf numFmtId="0" fontId="7" fillId="0" borderId="0"/>
    <xf numFmtId="43" fontId="10" fillId="0" borderId="0" applyFont="0" applyFill="0" applyBorder="0" applyAlignment="0" applyProtection="0"/>
    <xf numFmtId="0" fontId="10" fillId="0" borderId="0"/>
    <xf numFmtId="0" fontId="10" fillId="0" borderId="0"/>
    <xf numFmtId="0" fontId="16" fillId="0" borderId="0"/>
    <xf numFmtId="0" fontId="10" fillId="0" borderId="0"/>
    <xf numFmtId="0" fontId="17" fillId="0" borderId="0"/>
    <xf numFmtId="0" fontId="3" fillId="0" borderId="0"/>
    <xf numFmtId="0" fontId="18" fillId="0" borderId="0"/>
    <xf numFmtId="164" fontId="3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0" fillId="0" borderId="0" applyFont="0" applyFill="0" applyBorder="0" applyAlignment="0" applyProtection="0"/>
    <xf numFmtId="0" fontId="19" fillId="0" borderId="0" applyNumberFormat="0" applyFill="0" applyBorder="0" applyAlignment="0" applyProtection="0"/>
  </cellStyleXfs>
  <cellXfs count="16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3" fontId="2" fillId="2" borderId="0" xfId="0" applyNumberFormat="1" applyFont="1" applyFill="1" applyAlignment="1">
      <alignment horizontal="center" vertical="center" wrapText="1"/>
    </xf>
    <xf numFmtId="0" fontId="11" fillId="2" borderId="1" xfId="5" applyFont="1" applyFill="1" applyBorder="1"/>
    <xf numFmtId="2" fontId="14" fillId="2" borderId="1" xfId="0" applyNumberFormat="1" applyFont="1" applyFill="1" applyBorder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3" fontId="4" fillId="2" borderId="0" xfId="0" applyNumberFormat="1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3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left" vertical="center" wrapText="1"/>
    </xf>
    <xf numFmtId="4" fontId="2" fillId="2" borderId="0" xfId="0" applyNumberFormat="1" applyFont="1" applyFill="1" applyAlignment="1">
      <alignment horizontal="center" vertical="center" wrapText="1"/>
    </xf>
    <xf numFmtId="4" fontId="2" fillId="2" borderId="0" xfId="0" applyNumberFormat="1" applyFont="1" applyFill="1" applyAlignment="1">
      <alignment vertical="center" wrapText="1"/>
    </xf>
    <xf numFmtId="2" fontId="2" fillId="2" borderId="0" xfId="0" applyNumberFormat="1" applyFont="1" applyFill="1" applyBorder="1" applyAlignment="1">
      <alignment horizontal="right" vertical="center" wrapText="1"/>
    </xf>
    <xf numFmtId="2" fontId="2" fillId="2" borderId="0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center" vertical="center" wrapText="1"/>
    </xf>
    <xf numFmtId="3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Alignment="1">
      <alignment horizontal="center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3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7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5" applyFont="1" applyFill="1" applyBorder="1"/>
    <xf numFmtId="0" fontId="14" fillId="0" borderId="1" xfId="0" applyFont="1" applyFill="1" applyBorder="1" applyAlignment="1">
      <alignment horizontal="center" vertical="center"/>
    </xf>
    <xf numFmtId="14" fontId="14" fillId="0" borderId="1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14" fontId="11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2" fontId="11" fillId="0" borderId="1" xfId="3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Alignment="1">
      <alignment horizontal="center" vertical="center" wrapText="1"/>
    </xf>
    <xf numFmtId="4" fontId="8" fillId="0" borderId="0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3" fontId="11" fillId="0" borderId="5" xfId="0" applyNumberFormat="1" applyFont="1" applyFill="1" applyBorder="1" applyAlignment="1">
      <alignment horizontal="center" vertical="center" wrapText="1"/>
    </xf>
    <xf numFmtId="0" fontId="11" fillId="0" borderId="5" xfId="5" applyFont="1" applyFill="1" applyBorder="1"/>
    <xf numFmtId="0" fontId="14" fillId="0" borderId="5" xfId="0" applyFont="1" applyFill="1" applyBorder="1" applyAlignment="1">
      <alignment horizontal="center" vertical="center"/>
    </xf>
    <xf numFmtId="14" fontId="14" fillId="0" borderId="5" xfId="0" applyNumberFormat="1" applyFont="1" applyFill="1" applyBorder="1" applyAlignment="1">
      <alignment horizontal="center" vertical="center"/>
    </xf>
    <xf numFmtId="2" fontId="14" fillId="0" borderId="5" xfId="0" applyNumberFormat="1" applyFont="1" applyFill="1" applyBorder="1" applyAlignment="1">
      <alignment horizontal="center" vertical="center"/>
    </xf>
    <xf numFmtId="4" fontId="15" fillId="0" borderId="5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1" fillId="0" borderId="1" xfId="0" applyFont="1" applyFill="1" applyBorder="1" applyAlignment="1">
      <alignment horizontal="center" vertical="center" wrapText="1"/>
    </xf>
    <xf numFmtId="4" fontId="21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 applyProtection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3" fontId="11" fillId="0" borderId="8" xfId="0" applyNumberFormat="1" applyFont="1" applyFill="1" applyBorder="1" applyAlignment="1">
      <alignment horizontal="center" vertical="center" wrapText="1"/>
    </xf>
    <xf numFmtId="0" fontId="11" fillId="0" borderId="8" xfId="5" applyFont="1" applyFill="1" applyBorder="1"/>
    <xf numFmtId="0" fontId="14" fillId="0" borderId="8" xfId="0" applyFont="1" applyFill="1" applyBorder="1" applyAlignment="1">
      <alignment horizontal="center" vertical="center"/>
    </xf>
    <xf numFmtId="14" fontId="14" fillId="0" borderId="8" xfId="0" applyNumberFormat="1" applyFont="1" applyFill="1" applyBorder="1" applyAlignment="1">
      <alignment horizontal="center" vertical="center"/>
    </xf>
    <xf numFmtId="2" fontId="14" fillId="0" borderId="8" xfId="0" applyNumberFormat="1" applyFont="1" applyFill="1" applyBorder="1" applyAlignment="1">
      <alignment horizontal="center" vertical="center"/>
    </xf>
    <xf numFmtId="2" fontId="11" fillId="0" borderId="8" xfId="0" applyNumberFormat="1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/>
    </xf>
    <xf numFmtId="0" fontId="12" fillId="0" borderId="8" xfId="5" applyFont="1" applyFill="1" applyBorder="1" applyAlignment="1">
      <alignment wrapText="1"/>
    </xf>
    <xf numFmtId="14" fontId="14" fillId="0" borderId="1" xfId="0" applyNumberFormat="1" applyFont="1" applyFill="1" applyBorder="1" applyAlignment="1">
      <alignment horizontal="left" vertical="center"/>
    </xf>
    <xf numFmtId="4" fontId="8" fillId="0" borderId="2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wrapText="1"/>
    </xf>
    <xf numFmtId="2" fontId="11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horizontal="center" vertical="center"/>
    </xf>
    <xf numFmtId="0" fontId="20" fillId="0" borderId="1" xfId="0" applyNumberFormat="1" applyFont="1" applyFill="1" applyBorder="1" applyAlignment="1">
      <alignment wrapText="1"/>
    </xf>
    <xf numFmtId="4" fontId="21" fillId="0" borderId="4" xfId="0" applyNumberFormat="1" applyFont="1" applyFill="1" applyBorder="1" applyAlignment="1">
      <alignment horizontal="right" vertical="center"/>
    </xf>
    <xf numFmtId="4" fontId="21" fillId="0" borderId="4" xfId="0" applyNumberFormat="1" applyFont="1" applyFill="1" applyBorder="1" applyAlignment="1">
      <alignment horizontal="right" vertical="center" wrapText="1"/>
    </xf>
    <xf numFmtId="0" fontId="2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/>
    </xf>
    <xf numFmtId="3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14" fontId="14" fillId="2" borderId="1" xfId="0" applyNumberFormat="1" applyFont="1" applyFill="1" applyBorder="1" applyAlignment="1">
      <alignment horizontal="center" vertical="center"/>
    </xf>
    <xf numFmtId="4" fontId="11" fillId="2" borderId="1" xfId="0" applyNumberFormat="1" applyFont="1" applyFill="1" applyBorder="1" applyAlignment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center" vertical="center" wrapText="1"/>
    </xf>
    <xf numFmtId="4" fontId="9" fillId="2" borderId="0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3" fontId="20" fillId="2" borderId="1" xfId="0" applyNumberFormat="1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/>
    </xf>
    <xf numFmtId="4" fontId="13" fillId="2" borderId="1" xfId="0" applyNumberFormat="1" applyFont="1" applyFill="1" applyBorder="1" applyAlignment="1" applyProtection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4" fontId="21" fillId="2" borderId="0" xfId="0" applyNumberFormat="1" applyFont="1" applyFill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14" fontId="1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15" fillId="2" borderId="5" xfId="0" applyNumberFormat="1" applyFont="1" applyFill="1" applyBorder="1" applyAlignment="1" applyProtection="1">
      <alignment horizontal="center" vertical="center" wrapText="1"/>
    </xf>
    <xf numFmtId="4" fontId="15" fillId="2" borderId="8" xfId="0" applyNumberFormat="1" applyFont="1" applyFill="1" applyBorder="1" applyAlignment="1" applyProtection="1">
      <alignment horizontal="center" vertical="center" wrapText="1"/>
    </xf>
    <xf numFmtId="4" fontId="25" fillId="2" borderId="0" xfId="0" applyNumberFormat="1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1" fillId="0" borderId="3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/>
    </xf>
    <xf numFmtId="4" fontId="14" fillId="0" borderId="5" xfId="0" applyNumberFormat="1" applyFont="1" applyFill="1" applyBorder="1" applyAlignment="1">
      <alignment horizontal="center" vertical="center"/>
    </xf>
    <xf numFmtId="4" fontId="20" fillId="0" borderId="1" xfId="0" applyNumberFormat="1" applyFont="1" applyFill="1" applyBorder="1" applyAlignment="1">
      <alignment horizontal="center" vertical="center"/>
    </xf>
    <xf numFmtId="4" fontId="14" fillId="0" borderId="0" xfId="0" applyNumberFormat="1" applyFont="1" applyFill="1" applyBorder="1" applyAlignment="1">
      <alignment horizontal="center" vertical="center"/>
    </xf>
    <xf numFmtId="4" fontId="14" fillId="2" borderId="1" xfId="0" applyNumberFormat="1" applyFont="1" applyFill="1" applyBorder="1" applyAlignment="1">
      <alignment horizontal="center" vertical="center"/>
    </xf>
    <xf numFmtId="165" fontId="14" fillId="2" borderId="0" xfId="0" applyNumberFormat="1" applyFont="1" applyFill="1" applyAlignment="1">
      <alignment horizontal="center" vertical="center"/>
    </xf>
    <xf numFmtId="4" fontId="14" fillId="2" borderId="5" xfId="0" applyNumberFormat="1" applyFont="1" applyFill="1" applyBorder="1" applyAlignment="1">
      <alignment horizontal="center" vertical="center"/>
    </xf>
    <xf numFmtId="2" fontId="14" fillId="2" borderId="0" xfId="0" applyNumberFormat="1" applyFont="1" applyFill="1" applyBorder="1" applyAlignment="1">
      <alignment horizontal="center" vertical="center"/>
    </xf>
    <xf numFmtId="0" fontId="0" fillId="2" borderId="0" xfId="0" applyFill="1" applyBorder="1"/>
    <xf numFmtId="3" fontId="6" fillId="2" borderId="0" xfId="0" applyNumberFormat="1" applyFont="1" applyFill="1" applyBorder="1" applyAlignment="1">
      <alignment horizontal="center" vertical="center" wrapText="1"/>
    </xf>
    <xf numFmtId="0" fontId="11" fillId="2" borderId="0" xfId="5" applyFont="1" applyFill="1" applyBorder="1"/>
    <xf numFmtId="4" fontId="13" fillId="0" borderId="1" xfId="0" applyNumberFormat="1" applyFont="1" applyFill="1" applyBorder="1" applyAlignment="1" applyProtection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3" fontId="12" fillId="0" borderId="3" xfId="0" applyNumberFormat="1" applyFont="1" applyFill="1" applyBorder="1" applyAlignment="1">
      <alignment horizontal="center" vertical="center" wrapText="1"/>
    </xf>
    <xf numFmtId="3" fontId="12" fillId="0" borderId="6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right" vertical="center" wrapText="1"/>
    </xf>
    <xf numFmtId="3" fontId="6" fillId="0" borderId="1" xfId="0" applyNumberFormat="1" applyFont="1" applyFill="1" applyBorder="1" applyAlignment="1">
      <alignment horizontal="center" vertical="center" textRotation="90" wrapText="1"/>
    </xf>
    <xf numFmtId="3" fontId="6" fillId="0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90" wrapText="1"/>
    </xf>
    <xf numFmtId="0" fontId="6" fillId="2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textRotation="90" wrapText="1"/>
    </xf>
    <xf numFmtId="0" fontId="13" fillId="0" borderId="3" xfId="0" applyNumberFormat="1" applyFont="1" applyFill="1" applyBorder="1" applyAlignment="1" applyProtection="1">
      <alignment horizontal="center" vertical="center" wrapText="1"/>
    </xf>
    <xf numFmtId="0" fontId="13" fillId="0" borderId="4" xfId="0" applyNumberFormat="1" applyFont="1" applyFill="1" applyBorder="1" applyAlignment="1" applyProtection="1">
      <alignment horizontal="center"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2" fillId="2" borderId="0" xfId="0" applyNumberFormat="1" applyFont="1" applyFill="1" applyAlignment="1">
      <alignment horizontal="right" vertical="center" wrapText="1"/>
    </xf>
    <xf numFmtId="4" fontId="24" fillId="2" borderId="0" xfId="0" applyNumberFormat="1" applyFont="1" applyFill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4" fontId="6" fillId="2" borderId="3" xfId="0" applyNumberFormat="1" applyFont="1" applyFill="1" applyBorder="1" applyAlignment="1">
      <alignment horizontal="center" vertical="center" wrapText="1"/>
    </xf>
    <xf numFmtId="4" fontId="6" fillId="2" borderId="6" xfId="0" applyNumberFormat="1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3" fontId="12" fillId="0" borderId="4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textRotation="90" wrapText="1"/>
    </xf>
    <xf numFmtId="4" fontId="6" fillId="2" borderId="1" xfId="0" applyNumberFormat="1" applyFont="1" applyFill="1" applyBorder="1" applyAlignment="1">
      <alignment horizontal="center" vertical="center" wrapText="1"/>
    </xf>
  </cellXfs>
  <cellStyles count="15">
    <cellStyle name="Excel Built-in Normal" xfId="2"/>
    <cellStyle name="Гиперссылка 2" xfId="14"/>
    <cellStyle name="Обычный" xfId="0" builtinId="0"/>
    <cellStyle name="Обычный 2" xfId="1"/>
    <cellStyle name="Обычный 2 2" xfId="8"/>
    <cellStyle name="Обычный 3" xfId="5"/>
    <cellStyle name="Обычный 3 2" xfId="10"/>
    <cellStyle name="Обычный 3 3" xfId="9"/>
    <cellStyle name="Обычный 4" xfId="7"/>
    <cellStyle name="Обычный 5" xfId="4"/>
    <cellStyle name="Обычный 6" xfId="6"/>
    <cellStyle name="Финансовый" xfId="3" builtinId="3"/>
    <cellStyle name="Финансовый 2" xfId="11"/>
    <cellStyle name="Финансовый 2 2" xfId="12"/>
    <cellStyle name="Финансовый 3" xfId="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L63"/>
  <sheetViews>
    <sheetView tabSelected="1" showWhiteSpace="0" topLeftCell="A20" zoomScale="80" zoomScaleNormal="80" zoomScaleSheetLayoutView="70" zoomScalePageLayoutView="118" workbookViewId="0">
      <selection activeCell="P35" sqref="P35:P51"/>
    </sheetView>
  </sheetViews>
  <sheetFormatPr defaultColWidth="9.140625" defaultRowHeight="11.25" x14ac:dyDescent="0.25"/>
  <cols>
    <col min="1" max="1" width="4.140625" style="1" customWidth="1"/>
    <col min="2" max="2" width="58.140625" style="11" customWidth="1"/>
    <col min="3" max="3" width="9.140625" style="1" customWidth="1"/>
    <col min="4" max="4" width="12.85546875" style="1" customWidth="1"/>
    <col min="5" max="6" width="9.7109375" style="1" customWidth="1"/>
    <col min="7" max="7" width="23.42578125" style="22" customWidth="1"/>
    <col min="8" max="8" width="15.7109375" style="22" customWidth="1"/>
    <col min="9" max="9" width="14.42578125" style="84" customWidth="1"/>
    <col min="10" max="10" width="8.85546875" style="22" customWidth="1"/>
    <col min="11" max="11" width="13.28515625" style="22" customWidth="1"/>
    <col min="12" max="12" width="15.28515625" style="22" customWidth="1"/>
    <col min="13" max="13" width="14.7109375" style="84" customWidth="1"/>
    <col min="14" max="14" width="16.42578125" style="84" customWidth="1"/>
    <col min="15" max="15" width="17.85546875" style="84" customWidth="1"/>
    <col min="16" max="16" width="21.42578125" style="12" customWidth="1"/>
    <col min="17" max="19" width="18" style="84" customWidth="1"/>
    <col min="20" max="20" width="18" style="12" customWidth="1"/>
    <col min="21" max="21" width="19.28515625" style="12" customWidth="1"/>
    <col min="22" max="22" width="0.140625" style="1" hidden="1" customWidth="1"/>
    <col min="23" max="23" width="12.140625" style="1" hidden="1" customWidth="1"/>
    <col min="24" max="24" width="17.28515625" style="1" hidden="1" customWidth="1"/>
    <col min="25" max="25" width="16.7109375" style="1" customWidth="1"/>
    <col min="26" max="26" width="15.5703125" style="1" customWidth="1"/>
    <col min="27" max="27" width="17.42578125" style="1" customWidth="1"/>
    <col min="28" max="28" width="17.85546875" style="1" customWidth="1"/>
    <col min="29" max="16384" width="9.140625" style="1"/>
  </cols>
  <sheetData>
    <row r="1" spans="1:25" ht="39" customHeight="1" x14ac:dyDescent="0.25">
      <c r="K1" s="157"/>
      <c r="L1" s="157"/>
      <c r="M1" s="157"/>
      <c r="N1" s="157"/>
      <c r="O1" s="157"/>
      <c r="P1" s="13"/>
      <c r="Q1" s="158" t="s">
        <v>66</v>
      </c>
      <c r="R1" s="158"/>
      <c r="S1" s="158"/>
      <c r="T1" s="158"/>
      <c r="U1" s="158"/>
    </row>
    <row r="2" spans="1:25" ht="6" customHeight="1" x14ac:dyDescent="0.25">
      <c r="B2" s="148"/>
      <c r="C2" s="148"/>
      <c r="D2" s="148"/>
      <c r="E2" s="148"/>
      <c r="F2" s="148"/>
      <c r="G2" s="148"/>
      <c r="H2" s="148"/>
      <c r="I2" s="148"/>
      <c r="J2" s="148"/>
      <c r="K2" s="148"/>
      <c r="L2" s="148"/>
      <c r="M2" s="148"/>
      <c r="N2" s="148"/>
      <c r="O2" s="148"/>
      <c r="P2" s="159" t="s">
        <v>67</v>
      </c>
      <c r="Q2" s="159"/>
      <c r="R2" s="159"/>
      <c r="S2" s="159"/>
      <c r="T2" s="159"/>
      <c r="U2" s="159"/>
    </row>
    <row r="3" spans="1:25" ht="6" hidden="1" customHeight="1" x14ac:dyDescent="0.25">
      <c r="B3" s="148"/>
      <c r="C3" s="148"/>
      <c r="D3" s="148"/>
      <c r="E3" s="148"/>
      <c r="F3" s="148"/>
      <c r="G3" s="148"/>
      <c r="H3" s="148"/>
      <c r="I3" s="148"/>
      <c r="J3" s="148"/>
      <c r="K3" s="148"/>
      <c r="L3" s="148"/>
      <c r="M3" s="148"/>
      <c r="N3" s="148"/>
      <c r="O3" s="148"/>
      <c r="P3" s="159"/>
      <c r="Q3" s="159"/>
      <c r="R3" s="159"/>
      <c r="S3" s="159"/>
      <c r="T3" s="159"/>
      <c r="U3" s="159"/>
    </row>
    <row r="4" spans="1:25" ht="11.25" customHeight="1" x14ac:dyDescent="0.25">
      <c r="B4" s="148"/>
      <c r="C4" s="148"/>
      <c r="D4" s="148"/>
      <c r="E4" s="148"/>
      <c r="F4" s="148"/>
      <c r="G4" s="148"/>
      <c r="H4" s="148"/>
      <c r="I4" s="148"/>
      <c r="J4" s="148"/>
      <c r="K4" s="148"/>
      <c r="L4" s="148"/>
      <c r="M4" s="148"/>
      <c r="N4" s="148"/>
      <c r="O4" s="148"/>
      <c r="P4" s="159"/>
      <c r="Q4" s="159"/>
      <c r="R4" s="159"/>
      <c r="S4" s="159"/>
      <c r="T4" s="159"/>
      <c r="U4" s="159"/>
    </row>
    <row r="5" spans="1:25" ht="7.5" customHeight="1" x14ac:dyDescent="0.25">
      <c r="B5" s="148"/>
      <c r="C5" s="148"/>
      <c r="D5" s="148"/>
      <c r="E5" s="148"/>
      <c r="F5" s="148"/>
      <c r="G5" s="148"/>
      <c r="H5" s="148"/>
      <c r="I5" s="148"/>
      <c r="J5" s="148"/>
      <c r="K5" s="148"/>
      <c r="L5" s="148"/>
      <c r="M5" s="148"/>
      <c r="N5" s="148"/>
      <c r="O5" s="148"/>
      <c r="P5" s="159"/>
      <c r="Q5" s="159"/>
      <c r="R5" s="159"/>
      <c r="S5" s="159"/>
      <c r="T5" s="159"/>
      <c r="U5" s="159"/>
    </row>
    <row r="6" spans="1:25" ht="11.25" hidden="1" customHeight="1" x14ac:dyDescent="0.25">
      <c r="B6" s="148"/>
      <c r="C6" s="148"/>
      <c r="D6" s="148"/>
      <c r="E6" s="148"/>
      <c r="F6" s="148"/>
      <c r="G6" s="148"/>
      <c r="H6" s="148"/>
      <c r="I6" s="148"/>
      <c r="J6" s="148"/>
      <c r="K6" s="148"/>
      <c r="L6" s="148"/>
      <c r="M6" s="148"/>
      <c r="N6" s="148"/>
      <c r="O6" s="148"/>
      <c r="P6" s="159"/>
      <c r="Q6" s="159"/>
      <c r="R6" s="159"/>
      <c r="S6" s="159"/>
      <c r="T6" s="159"/>
      <c r="U6" s="159"/>
      <c r="V6" s="14"/>
    </row>
    <row r="7" spans="1:25" ht="11.25" customHeight="1" x14ac:dyDescent="0.25">
      <c r="A7" s="147"/>
      <c r="B7" s="148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59"/>
      <c r="Q7" s="159"/>
      <c r="R7" s="159"/>
      <c r="S7" s="159"/>
      <c r="T7" s="159"/>
      <c r="U7" s="159"/>
      <c r="V7" s="14"/>
    </row>
    <row r="8" spans="1:25" ht="2.25" customHeight="1" x14ac:dyDescent="0.25">
      <c r="A8" s="147"/>
      <c r="B8" s="148"/>
      <c r="C8" s="148"/>
      <c r="D8" s="148"/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59"/>
      <c r="Q8" s="159"/>
      <c r="R8" s="159"/>
      <c r="S8" s="159"/>
      <c r="T8" s="159"/>
      <c r="U8" s="159"/>
      <c r="V8" s="14"/>
    </row>
    <row r="9" spans="1:25" ht="6" customHeight="1" x14ac:dyDescent="0.25">
      <c r="A9" s="147"/>
      <c r="B9" s="148"/>
      <c r="C9" s="148"/>
      <c r="D9" s="148"/>
      <c r="E9" s="148"/>
      <c r="F9" s="148"/>
      <c r="G9" s="148"/>
      <c r="H9" s="148"/>
      <c r="I9" s="148"/>
      <c r="J9" s="148"/>
      <c r="K9" s="148"/>
      <c r="L9" s="148"/>
      <c r="M9" s="148"/>
      <c r="N9" s="148"/>
      <c r="O9" s="148"/>
      <c r="P9" s="159"/>
      <c r="Q9" s="159"/>
      <c r="R9" s="159"/>
      <c r="S9" s="159"/>
      <c r="T9" s="159"/>
      <c r="U9" s="159"/>
      <c r="V9" s="14"/>
    </row>
    <row r="10" spans="1:25" ht="11.25" hidden="1" customHeight="1" x14ac:dyDescent="0.25">
      <c r="A10" s="147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59"/>
      <c r="Q10" s="159"/>
      <c r="R10" s="159"/>
      <c r="S10" s="159"/>
      <c r="T10" s="159"/>
      <c r="U10" s="159"/>
      <c r="V10" s="14"/>
    </row>
    <row r="11" spans="1:25" ht="1.9" customHeight="1" x14ac:dyDescent="0.25">
      <c r="M11" s="85"/>
      <c r="N11" s="85"/>
      <c r="O11" s="85"/>
      <c r="P11" s="14"/>
      <c r="Q11" s="85"/>
      <c r="R11" s="85"/>
      <c r="S11" s="85"/>
      <c r="T11" s="15"/>
      <c r="U11" s="15"/>
      <c r="V11" s="14"/>
    </row>
    <row r="12" spans="1:25" ht="36" customHeight="1" x14ac:dyDescent="0.25">
      <c r="A12" s="7"/>
      <c r="B12" s="160" t="s">
        <v>83</v>
      </c>
      <c r="C12" s="160"/>
      <c r="D12" s="160"/>
      <c r="E12" s="160"/>
      <c r="F12" s="160"/>
      <c r="G12" s="160"/>
      <c r="H12" s="160"/>
      <c r="I12" s="160"/>
      <c r="J12" s="160"/>
      <c r="K12" s="160"/>
      <c r="L12" s="160"/>
      <c r="M12" s="160"/>
      <c r="N12" s="160"/>
      <c r="O12" s="160"/>
      <c r="P12" s="160"/>
      <c r="Q12" s="160"/>
      <c r="R12" s="160"/>
      <c r="S12" s="160"/>
      <c r="T12" s="160"/>
      <c r="U12" s="160"/>
    </row>
    <row r="13" spans="1:25" ht="45" customHeight="1" x14ac:dyDescent="0.25">
      <c r="A13" s="152" t="s">
        <v>0</v>
      </c>
      <c r="B13" s="152" t="s">
        <v>1</v>
      </c>
      <c r="C13" s="152" t="s">
        <v>2</v>
      </c>
      <c r="D13" s="152"/>
      <c r="E13" s="151" t="s">
        <v>5</v>
      </c>
      <c r="F13" s="151" t="s">
        <v>6</v>
      </c>
      <c r="G13" s="149" t="s">
        <v>7</v>
      </c>
      <c r="H13" s="149" t="s">
        <v>9</v>
      </c>
      <c r="I13" s="154" t="s">
        <v>10</v>
      </c>
      <c r="J13" s="150" t="s">
        <v>12</v>
      </c>
      <c r="K13" s="150"/>
      <c r="L13" s="150"/>
      <c r="M13" s="153" t="s">
        <v>18</v>
      </c>
      <c r="N13" s="153"/>
      <c r="O13" s="153"/>
      <c r="P13" s="161" t="s">
        <v>19</v>
      </c>
      <c r="Q13" s="162"/>
      <c r="R13" s="162"/>
      <c r="S13" s="162"/>
      <c r="T13" s="162"/>
      <c r="U13" s="163"/>
      <c r="V13" s="1" t="s">
        <v>26</v>
      </c>
      <c r="W13" s="16"/>
      <c r="X13" s="16"/>
      <c r="Y13" s="16"/>
    </row>
    <row r="14" spans="1:25" ht="24" customHeight="1" x14ac:dyDescent="0.25">
      <c r="A14" s="152"/>
      <c r="B14" s="152"/>
      <c r="C14" s="152"/>
      <c r="D14" s="152"/>
      <c r="E14" s="152"/>
      <c r="F14" s="152"/>
      <c r="G14" s="150"/>
      <c r="H14" s="150"/>
      <c r="I14" s="153"/>
      <c r="J14" s="149" t="s">
        <v>13</v>
      </c>
      <c r="K14" s="150" t="s">
        <v>15</v>
      </c>
      <c r="L14" s="150"/>
      <c r="M14" s="154" t="s">
        <v>13</v>
      </c>
      <c r="N14" s="153" t="s">
        <v>15</v>
      </c>
      <c r="O14" s="153"/>
      <c r="P14" s="165" t="s">
        <v>20</v>
      </c>
      <c r="Q14" s="161" t="s">
        <v>22</v>
      </c>
      <c r="R14" s="162"/>
      <c r="S14" s="162"/>
      <c r="T14" s="162"/>
      <c r="U14" s="163"/>
      <c r="W14" s="16"/>
      <c r="X14" s="16"/>
      <c r="Y14" s="16"/>
    </row>
    <row r="15" spans="1:25" ht="197.25" customHeight="1" x14ac:dyDescent="0.25">
      <c r="A15" s="152"/>
      <c r="B15" s="152"/>
      <c r="C15" s="151" t="s">
        <v>3</v>
      </c>
      <c r="D15" s="151" t="s">
        <v>4</v>
      </c>
      <c r="E15" s="152"/>
      <c r="F15" s="152"/>
      <c r="G15" s="150"/>
      <c r="H15" s="150"/>
      <c r="I15" s="153"/>
      <c r="J15" s="150"/>
      <c r="K15" s="86" t="s">
        <v>16</v>
      </c>
      <c r="L15" s="86" t="s">
        <v>17</v>
      </c>
      <c r="M15" s="153"/>
      <c r="N15" s="87" t="s">
        <v>16</v>
      </c>
      <c r="O15" s="87" t="s">
        <v>17</v>
      </c>
      <c r="P15" s="166"/>
      <c r="Q15" s="127" t="s">
        <v>23</v>
      </c>
      <c r="R15" s="127" t="s">
        <v>24</v>
      </c>
      <c r="S15" s="127" t="s">
        <v>25</v>
      </c>
      <c r="T15" s="9" t="s">
        <v>30</v>
      </c>
      <c r="U15" s="9" t="s">
        <v>29</v>
      </c>
      <c r="V15" s="1" t="s">
        <v>27</v>
      </c>
      <c r="W15" s="16"/>
      <c r="X15" s="16"/>
      <c r="Y15" s="16"/>
    </row>
    <row r="16" spans="1:25" ht="22.5" x14ac:dyDescent="0.25">
      <c r="A16" s="152"/>
      <c r="B16" s="152"/>
      <c r="C16" s="152"/>
      <c r="D16" s="152"/>
      <c r="E16" s="152"/>
      <c r="F16" s="152"/>
      <c r="G16" s="88" t="s">
        <v>8</v>
      </c>
      <c r="H16" s="88" t="s">
        <v>8</v>
      </c>
      <c r="I16" s="89" t="s">
        <v>11</v>
      </c>
      <c r="J16" s="88" t="s">
        <v>14</v>
      </c>
      <c r="K16" s="88" t="s">
        <v>14</v>
      </c>
      <c r="L16" s="88" t="s">
        <v>14</v>
      </c>
      <c r="M16" s="89" t="s">
        <v>11</v>
      </c>
      <c r="N16" s="89" t="s">
        <v>11</v>
      </c>
      <c r="O16" s="89" t="s">
        <v>11</v>
      </c>
      <c r="P16" s="10" t="s">
        <v>21</v>
      </c>
      <c r="Q16" s="128" t="s">
        <v>21</v>
      </c>
      <c r="R16" s="128" t="s">
        <v>21</v>
      </c>
      <c r="S16" s="128" t="s">
        <v>21</v>
      </c>
      <c r="T16" s="10"/>
      <c r="U16" s="10" t="s">
        <v>21</v>
      </c>
      <c r="V16" s="1" t="s">
        <v>28</v>
      </c>
      <c r="W16" s="17"/>
      <c r="X16" s="17"/>
      <c r="Y16" s="17"/>
    </row>
    <row r="17" spans="1:69" s="2" customFormat="1" ht="12.75" x14ac:dyDescent="0.25">
      <c r="A17" s="8">
        <v>1</v>
      </c>
      <c r="B17" s="8">
        <v>2</v>
      </c>
      <c r="C17" s="8">
        <v>3</v>
      </c>
      <c r="D17" s="8">
        <v>4</v>
      </c>
      <c r="E17" s="8">
        <v>5</v>
      </c>
      <c r="F17" s="8">
        <v>6</v>
      </c>
      <c r="G17" s="88">
        <v>7</v>
      </c>
      <c r="H17" s="88">
        <v>8</v>
      </c>
      <c r="I17" s="88">
        <v>9</v>
      </c>
      <c r="J17" s="88">
        <v>10</v>
      </c>
      <c r="K17" s="88">
        <v>11</v>
      </c>
      <c r="L17" s="88">
        <v>12</v>
      </c>
      <c r="M17" s="88">
        <v>13</v>
      </c>
      <c r="N17" s="88">
        <v>14</v>
      </c>
      <c r="O17" s="88">
        <v>15</v>
      </c>
      <c r="P17" s="8">
        <v>16</v>
      </c>
      <c r="Q17" s="129">
        <v>17</v>
      </c>
      <c r="R17" s="129">
        <v>18</v>
      </c>
      <c r="S17" s="129">
        <v>19</v>
      </c>
      <c r="T17" s="8">
        <v>20</v>
      </c>
      <c r="U17" s="8">
        <v>21</v>
      </c>
      <c r="W17" s="6"/>
      <c r="X17" s="6"/>
      <c r="Y17" s="6"/>
    </row>
    <row r="18" spans="1:69" s="22" customFormat="1" ht="43.5" customHeight="1" x14ac:dyDescent="0.25">
      <c r="A18" s="144" t="s">
        <v>87</v>
      </c>
      <c r="B18" s="164"/>
      <c r="C18" s="18" t="s">
        <v>32</v>
      </c>
      <c r="D18" s="18" t="s">
        <v>32</v>
      </c>
      <c r="E18" s="18" t="s">
        <v>32</v>
      </c>
      <c r="F18" s="18" t="s">
        <v>32</v>
      </c>
      <c r="G18" s="19">
        <f t="shared" ref="G18:P18" si="0">G19+G26+G34+G52</f>
        <v>387</v>
      </c>
      <c r="H18" s="19">
        <f t="shared" si="0"/>
        <v>387</v>
      </c>
      <c r="I18" s="20">
        <f t="shared" si="0"/>
        <v>9197.4299999999985</v>
      </c>
      <c r="J18" s="19">
        <f t="shared" si="0"/>
        <v>228</v>
      </c>
      <c r="K18" s="19">
        <f t="shared" si="0"/>
        <v>116</v>
      </c>
      <c r="L18" s="19">
        <f t="shared" si="0"/>
        <v>112</v>
      </c>
      <c r="M18" s="20">
        <f t="shared" si="0"/>
        <v>9197.4299999999985</v>
      </c>
      <c r="N18" s="20">
        <f t="shared" si="0"/>
        <v>5562.91</v>
      </c>
      <c r="O18" s="20">
        <f t="shared" si="0"/>
        <v>3634.5200000000004</v>
      </c>
      <c r="P18" s="20">
        <f t="shared" si="0"/>
        <v>308583305.24000001</v>
      </c>
      <c r="Q18" s="20">
        <f t="shared" ref="Q18:U18" si="1">Q19+Q26+Q34+Q52</f>
        <v>289012520</v>
      </c>
      <c r="R18" s="20">
        <f t="shared" si="1"/>
        <v>12168948.209999999</v>
      </c>
      <c r="S18" s="20">
        <f t="shared" si="1"/>
        <v>7401837.0299999993</v>
      </c>
      <c r="T18" s="20">
        <f t="shared" si="1"/>
        <v>0</v>
      </c>
      <c r="U18" s="20">
        <f t="shared" si="1"/>
        <v>0</v>
      </c>
      <c r="W18" s="23"/>
      <c r="X18" s="23"/>
      <c r="Y18" s="23"/>
    </row>
    <row r="19" spans="1:69" s="22" customFormat="1" ht="33.75" customHeight="1" x14ac:dyDescent="0.25">
      <c r="A19" s="155" t="s">
        <v>68</v>
      </c>
      <c r="B19" s="156"/>
      <c r="C19" s="18" t="s">
        <v>32</v>
      </c>
      <c r="D19" s="18" t="s">
        <v>32</v>
      </c>
      <c r="E19" s="18" t="s">
        <v>32</v>
      </c>
      <c r="F19" s="18" t="s">
        <v>32</v>
      </c>
      <c r="G19" s="24">
        <f>SUM(G20:G25)</f>
        <v>36</v>
      </c>
      <c r="H19" s="24">
        <f t="shared" ref="H19:O19" si="2">SUM(H20:H25)</f>
        <v>36</v>
      </c>
      <c r="I19" s="142">
        <f t="shared" si="2"/>
        <v>1181.3</v>
      </c>
      <c r="J19" s="24">
        <f t="shared" si="2"/>
        <v>22</v>
      </c>
      <c r="K19" s="24">
        <f t="shared" si="2"/>
        <v>15</v>
      </c>
      <c r="L19" s="24">
        <f t="shared" si="2"/>
        <v>7</v>
      </c>
      <c r="M19" s="142">
        <f t="shared" si="2"/>
        <v>1181.3</v>
      </c>
      <c r="N19" s="142">
        <f t="shared" si="2"/>
        <v>883.1</v>
      </c>
      <c r="O19" s="142">
        <f t="shared" si="2"/>
        <v>298.2</v>
      </c>
      <c r="P19" s="25">
        <f>P20+P21+P22+P23+P24+P25</f>
        <v>36843442.940000005</v>
      </c>
      <c r="Q19" s="25">
        <f t="shared" ref="Q19:S19" si="3">Q20+Q21+Q22+Q23+Q24+Q25</f>
        <v>34996900.799999997</v>
      </c>
      <c r="R19" s="25">
        <f t="shared" si="3"/>
        <v>1473553.73</v>
      </c>
      <c r="S19" s="25">
        <f t="shared" si="3"/>
        <v>372988.41</v>
      </c>
      <c r="T19" s="26">
        <f>SUM(T32:T57)</f>
        <v>0</v>
      </c>
      <c r="U19" s="26">
        <f>SUM(U32:U57)</f>
        <v>0</v>
      </c>
      <c r="W19" s="23"/>
      <c r="X19" s="23"/>
      <c r="Y19" s="23"/>
    </row>
    <row r="20" spans="1:69" s="22" customFormat="1" ht="28.5" customHeight="1" x14ac:dyDescent="0.25">
      <c r="A20" s="21">
        <v>1</v>
      </c>
      <c r="B20" s="27" t="s">
        <v>33</v>
      </c>
      <c r="C20" s="28">
        <v>4</v>
      </c>
      <c r="D20" s="29">
        <v>41162</v>
      </c>
      <c r="E20" s="28" t="s">
        <v>35</v>
      </c>
      <c r="F20" s="28" t="s">
        <v>36</v>
      </c>
      <c r="G20" s="28">
        <v>3</v>
      </c>
      <c r="H20" s="28">
        <v>3</v>
      </c>
      <c r="I20" s="30">
        <v>62.3</v>
      </c>
      <c r="J20" s="31">
        <v>2</v>
      </c>
      <c r="K20" s="28">
        <v>1</v>
      </c>
      <c r="L20" s="28">
        <v>1</v>
      </c>
      <c r="M20" s="30">
        <v>62.3</v>
      </c>
      <c r="N20" s="30">
        <v>41.7</v>
      </c>
      <c r="O20" s="30">
        <v>20.6</v>
      </c>
      <c r="P20" s="95">
        <f>Q20+R20+S20</f>
        <v>2059000</v>
      </c>
      <c r="Q20" s="135">
        <v>1953865</v>
      </c>
      <c r="R20" s="136">
        <v>82268</v>
      </c>
      <c r="S20" s="135">
        <v>22867</v>
      </c>
      <c r="T20" s="32">
        <v>0</v>
      </c>
      <c r="U20" s="32">
        <v>0</v>
      </c>
      <c r="W20" s="23"/>
      <c r="X20" s="23"/>
      <c r="Y20" s="134"/>
    </row>
    <row r="21" spans="1:69" s="22" customFormat="1" ht="19.5" customHeight="1" x14ac:dyDescent="0.25">
      <c r="A21" s="21">
        <v>2</v>
      </c>
      <c r="B21" s="27" t="s">
        <v>49</v>
      </c>
      <c r="C21" s="28">
        <v>33</v>
      </c>
      <c r="D21" s="29">
        <v>41612</v>
      </c>
      <c r="E21" s="28" t="s">
        <v>36</v>
      </c>
      <c r="F21" s="28" t="s">
        <v>39</v>
      </c>
      <c r="G21" s="28">
        <v>11</v>
      </c>
      <c r="H21" s="28">
        <v>11</v>
      </c>
      <c r="I21" s="30">
        <f>M21</f>
        <v>475.2</v>
      </c>
      <c r="J21" s="28">
        <f>K21+L21</f>
        <v>8</v>
      </c>
      <c r="K21" s="28">
        <v>7</v>
      </c>
      <c r="L21" s="28">
        <v>1</v>
      </c>
      <c r="M21" s="30">
        <f t="shared" ref="M21" si="4">N21+O21</f>
        <v>475.2</v>
      </c>
      <c r="N21" s="30">
        <v>422.7</v>
      </c>
      <c r="O21" s="30">
        <v>52.5</v>
      </c>
      <c r="P21" s="95">
        <f>14926443.84+1300000</f>
        <v>16226443.84</v>
      </c>
      <c r="Q21" s="135">
        <f>14180121.65+1235000</f>
        <v>15415121.65</v>
      </c>
      <c r="R21" s="135">
        <f>597057.76+52000</f>
        <v>649057.76</v>
      </c>
      <c r="S21" s="135">
        <f>149264.43+13000</f>
        <v>162264.43</v>
      </c>
      <c r="T21" s="32">
        <v>0</v>
      </c>
      <c r="U21" s="32">
        <v>0</v>
      </c>
      <c r="W21" s="23"/>
      <c r="X21" s="23"/>
      <c r="Y21" s="23"/>
    </row>
    <row r="22" spans="1:69" s="40" customFormat="1" ht="20.25" customHeight="1" x14ac:dyDescent="0.25">
      <c r="A22" s="21">
        <v>3</v>
      </c>
      <c r="B22" s="27" t="s">
        <v>43</v>
      </c>
      <c r="C22" s="33">
        <v>5</v>
      </c>
      <c r="D22" s="34">
        <v>41165</v>
      </c>
      <c r="E22" s="28" t="s">
        <v>36</v>
      </c>
      <c r="F22" s="28" t="s">
        <v>39</v>
      </c>
      <c r="G22" s="33">
        <v>8</v>
      </c>
      <c r="H22" s="33">
        <v>8</v>
      </c>
      <c r="I22" s="35">
        <v>356.8</v>
      </c>
      <c r="J22" s="31">
        <f t="shared" ref="J22:J23" si="5">K22+L22</f>
        <v>6</v>
      </c>
      <c r="K22" s="33">
        <v>6</v>
      </c>
      <c r="L22" s="33">
        <v>0</v>
      </c>
      <c r="M22" s="30">
        <f>N22+O22</f>
        <v>356.8</v>
      </c>
      <c r="N22" s="36">
        <v>356.8</v>
      </c>
      <c r="O22" s="36">
        <v>0</v>
      </c>
      <c r="P22" s="95">
        <f>Q22+R22+S22</f>
        <v>11460517.680000002</v>
      </c>
      <c r="Q22" s="135">
        <v>10887491.800000001</v>
      </c>
      <c r="R22" s="135">
        <v>458420.71</v>
      </c>
      <c r="S22" s="135">
        <v>114605.17</v>
      </c>
      <c r="T22" s="32">
        <v>0</v>
      </c>
      <c r="U22" s="32">
        <v>0</v>
      </c>
      <c r="V22" s="37" t="e">
        <f>SUM(#REF!)</f>
        <v>#REF!</v>
      </c>
      <c r="W22" s="38"/>
      <c r="X22" s="39"/>
      <c r="Y22" s="39"/>
    </row>
    <row r="23" spans="1:69" s="43" customFormat="1" ht="20.25" customHeight="1" x14ac:dyDescent="0.25">
      <c r="A23" s="21">
        <v>4</v>
      </c>
      <c r="B23" s="27" t="s">
        <v>82</v>
      </c>
      <c r="C23" s="28">
        <v>3</v>
      </c>
      <c r="D23" s="29">
        <v>41151</v>
      </c>
      <c r="E23" s="28" t="s">
        <v>36</v>
      </c>
      <c r="F23" s="28" t="s">
        <v>39</v>
      </c>
      <c r="G23" s="28">
        <v>10</v>
      </c>
      <c r="H23" s="28">
        <v>10</v>
      </c>
      <c r="I23" s="30">
        <v>152</v>
      </c>
      <c r="J23" s="31">
        <f t="shared" si="5"/>
        <v>3</v>
      </c>
      <c r="K23" s="28">
        <v>1</v>
      </c>
      <c r="L23" s="28">
        <v>2</v>
      </c>
      <c r="M23" s="30">
        <v>152</v>
      </c>
      <c r="N23" s="30">
        <v>61.9</v>
      </c>
      <c r="O23" s="30">
        <v>90.1</v>
      </c>
      <c r="P23" s="95">
        <f t="shared" ref="P23" si="6">Q23+R23+S23</f>
        <v>3512071.42</v>
      </c>
      <c r="Q23" s="135">
        <v>3334282.85</v>
      </c>
      <c r="R23" s="135">
        <v>140390.85999999999</v>
      </c>
      <c r="S23" s="135">
        <v>37397.71</v>
      </c>
      <c r="T23" s="32">
        <v>0</v>
      </c>
      <c r="U23" s="32">
        <v>0</v>
      </c>
      <c r="V23" s="41">
        <v>0</v>
      </c>
      <c r="W23" s="42"/>
      <c r="X23" s="42"/>
      <c r="Y23" s="42"/>
    </row>
    <row r="24" spans="1:69" s="40" customFormat="1" ht="20.25" customHeight="1" x14ac:dyDescent="0.25">
      <c r="A24" s="44">
        <v>5</v>
      </c>
      <c r="B24" s="45" t="s">
        <v>48</v>
      </c>
      <c r="C24" s="46">
        <v>24</v>
      </c>
      <c r="D24" s="47">
        <v>41589</v>
      </c>
      <c r="E24" s="46" t="s">
        <v>36</v>
      </c>
      <c r="F24" s="46" t="s">
        <v>39</v>
      </c>
      <c r="G24" s="46">
        <v>3</v>
      </c>
      <c r="H24" s="46">
        <v>3</v>
      </c>
      <c r="I24" s="48">
        <v>92.4</v>
      </c>
      <c r="J24" s="46">
        <f>K24+L24</f>
        <v>2</v>
      </c>
      <c r="K24" s="46">
        <v>0</v>
      </c>
      <c r="L24" s="46">
        <v>2</v>
      </c>
      <c r="M24" s="48">
        <f t="shared" ref="M24" si="7">N24+O24</f>
        <v>92.4</v>
      </c>
      <c r="N24" s="48">
        <v>0</v>
      </c>
      <c r="O24" s="48">
        <v>92.4</v>
      </c>
      <c r="P24" s="95">
        <v>2222210</v>
      </c>
      <c r="Q24" s="137">
        <v>2111099.5</v>
      </c>
      <c r="R24" s="137">
        <v>88888.4</v>
      </c>
      <c r="S24" s="137">
        <v>22222.1</v>
      </c>
      <c r="T24" s="49">
        <v>0</v>
      </c>
      <c r="U24" s="49">
        <v>0</v>
      </c>
      <c r="V24" s="40">
        <v>0</v>
      </c>
      <c r="W24" s="38"/>
      <c r="X24" s="38"/>
      <c r="Y24" s="50"/>
    </row>
    <row r="25" spans="1:69" s="40" customFormat="1" ht="20.25" customHeight="1" x14ac:dyDescent="0.25">
      <c r="A25" s="21">
        <v>6</v>
      </c>
      <c r="B25" s="68" t="s">
        <v>74</v>
      </c>
      <c r="C25" s="69">
        <v>37</v>
      </c>
      <c r="D25" s="34">
        <v>41621</v>
      </c>
      <c r="E25" s="46" t="s">
        <v>36</v>
      </c>
      <c r="F25" s="46" t="s">
        <v>39</v>
      </c>
      <c r="G25" s="21">
        <v>1</v>
      </c>
      <c r="H25" s="21">
        <v>1</v>
      </c>
      <c r="I25" s="70">
        <v>42.6</v>
      </c>
      <c r="J25" s="21">
        <v>1</v>
      </c>
      <c r="K25" s="21">
        <v>0</v>
      </c>
      <c r="L25" s="21">
        <v>1</v>
      </c>
      <c r="M25" s="70">
        <f>N25+O25</f>
        <v>42.6</v>
      </c>
      <c r="N25" s="70">
        <v>0</v>
      </c>
      <c r="O25" s="70">
        <v>42.6</v>
      </c>
      <c r="P25" s="95">
        <v>1363200</v>
      </c>
      <c r="Q25" s="137">
        <v>1295040</v>
      </c>
      <c r="R25" s="137">
        <v>54528</v>
      </c>
      <c r="S25" s="137">
        <v>13632</v>
      </c>
      <c r="T25" s="49">
        <v>0</v>
      </c>
      <c r="U25" s="49">
        <v>0</v>
      </c>
      <c r="W25" s="38"/>
      <c r="X25" s="38"/>
      <c r="Y25" s="50"/>
    </row>
    <row r="26" spans="1:69" s="57" customFormat="1" ht="39.75" customHeight="1" x14ac:dyDescent="0.25">
      <c r="A26" s="56" t="s">
        <v>31</v>
      </c>
      <c r="B26" s="18" t="s">
        <v>69</v>
      </c>
      <c r="C26" s="18" t="s">
        <v>32</v>
      </c>
      <c r="D26" s="18" t="s">
        <v>32</v>
      </c>
      <c r="E26" s="18" t="s">
        <v>32</v>
      </c>
      <c r="F26" s="18" t="s">
        <v>32</v>
      </c>
      <c r="G26" s="24">
        <f>SUM(G27:G33)</f>
        <v>36</v>
      </c>
      <c r="H26" s="24">
        <f t="shared" ref="H26:O26" si="8">SUM(H27:H33)</f>
        <v>36</v>
      </c>
      <c r="I26" s="142">
        <f t="shared" si="8"/>
        <v>1062.3499999999999</v>
      </c>
      <c r="J26" s="24">
        <f t="shared" si="8"/>
        <v>21</v>
      </c>
      <c r="K26" s="24">
        <f t="shared" si="8"/>
        <v>12</v>
      </c>
      <c r="L26" s="24">
        <f t="shared" si="8"/>
        <v>9</v>
      </c>
      <c r="M26" s="142">
        <f t="shared" si="8"/>
        <v>1062.3499999999999</v>
      </c>
      <c r="N26" s="143">
        <f t="shared" si="8"/>
        <v>639.70000000000005</v>
      </c>
      <c r="O26" s="143">
        <f t="shared" si="8"/>
        <v>422.65000000000003</v>
      </c>
      <c r="P26" s="26">
        <f>SUM(P27:P33)</f>
        <v>34429375</v>
      </c>
      <c r="Q26" s="130">
        <f>SUM(Q27:Q33)</f>
        <v>32707906.25</v>
      </c>
      <c r="R26" s="130">
        <f>SUM(R27:R33)</f>
        <v>1377175</v>
      </c>
      <c r="S26" s="130">
        <f>SUM(S27:S33)</f>
        <v>344293.75</v>
      </c>
      <c r="T26" s="26">
        <f>SUM(T35:T57)</f>
        <v>0</v>
      </c>
      <c r="U26" s="26">
        <f>SUM(U35:U57)</f>
        <v>0</v>
      </c>
      <c r="V26" s="57">
        <v>0</v>
      </c>
      <c r="W26" s="58"/>
      <c r="X26" s="115"/>
      <c r="Y26" s="118"/>
      <c r="Z26" s="118"/>
      <c r="AA26" s="118"/>
      <c r="AB26" s="118"/>
      <c r="AC26" s="118"/>
      <c r="AD26" s="118"/>
      <c r="AE26" s="118"/>
      <c r="AF26" s="118"/>
      <c r="AG26" s="118"/>
      <c r="AH26" s="118"/>
      <c r="AI26" s="118"/>
      <c r="AJ26" s="118"/>
      <c r="AK26" s="118"/>
      <c r="AL26" s="118"/>
      <c r="AM26" s="118"/>
      <c r="AN26" s="118"/>
      <c r="AO26" s="118"/>
      <c r="AP26" s="118"/>
      <c r="AQ26" s="118"/>
      <c r="AR26" s="118"/>
      <c r="AS26" s="118"/>
      <c r="AT26" s="118"/>
      <c r="AU26" s="118"/>
      <c r="AV26" s="118"/>
      <c r="AW26" s="118"/>
      <c r="AX26" s="118"/>
      <c r="AY26" s="118"/>
      <c r="AZ26" s="118"/>
      <c r="BA26" s="118"/>
      <c r="BB26" s="118"/>
      <c r="BC26" s="118"/>
      <c r="BD26" s="118"/>
      <c r="BE26" s="118"/>
      <c r="BF26" s="118"/>
      <c r="BG26" s="118"/>
      <c r="BH26" s="118"/>
      <c r="BI26" s="118"/>
      <c r="BJ26" s="118"/>
      <c r="BK26" s="118"/>
      <c r="BL26" s="118"/>
      <c r="BM26" s="118"/>
      <c r="BN26" s="118"/>
      <c r="BO26" s="118"/>
      <c r="BP26" s="118"/>
      <c r="BQ26" s="124"/>
    </row>
    <row r="27" spans="1:69" s="54" customFormat="1" ht="18" customHeight="1" x14ac:dyDescent="0.25">
      <c r="A27" s="21">
        <v>1</v>
      </c>
      <c r="B27" s="27" t="s">
        <v>42</v>
      </c>
      <c r="C27" s="28">
        <v>7</v>
      </c>
      <c r="D27" s="29">
        <v>41248</v>
      </c>
      <c r="E27" s="28" t="s">
        <v>36</v>
      </c>
      <c r="F27" s="28" t="s">
        <v>39</v>
      </c>
      <c r="G27" s="28">
        <v>2</v>
      </c>
      <c r="H27" s="28">
        <v>2</v>
      </c>
      <c r="I27" s="30">
        <v>113.9</v>
      </c>
      <c r="J27" s="31">
        <f t="shared" ref="J27" si="9">K27+L27</f>
        <v>2</v>
      </c>
      <c r="K27" s="28">
        <v>0</v>
      </c>
      <c r="L27" s="28">
        <v>2</v>
      </c>
      <c r="M27" s="30">
        <f t="shared" ref="M27" si="10">N27+O27</f>
        <v>113.9</v>
      </c>
      <c r="N27" s="30">
        <v>0</v>
      </c>
      <c r="O27" s="30">
        <v>113.9</v>
      </c>
      <c r="P27" s="95">
        <v>3701750</v>
      </c>
      <c r="Q27" s="131">
        <v>3516662.5</v>
      </c>
      <c r="R27" s="131">
        <v>148070</v>
      </c>
      <c r="S27" s="131">
        <v>37017.5</v>
      </c>
      <c r="T27" s="32">
        <v>0</v>
      </c>
      <c r="U27" s="32">
        <v>0</v>
      </c>
      <c r="W27" s="55"/>
      <c r="X27" s="114"/>
      <c r="Y27" s="38"/>
      <c r="Z27" s="38"/>
      <c r="AA27" s="38"/>
      <c r="AB27" s="50"/>
      <c r="AC27" s="50"/>
      <c r="AD27" s="50"/>
      <c r="AE27" s="50"/>
      <c r="AF27" s="50"/>
      <c r="AG27" s="50"/>
      <c r="AH27" s="50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50"/>
      <c r="BN27" s="50"/>
      <c r="BO27" s="50"/>
      <c r="BP27" s="50"/>
      <c r="BQ27" s="123"/>
    </row>
    <row r="28" spans="1:69" s="59" customFormat="1" ht="15.75" customHeight="1" x14ac:dyDescent="0.25">
      <c r="A28" s="21">
        <v>2</v>
      </c>
      <c r="B28" s="27" t="s">
        <v>41</v>
      </c>
      <c r="C28" s="28">
        <v>2</v>
      </c>
      <c r="D28" s="29">
        <v>41151</v>
      </c>
      <c r="E28" s="46" t="s">
        <v>36</v>
      </c>
      <c r="F28" s="46" t="s">
        <v>39</v>
      </c>
      <c r="G28" s="28">
        <v>16</v>
      </c>
      <c r="H28" s="28">
        <v>16</v>
      </c>
      <c r="I28" s="30">
        <v>485</v>
      </c>
      <c r="J28" s="31">
        <f t="shared" ref="J28:J33" si="11">K28+L28</f>
        <v>8</v>
      </c>
      <c r="K28" s="28">
        <v>6</v>
      </c>
      <c r="L28" s="28">
        <v>2</v>
      </c>
      <c r="M28" s="30">
        <f>N28+O28</f>
        <v>485</v>
      </c>
      <c r="N28" s="30">
        <v>364.1</v>
      </c>
      <c r="O28" s="30">
        <v>120.9</v>
      </c>
      <c r="P28" s="95">
        <v>15665500</v>
      </c>
      <c r="Q28" s="131">
        <v>14882225</v>
      </c>
      <c r="R28" s="131">
        <v>626620</v>
      </c>
      <c r="S28" s="131">
        <v>156655</v>
      </c>
      <c r="T28" s="32">
        <v>0</v>
      </c>
      <c r="U28" s="32">
        <v>0</v>
      </c>
      <c r="V28" s="59">
        <v>0</v>
      </c>
      <c r="W28" s="60"/>
      <c r="X28" s="116"/>
      <c r="Y28" s="38"/>
      <c r="Z28" s="38"/>
      <c r="AA28" s="38"/>
      <c r="AB28" s="119"/>
      <c r="AC28" s="119"/>
      <c r="AD28" s="119"/>
      <c r="AE28" s="119"/>
      <c r="AF28" s="119"/>
      <c r="AG28" s="119"/>
      <c r="AH28" s="119"/>
      <c r="AI28" s="119"/>
      <c r="AJ28" s="119"/>
      <c r="AK28" s="119"/>
      <c r="AL28" s="119"/>
      <c r="AM28" s="119"/>
      <c r="AN28" s="119"/>
      <c r="AO28" s="119"/>
      <c r="AP28" s="119"/>
      <c r="AQ28" s="119"/>
      <c r="AR28" s="119"/>
      <c r="AS28" s="119"/>
      <c r="AT28" s="119"/>
      <c r="AU28" s="119"/>
      <c r="AV28" s="119"/>
      <c r="AW28" s="119"/>
      <c r="AX28" s="119"/>
      <c r="AY28" s="119"/>
      <c r="AZ28" s="119"/>
      <c r="BA28" s="119"/>
      <c r="BB28" s="119"/>
      <c r="BC28" s="119"/>
      <c r="BD28" s="119"/>
      <c r="BE28" s="119"/>
      <c r="BF28" s="119"/>
      <c r="BG28" s="119"/>
      <c r="BH28" s="119"/>
      <c r="BI28" s="119"/>
      <c r="BJ28" s="119"/>
      <c r="BK28" s="119"/>
      <c r="BL28" s="119"/>
      <c r="BM28" s="119"/>
      <c r="BN28" s="119"/>
      <c r="BO28" s="119"/>
      <c r="BP28" s="119"/>
      <c r="BQ28" s="125"/>
    </row>
    <row r="29" spans="1:69" s="59" customFormat="1" ht="15" customHeight="1" x14ac:dyDescent="0.25">
      <c r="A29" s="21">
        <v>3</v>
      </c>
      <c r="B29" s="27" t="s">
        <v>46</v>
      </c>
      <c r="C29" s="28">
        <v>17</v>
      </c>
      <c r="D29" s="29">
        <v>41465</v>
      </c>
      <c r="E29" s="28" t="s">
        <v>39</v>
      </c>
      <c r="F29" s="28" t="s">
        <v>64</v>
      </c>
      <c r="G29" s="28">
        <v>4</v>
      </c>
      <c r="H29" s="28">
        <v>4</v>
      </c>
      <c r="I29" s="30">
        <v>145.85</v>
      </c>
      <c r="J29" s="28">
        <f t="shared" si="11"/>
        <v>3</v>
      </c>
      <c r="K29" s="28">
        <v>2</v>
      </c>
      <c r="L29" s="28">
        <v>1</v>
      </c>
      <c r="M29" s="30">
        <f>N29+O29</f>
        <v>145.85</v>
      </c>
      <c r="N29" s="30">
        <v>88.5</v>
      </c>
      <c r="O29" s="30">
        <v>57.35</v>
      </c>
      <c r="P29" s="95">
        <v>4740125</v>
      </c>
      <c r="Q29" s="131">
        <v>4503118.75</v>
      </c>
      <c r="R29" s="131">
        <v>189605</v>
      </c>
      <c r="S29" s="131">
        <v>47401.25</v>
      </c>
      <c r="T29" s="32">
        <v>0</v>
      </c>
      <c r="U29" s="32">
        <v>0</v>
      </c>
      <c r="W29" s="60"/>
      <c r="X29" s="116"/>
      <c r="Y29" s="38"/>
      <c r="Z29" s="38"/>
      <c r="AA29" s="38"/>
      <c r="AB29" s="119"/>
      <c r="AC29" s="119"/>
      <c r="AD29" s="119"/>
      <c r="AE29" s="119"/>
      <c r="AF29" s="119"/>
      <c r="AG29" s="119"/>
      <c r="AH29" s="119"/>
      <c r="AI29" s="119"/>
      <c r="AJ29" s="119"/>
      <c r="AK29" s="119"/>
      <c r="AL29" s="119"/>
      <c r="AM29" s="119"/>
      <c r="AN29" s="119"/>
      <c r="AO29" s="119"/>
      <c r="AP29" s="119"/>
      <c r="AQ29" s="119"/>
      <c r="AR29" s="119"/>
      <c r="AS29" s="119"/>
      <c r="AT29" s="119"/>
      <c r="AU29" s="119"/>
      <c r="AV29" s="119"/>
      <c r="AW29" s="119"/>
      <c r="AX29" s="119"/>
      <c r="AY29" s="119"/>
      <c r="AZ29" s="119"/>
      <c r="BA29" s="119"/>
      <c r="BB29" s="119"/>
      <c r="BC29" s="119"/>
      <c r="BD29" s="119"/>
      <c r="BE29" s="119"/>
      <c r="BF29" s="119"/>
      <c r="BG29" s="119"/>
      <c r="BH29" s="119"/>
      <c r="BI29" s="119"/>
      <c r="BJ29" s="119"/>
      <c r="BK29" s="119"/>
      <c r="BL29" s="119"/>
      <c r="BM29" s="119"/>
      <c r="BN29" s="119"/>
      <c r="BO29" s="119"/>
      <c r="BP29" s="119"/>
      <c r="BQ29" s="125"/>
    </row>
    <row r="30" spans="1:69" s="119" customFormat="1" ht="15" customHeight="1" x14ac:dyDescent="0.25">
      <c r="A30" s="61">
        <v>4</v>
      </c>
      <c r="B30" s="27" t="s">
        <v>47</v>
      </c>
      <c r="C30" s="33">
        <v>23</v>
      </c>
      <c r="D30" s="34">
        <v>41584</v>
      </c>
      <c r="E30" s="28" t="s">
        <v>39</v>
      </c>
      <c r="F30" s="28" t="s">
        <v>64</v>
      </c>
      <c r="G30" s="33">
        <v>3</v>
      </c>
      <c r="H30" s="33">
        <v>3</v>
      </c>
      <c r="I30" s="35">
        <v>144.4</v>
      </c>
      <c r="J30" s="28">
        <f t="shared" si="11"/>
        <v>3</v>
      </c>
      <c r="K30" s="33">
        <v>3</v>
      </c>
      <c r="L30" s="33">
        <v>0</v>
      </c>
      <c r="M30" s="30">
        <f>N30+O30</f>
        <v>144.4</v>
      </c>
      <c r="N30" s="36">
        <v>144.4</v>
      </c>
      <c r="O30" s="36">
        <v>0</v>
      </c>
      <c r="P30" s="110">
        <v>4693000</v>
      </c>
      <c r="Q30" s="131">
        <v>4458350</v>
      </c>
      <c r="R30" s="131">
        <v>187720</v>
      </c>
      <c r="S30" s="131">
        <v>46930</v>
      </c>
      <c r="T30" s="32">
        <v>0</v>
      </c>
      <c r="U30" s="32">
        <v>0</v>
      </c>
      <c r="W30" s="42"/>
      <c r="X30" s="41"/>
      <c r="Y30" s="38"/>
      <c r="Z30" s="38"/>
      <c r="AA30" s="38"/>
    </row>
    <row r="31" spans="1:69" s="22" customFormat="1" ht="16.5" x14ac:dyDescent="0.25">
      <c r="A31" s="61">
        <v>5</v>
      </c>
      <c r="B31" s="62" t="s">
        <v>34</v>
      </c>
      <c r="C31" s="63">
        <v>7</v>
      </c>
      <c r="D31" s="64">
        <v>41464</v>
      </c>
      <c r="E31" s="28" t="s">
        <v>39</v>
      </c>
      <c r="F31" s="28" t="s">
        <v>64</v>
      </c>
      <c r="G31" s="63">
        <v>5</v>
      </c>
      <c r="H31" s="63">
        <v>5</v>
      </c>
      <c r="I31" s="65">
        <v>69</v>
      </c>
      <c r="J31" s="63">
        <f t="shared" si="11"/>
        <v>2</v>
      </c>
      <c r="K31" s="63">
        <v>1</v>
      </c>
      <c r="L31" s="63">
        <v>1</v>
      </c>
      <c r="M31" s="65">
        <f>N31+O31</f>
        <v>69</v>
      </c>
      <c r="N31" s="65">
        <v>42.7</v>
      </c>
      <c r="O31" s="66">
        <v>26.3</v>
      </c>
      <c r="P31" s="110">
        <v>2242500</v>
      </c>
      <c r="Q31" s="131">
        <v>2130375</v>
      </c>
      <c r="R31" s="131">
        <v>89700</v>
      </c>
      <c r="S31" s="131">
        <v>22425</v>
      </c>
      <c r="T31" s="67">
        <v>0</v>
      </c>
      <c r="U31" s="67">
        <v>0</v>
      </c>
      <c r="W31" s="23"/>
      <c r="X31" s="23"/>
      <c r="Y31" s="38"/>
      <c r="Z31" s="38"/>
      <c r="AA31" s="38"/>
      <c r="AX31" s="126"/>
      <c r="AY31" s="126"/>
      <c r="AZ31" s="126"/>
      <c r="BA31" s="126"/>
      <c r="BB31" s="126"/>
      <c r="BC31" s="126"/>
      <c r="BD31" s="126"/>
      <c r="BE31" s="126"/>
      <c r="BF31" s="126"/>
      <c r="BG31" s="126"/>
      <c r="BH31" s="126"/>
      <c r="BI31" s="126"/>
      <c r="BJ31" s="126"/>
      <c r="BK31" s="126"/>
      <c r="BL31" s="126"/>
      <c r="BM31" s="126"/>
      <c r="BN31" s="126"/>
      <c r="BO31" s="126"/>
      <c r="BP31" s="126"/>
    </row>
    <row r="32" spans="1:69" s="22" customFormat="1" ht="16.5" x14ac:dyDescent="0.25">
      <c r="A32" s="21">
        <v>6</v>
      </c>
      <c r="B32" s="68" t="s">
        <v>53</v>
      </c>
      <c r="C32" s="69">
        <v>5</v>
      </c>
      <c r="D32" s="34">
        <v>41376</v>
      </c>
      <c r="E32" s="28" t="s">
        <v>39</v>
      </c>
      <c r="F32" s="28" t="s">
        <v>64</v>
      </c>
      <c r="G32" s="21">
        <v>2</v>
      </c>
      <c r="H32" s="21">
        <v>2</v>
      </c>
      <c r="I32" s="35">
        <v>62.5</v>
      </c>
      <c r="J32" s="21">
        <f t="shared" si="11"/>
        <v>2</v>
      </c>
      <c r="K32" s="21">
        <v>0</v>
      </c>
      <c r="L32" s="21">
        <v>2</v>
      </c>
      <c r="M32" s="70">
        <f>N32+O32</f>
        <v>62.5</v>
      </c>
      <c r="N32" s="70">
        <v>0</v>
      </c>
      <c r="O32" s="70">
        <v>62.5</v>
      </c>
      <c r="P32" s="95">
        <v>2031250</v>
      </c>
      <c r="Q32" s="131">
        <v>1929687.5</v>
      </c>
      <c r="R32" s="131">
        <v>81250</v>
      </c>
      <c r="S32" s="131">
        <v>20312.5</v>
      </c>
      <c r="T32" s="32">
        <v>0</v>
      </c>
      <c r="U32" s="32">
        <v>0</v>
      </c>
      <c r="W32" s="23"/>
      <c r="X32" s="23"/>
      <c r="Y32" s="38"/>
      <c r="Z32" s="38"/>
      <c r="AA32" s="38"/>
    </row>
    <row r="33" spans="1:28" s="40" customFormat="1" ht="19.5" customHeight="1" x14ac:dyDescent="0.25">
      <c r="A33" s="21">
        <v>7</v>
      </c>
      <c r="B33" s="27" t="s">
        <v>50</v>
      </c>
      <c r="C33" s="28">
        <v>35</v>
      </c>
      <c r="D33" s="29">
        <v>41617</v>
      </c>
      <c r="E33" s="28" t="s">
        <v>39</v>
      </c>
      <c r="F33" s="28" t="s">
        <v>64</v>
      </c>
      <c r="G33" s="28">
        <v>4</v>
      </c>
      <c r="H33" s="28">
        <v>4</v>
      </c>
      <c r="I33" s="30">
        <v>41.7</v>
      </c>
      <c r="J33" s="28">
        <f t="shared" si="11"/>
        <v>1</v>
      </c>
      <c r="K33" s="28">
        <v>0</v>
      </c>
      <c r="L33" s="28">
        <v>1</v>
      </c>
      <c r="M33" s="30">
        <f t="shared" ref="M33" si="12">N33+O33</f>
        <v>41.7</v>
      </c>
      <c r="N33" s="30">
        <v>0</v>
      </c>
      <c r="O33" s="30">
        <v>41.7</v>
      </c>
      <c r="P33" s="95">
        <v>1355250</v>
      </c>
      <c r="Q33" s="131">
        <v>1287487.5</v>
      </c>
      <c r="R33" s="131">
        <v>54210</v>
      </c>
      <c r="S33" s="131">
        <v>13552.5</v>
      </c>
      <c r="T33" s="32">
        <v>0</v>
      </c>
      <c r="U33" s="32">
        <v>0</v>
      </c>
      <c r="V33" s="40">
        <v>0</v>
      </c>
      <c r="W33" s="38"/>
      <c r="X33" s="38"/>
      <c r="Y33" s="38"/>
      <c r="Z33" s="38"/>
      <c r="AA33" s="38"/>
    </row>
    <row r="34" spans="1:28" s="43" customFormat="1" ht="49.5" customHeight="1" x14ac:dyDescent="0.25">
      <c r="A34" s="71"/>
      <c r="B34" s="72" t="s">
        <v>70</v>
      </c>
      <c r="C34" s="51" t="s">
        <v>32</v>
      </c>
      <c r="D34" s="51" t="s">
        <v>32</v>
      </c>
      <c r="E34" s="51" t="s">
        <v>32</v>
      </c>
      <c r="F34" s="51" t="s">
        <v>32</v>
      </c>
      <c r="G34" s="51">
        <f t="shared" ref="G34:P34" si="13">SUM(G35:G51)</f>
        <v>174</v>
      </c>
      <c r="H34" s="51">
        <f t="shared" si="13"/>
        <v>174</v>
      </c>
      <c r="I34" s="133">
        <f t="shared" si="13"/>
        <v>4707.0999999999995</v>
      </c>
      <c r="J34" s="51">
        <f t="shared" si="13"/>
        <v>94</v>
      </c>
      <c r="K34" s="51">
        <f t="shared" si="13"/>
        <v>59</v>
      </c>
      <c r="L34" s="51">
        <f t="shared" si="13"/>
        <v>35</v>
      </c>
      <c r="M34" s="51">
        <f t="shared" si="13"/>
        <v>4707.0999999999995</v>
      </c>
      <c r="N34" s="51">
        <f t="shared" si="13"/>
        <v>3073.8</v>
      </c>
      <c r="O34" s="51">
        <f t="shared" si="13"/>
        <v>1633.3000000000002</v>
      </c>
      <c r="P34" s="101">
        <f t="shared" si="13"/>
        <v>150828287.29999998</v>
      </c>
      <c r="Q34" s="101">
        <f t="shared" ref="Q34:S34" si="14">SUM(Q35:Q51)</f>
        <v>143286872.94999999</v>
      </c>
      <c r="R34" s="101">
        <f t="shared" si="14"/>
        <v>6033131.4799999986</v>
      </c>
      <c r="S34" s="101">
        <f t="shared" si="14"/>
        <v>1508282.8699999996</v>
      </c>
      <c r="T34" s="26">
        <f>SUM(T43:T57)</f>
        <v>0</v>
      </c>
      <c r="U34" s="26">
        <f>SUM(U43:U57)</f>
        <v>0</v>
      </c>
      <c r="V34" s="41"/>
      <c r="W34" s="42"/>
      <c r="X34" s="42"/>
      <c r="Y34" s="38"/>
      <c r="Z34" s="38"/>
      <c r="AA34" s="38"/>
    </row>
    <row r="35" spans="1:28" s="43" customFormat="1" ht="22.5" customHeight="1" x14ac:dyDescent="0.25">
      <c r="A35" s="21">
        <v>1</v>
      </c>
      <c r="B35" s="27" t="s">
        <v>77</v>
      </c>
      <c r="C35" s="28">
        <v>7</v>
      </c>
      <c r="D35" s="73">
        <v>41983</v>
      </c>
      <c r="E35" s="28" t="s">
        <v>39</v>
      </c>
      <c r="F35" s="28" t="s">
        <v>64</v>
      </c>
      <c r="G35" s="28">
        <v>25</v>
      </c>
      <c r="H35" s="28">
        <v>25</v>
      </c>
      <c r="I35" s="30">
        <v>658.2</v>
      </c>
      <c r="J35" s="28">
        <v>11</v>
      </c>
      <c r="K35" s="28">
        <v>6</v>
      </c>
      <c r="L35" s="28">
        <v>5</v>
      </c>
      <c r="M35" s="30">
        <f>N35+O35</f>
        <v>658.2</v>
      </c>
      <c r="N35" s="30">
        <v>343.8</v>
      </c>
      <c r="O35" s="30">
        <v>314.39999999999998</v>
      </c>
      <c r="P35" s="94">
        <v>21090518.300000001</v>
      </c>
      <c r="Q35" s="131">
        <v>20035992.390000001</v>
      </c>
      <c r="R35" s="131">
        <v>843620.73</v>
      </c>
      <c r="S35" s="131">
        <v>210905.18</v>
      </c>
      <c r="T35" s="32">
        <v>0</v>
      </c>
      <c r="U35" s="32">
        <v>0</v>
      </c>
      <c r="V35" s="41">
        <v>0</v>
      </c>
      <c r="W35" s="42"/>
      <c r="X35" s="42"/>
      <c r="Y35" s="38"/>
      <c r="Z35" s="38"/>
      <c r="AA35" s="38"/>
    </row>
    <row r="36" spans="1:28" s="43" customFormat="1" ht="20.25" customHeight="1" x14ac:dyDescent="0.25">
      <c r="A36" s="21">
        <v>2</v>
      </c>
      <c r="B36" s="27" t="s">
        <v>59</v>
      </c>
      <c r="C36" s="28">
        <v>1</v>
      </c>
      <c r="D36" s="29">
        <v>42018</v>
      </c>
      <c r="E36" s="28" t="s">
        <v>39</v>
      </c>
      <c r="F36" s="28" t="s">
        <v>64</v>
      </c>
      <c r="G36" s="28">
        <v>16</v>
      </c>
      <c r="H36" s="28">
        <v>16</v>
      </c>
      <c r="I36" s="30">
        <v>394.73</v>
      </c>
      <c r="J36" s="28">
        <v>7</v>
      </c>
      <c r="K36" s="28">
        <v>5</v>
      </c>
      <c r="L36" s="28">
        <v>2</v>
      </c>
      <c r="M36" s="30">
        <f>N36+O36</f>
        <v>394.73</v>
      </c>
      <c r="N36" s="30">
        <v>279.60000000000002</v>
      </c>
      <c r="O36" s="30">
        <v>115.13</v>
      </c>
      <c r="P36" s="94">
        <v>12648222.859999999</v>
      </c>
      <c r="Q36" s="131">
        <v>12015811.720000001</v>
      </c>
      <c r="R36" s="131">
        <v>505928.91</v>
      </c>
      <c r="S36" s="131">
        <v>126482.23</v>
      </c>
      <c r="T36" s="32">
        <v>0</v>
      </c>
      <c r="U36" s="32">
        <v>0</v>
      </c>
      <c r="V36" s="43">
        <v>0</v>
      </c>
      <c r="W36" s="74"/>
      <c r="X36" s="41"/>
      <c r="Y36" s="38"/>
      <c r="Z36" s="38"/>
      <c r="AA36" s="38"/>
    </row>
    <row r="37" spans="1:28" s="40" customFormat="1" ht="19.5" customHeight="1" x14ac:dyDescent="0.25">
      <c r="A37" s="21">
        <v>3</v>
      </c>
      <c r="B37" s="62" t="s">
        <v>44</v>
      </c>
      <c r="C37" s="28">
        <v>8</v>
      </c>
      <c r="D37" s="29">
        <v>41465</v>
      </c>
      <c r="E37" s="28" t="s">
        <v>39</v>
      </c>
      <c r="F37" s="28" t="s">
        <v>64</v>
      </c>
      <c r="G37" s="28">
        <v>8</v>
      </c>
      <c r="H37" s="28">
        <v>8</v>
      </c>
      <c r="I37" s="30">
        <v>244.29</v>
      </c>
      <c r="J37" s="28">
        <f t="shared" ref="J37:J38" si="15">K37+L37</f>
        <v>5</v>
      </c>
      <c r="K37" s="28">
        <v>4</v>
      </c>
      <c r="L37" s="28">
        <v>1</v>
      </c>
      <c r="M37" s="30">
        <f>N37+O37</f>
        <v>244.29</v>
      </c>
      <c r="N37" s="30">
        <v>213.1</v>
      </c>
      <c r="O37" s="30">
        <v>31.19</v>
      </c>
      <c r="P37" s="94">
        <v>7827716.0700000003</v>
      </c>
      <c r="Q37" s="131">
        <v>7436330.2699999996</v>
      </c>
      <c r="R37" s="131">
        <v>313108.64</v>
      </c>
      <c r="S37" s="131">
        <v>78277.16</v>
      </c>
      <c r="T37" s="32">
        <v>0</v>
      </c>
      <c r="U37" s="32">
        <v>0</v>
      </c>
      <c r="V37" s="40">
        <v>0</v>
      </c>
      <c r="W37" s="38"/>
      <c r="X37" s="38"/>
      <c r="Y37" s="38"/>
      <c r="Z37" s="38"/>
      <c r="AA37" s="38"/>
      <c r="AB37" s="43"/>
    </row>
    <row r="38" spans="1:28" s="5" customFormat="1" ht="21" customHeight="1" x14ac:dyDescent="0.25">
      <c r="A38" s="21">
        <v>4</v>
      </c>
      <c r="B38" s="3" t="s">
        <v>45</v>
      </c>
      <c r="C38" s="92">
        <v>12</v>
      </c>
      <c r="D38" s="93">
        <v>41465</v>
      </c>
      <c r="E38" s="92" t="s">
        <v>64</v>
      </c>
      <c r="F38" s="92" t="s">
        <v>65</v>
      </c>
      <c r="G38" s="92">
        <v>1</v>
      </c>
      <c r="H38" s="92">
        <v>1</v>
      </c>
      <c r="I38" s="4">
        <v>32.5</v>
      </c>
      <c r="J38" s="92">
        <f t="shared" si="15"/>
        <v>1</v>
      </c>
      <c r="K38" s="92">
        <v>0</v>
      </c>
      <c r="L38" s="92">
        <v>1</v>
      </c>
      <c r="M38" s="4">
        <v>32.5</v>
      </c>
      <c r="N38" s="4">
        <v>0</v>
      </c>
      <c r="O38" s="4">
        <v>32.5</v>
      </c>
      <c r="P38" s="94">
        <v>1041388.4</v>
      </c>
      <c r="Q38" s="131">
        <v>989318.98</v>
      </c>
      <c r="R38" s="131">
        <v>41655.54</v>
      </c>
      <c r="S38" s="131">
        <v>10413.879999999999</v>
      </c>
      <c r="T38" s="95">
        <v>0</v>
      </c>
      <c r="U38" s="95">
        <v>0</v>
      </c>
      <c r="V38" s="5">
        <v>0</v>
      </c>
      <c r="W38" s="96"/>
      <c r="X38" s="96"/>
      <c r="Y38" s="38"/>
      <c r="Z38" s="38"/>
      <c r="AA38" s="38"/>
      <c r="AB38" s="43"/>
    </row>
    <row r="39" spans="1:28" s="43" customFormat="1" ht="19.5" customHeight="1" x14ac:dyDescent="0.25">
      <c r="A39" s="21">
        <v>5</v>
      </c>
      <c r="B39" s="27" t="s">
        <v>56</v>
      </c>
      <c r="C39" s="28">
        <v>34</v>
      </c>
      <c r="D39" s="29">
        <v>41613</v>
      </c>
      <c r="E39" s="92" t="s">
        <v>64</v>
      </c>
      <c r="F39" s="92" t="s">
        <v>65</v>
      </c>
      <c r="G39" s="69">
        <v>5</v>
      </c>
      <c r="H39" s="69">
        <v>5</v>
      </c>
      <c r="I39" s="35">
        <v>25.1</v>
      </c>
      <c r="J39" s="69">
        <f>K39+L39</f>
        <v>1</v>
      </c>
      <c r="K39" s="69">
        <v>0</v>
      </c>
      <c r="L39" s="69">
        <v>1</v>
      </c>
      <c r="M39" s="35">
        <v>25.1</v>
      </c>
      <c r="N39" s="30">
        <v>0</v>
      </c>
      <c r="O39" s="35">
        <v>25.1</v>
      </c>
      <c r="P39" s="111">
        <v>804272.27</v>
      </c>
      <c r="Q39" s="131">
        <v>764058.66</v>
      </c>
      <c r="R39" s="131">
        <v>32170.89</v>
      </c>
      <c r="S39" s="131">
        <v>8042.72</v>
      </c>
      <c r="T39" s="32">
        <v>0</v>
      </c>
      <c r="U39" s="32">
        <v>0</v>
      </c>
      <c r="V39" s="41">
        <v>0</v>
      </c>
      <c r="W39" s="42"/>
      <c r="X39" s="42"/>
      <c r="Y39" s="38"/>
      <c r="Z39" s="38"/>
      <c r="AA39" s="38"/>
    </row>
    <row r="40" spans="1:28" s="40" customFormat="1" ht="21" customHeight="1" x14ac:dyDescent="0.25">
      <c r="A40" s="21">
        <v>6</v>
      </c>
      <c r="B40" s="27" t="s">
        <v>37</v>
      </c>
      <c r="C40" s="28">
        <v>11</v>
      </c>
      <c r="D40" s="29">
        <v>41465</v>
      </c>
      <c r="E40" s="92" t="s">
        <v>64</v>
      </c>
      <c r="F40" s="92" t="s">
        <v>65</v>
      </c>
      <c r="G40" s="28">
        <v>4</v>
      </c>
      <c r="H40" s="28">
        <v>4</v>
      </c>
      <c r="I40" s="30">
        <v>65.3</v>
      </c>
      <c r="J40" s="28">
        <v>3</v>
      </c>
      <c r="K40" s="28">
        <v>0</v>
      </c>
      <c r="L40" s="28">
        <v>3</v>
      </c>
      <c r="M40" s="30">
        <f>N40+O40</f>
        <v>65.3</v>
      </c>
      <c r="N40" s="30">
        <v>0</v>
      </c>
      <c r="O40" s="30">
        <v>65.3</v>
      </c>
      <c r="P40" s="94">
        <v>2092389.62</v>
      </c>
      <c r="Q40" s="131">
        <v>1987770.14</v>
      </c>
      <c r="R40" s="131">
        <v>83695.58</v>
      </c>
      <c r="S40" s="131">
        <v>20923.900000000001</v>
      </c>
      <c r="T40" s="32">
        <v>0</v>
      </c>
      <c r="U40" s="32">
        <v>0</v>
      </c>
      <c r="V40" s="40">
        <v>0</v>
      </c>
      <c r="W40" s="38"/>
      <c r="X40" s="38"/>
      <c r="Y40" s="38"/>
      <c r="Z40" s="38"/>
      <c r="AA40" s="38"/>
      <c r="AB40" s="43"/>
    </row>
    <row r="41" spans="1:28" s="40" customFormat="1" ht="18" customHeight="1" x14ac:dyDescent="0.25">
      <c r="A41" s="21">
        <v>7</v>
      </c>
      <c r="B41" s="62" t="s">
        <v>54</v>
      </c>
      <c r="C41" s="28">
        <v>18</v>
      </c>
      <c r="D41" s="29">
        <v>41465</v>
      </c>
      <c r="E41" s="92" t="s">
        <v>64</v>
      </c>
      <c r="F41" s="92" t="s">
        <v>65</v>
      </c>
      <c r="G41" s="28">
        <v>3</v>
      </c>
      <c r="H41" s="28">
        <v>3</v>
      </c>
      <c r="I41" s="30">
        <v>49.85</v>
      </c>
      <c r="J41" s="28">
        <f>K41+L41</f>
        <v>2</v>
      </c>
      <c r="K41" s="28">
        <v>0</v>
      </c>
      <c r="L41" s="28">
        <v>2</v>
      </c>
      <c r="M41" s="30">
        <f t="shared" ref="M41:M44" si="16">N41+O41</f>
        <v>49.85</v>
      </c>
      <c r="N41" s="30">
        <v>0</v>
      </c>
      <c r="O41" s="30">
        <v>49.85</v>
      </c>
      <c r="P41" s="94">
        <v>1597329.59</v>
      </c>
      <c r="Q41" s="131">
        <v>1517463.11</v>
      </c>
      <c r="R41" s="131">
        <v>63893.18</v>
      </c>
      <c r="S41" s="131">
        <v>15973.3</v>
      </c>
      <c r="T41" s="32">
        <v>0</v>
      </c>
      <c r="U41" s="32">
        <v>0</v>
      </c>
      <c r="V41" s="40">
        <v>0</v>
      </c>
      <c r="W41" s="38"/>
      <c r="X41" s="38"/>
      <c r="Y41" s="38"/>
      <c r="Z41" s="38"/>
      <c r="AA41" s="38"/>
      <c r="AB41" s="43"/>
    </row>
    <row r="42" spans="1:28" s="43" customFormat="1" ht="21" customHeight="1" x14ac:dyDescent="0.25">
      <c r="A42" s="21">
        <v>8</v>
      </c>
      <c r="B42" s="27" t="s">
        <v>60</v>
      </c>
      <c r="C42" s="75" t="s">
        <v>40</v>
      </c>
      <c r="D42" s="34">
        <v>42309</v>
      </c>
      <c r="E42" s="92" t="s">
        <v>64</v>
      </c>
      <c r="F42" s="92" t="s">
        <v>65</v>
      </c>
      <c r="G42" s="76">
        <v>11</v>
      </c>
      <c r="H42" s="76">
        <v>11</v>
      </c>
      <c r="I42" s="77">
        <v>493.8</v>
      </c>
      <c r="J42" s="28">
        <f>K42+L42</f>
        <v>8</v>
      </c>
      <c r="K42" s="76">
        <v>5</v>
      </c>
      <c r="L42" s="76">
        <v>3</v>
      </c>
      <c r="M42" s="30">
        <f t="shared" si="16"/>
        <v>493.79999999999995</v>
      </c>
      <c r="N42" s="35">
        <v>301.2</v>
      </c>
      <c r="O42" s="35">
        <v>192.6</v>
      </c>
      <c r="P42" s="94">
        <v>15822695.140000001</v>
      </c>
      <c r="Q42" s="131">
        <v>15031560.380000001</v>
      </c>
      <c r="R42" s="131">
        <v>632907.81000000006</v>
      </c>
      <c r="S42" s="131">
        <v>158226.95000000001</v>
      </c>
      <c r="T42" s="32">
        <v>0</v>
      </c>
      <c r="U42" s="32">
        <v>0</v>
      </c>
      <c r="W42" s="74"/>
      <c r="X42" s="41"/>
      <c r="Y42" s="38"/>
      <c r="Z42" s="38"/>
      <c r="AA42" s="38"/>
    </row>
    <row r="43" spans="1:28" s="43" customFormat="1" ht="20.25" customHeight="1" x14ac:dyDescent="0.25">
      <c r="A43" s="21">
        <v>9</v>
      </c>
      <c r="B43" s="68" t="s">
        <v>78</v>
      </c>
      <c r="C43" s="33">
        <v>6</v>
      </c>
      <c r="D43" s="34">
        <v>42119</v>
      </c>
      <c r="E43" s="92" t="s">
        <v>64</v>
      </c>
      <c r="F43" s="92" t="s">
        <v>65</v>
      </c>
      <c r="G43" s="33">
        <v>8</v>
      </c>
      <c r="H43" s="33">
        <v>8</v>
      </c>
      <c r="I43" s="35">
        <v>297.52999999999997</v>
      </c>
      <c r="J43" s="31">
        <f>K43+L43</f>
        <v>5</v>
      </c>
      <c r="K43" s="21">
        <v>4</v>
      </c>
      <c r="L43" s="21">
        <v>1</v>
      </c>
      <c r="M43" s="30">
        <f t="shared" si="16"/>
        <v>297.52999999999997</v>
      </c>
      <c r="N43" s="36">
        <v>232.6</v>
      </c>
      <c r="O43" s="36">
        <v>64.930000000000007</v>
      </c>
      <c r="P43" s="94">
        <v>9533670.4800000004</v>
      </c>
      <c r="Q43" s="131">
        <v>9056986.9600000009</v>
      </c>
      <c r="R43" s="131">
        <v>381346.82</v>
      </c>
      <c r="S43" s="131">
        <v>95336.7</v>
      </c>
      <c r="T43" s="32">
        <v>0</v>
      </c>
      <c r="U43" s="32">
        <v>0</v>
      </c>
      <c r="W43" s="74"/>
      <c r="X43" s="41"/>
      <c r="Y43" s="38"/>
      <c r="Z43" s="38"/>
      <c r="AA43" s="38"/>
    </row>
    <row r="44" spans="1:28" s="43" customFormat="1" ht="21.75" customHeight="1" x14ac:dyDescent="0.25">
      <c r="A44" s="21">
        <v>10</v>
      </c>
      <c r="B44" s="27" t="s">
        <v>79</v>
      </c>
      <c r="C44" s="28">
        <v>7</v>
      </c>
      <c r="D44" s="73">
        <v>42267</v>
      </c>
      <c r="E44" s="92" t="s">
        <v>64</v>
      </c>
      <c r="F44" s="92" t="s">
        <v>65</v>
      </c>
      <c r="G44" s="28">
        <v>9</v>
      </c>
      <c r="H44" s="28">
        <v>9</v>
      </c>
      <c r="I44" s="30">
        <v>481</v>
      </c>
      <c r="J44" s="28">
        <v>8</v>
      </c>
      <c r="K44" s="28">
        <v>8</v>
      </c>
      <c r="L44" s="28">
        <v>0</v>
      </c>
      <c r="M44" s="30">
        <f t="shared" si="16"/>
        <v>481</v>
      </c>
      <c r="N44" s="30">
        <v>481</v>
      </c>
      <c r="O44" s="30">
        <v>0</v>
      </c>
      <c r="P44" s="94">
        <v>15412548.310000001</v>
      </c>
      <c r="Q44" s="131">
        <v>14641920.9</v>
      </c>
      <c r="R44" s="131">
        <v>616501.93000000005</v>
      </c>
      <c r="S44" s="131">
        <v>154125.48000000001</v>
      </c>
      <c r="T44" s="32">
        <v>0</v>
      </c>
      <c r="U44" s="32">
        <v>0</v>
      </c>
      <c r="V44" s="41">
        <v>0</v>
      </c>
      <c r="W44" s="42"/>
      <c r="X44" s="42"/>
      <c r="Y44" s="38"/>
      <c r="Z44" s="38"/>
      <c r="AA44" s="38"/>
    </row>
    <row r="45" spans="1:28" s="43" customFormat="1" ht="19.5" customHeight="1" x14ac:dyDescent="0.25">
      <c r="A45" s="21">
        <v>11</v>
      </c>
      <c r="B45" s="27" t="s">
        <v>52</v>
      </c>
      <c r="C45" s="33">
        <v>4</v>
      </c>
      <c r="D45" s="34">
        <v>41372</v>
      </c>
      <c r="E45" s="92" t="s">
        <v>64</v>
      </c>
      <c r="F45" s="92" t="s">
        <v>65</v>
      </c>
      <c r="G45" s="33">
        <v>18</v>
      </c>
      <c r="H45" s="33">
        <v>18</v>
      </c>
      <c r="I45" s="35">
        <v>459.3</v>
      </c>
      <c r="J45" s="31">
        <v>11</v>
      </c>
      <c r="K45" s="21">
        <v>10</v>
      </c>
      <c r="L45" s="21">
        <v>1</v>
      </c>
      <c r="M45" s="30">
        <f t="shared" ref="M45:M46" si="17">N45+O45</f>
        <v>459.3</v>
      </c>
      <c r="N45" s="36">
        <v>408.7</v>
      </c>
      <c r="O45" s="36">
        <v>50.6</v>
      </c>
      <c r="P45" s="94">
        <v>14717221.289999999</v>
      </c>
      <c r="Q45" s="131">
        <v>13981360.23</v>
      </c>
      <c r="R45" s="131">
        <v>588688.85</v>
      </c>
      <c r="S45" s="131">
        <v>147172.21</v>
      </c>
      <c r="T45" s="32">
        <v>0</v>
      </c>
      <c r="U45" s="32">
        <v>0</v>
      </c>
      <c r="V45" s="43">
        <v>0</v>
      </c>
      <c r="W45" s="74"/>
      <c r="X45" s="41"/>
      <c r="Y45" s="38"/>
      <c r="Z45" s="38"/>
      <c r="AA45" s="38"/>
    </row>
    <row r="46" spans="1:28" s="43" customFormat="1" ht="19.5" customHeight="1" x14ac:dyDescent="0.25">
      <c r="A46" s="21">
        <v>12</v>
      </c>
      <c r="B46" s="27" t="s">
        <v>58</v>
      </c>
      <c r="C46" s="28">
        <v>4</v>
      </c>
      <c r="D46" s="29">
        <v>41779</v>
      </c>
      <c r="E46" s="92" t="s">
        <v>64</v>
      </c>
      <c r="F46" s="92" t="s">
        <v>65</v>
      </c>
      <c r="G46" s="28">
        <v>2</v>
      </c>
      <c r="H46" s="28">
        <v>2</v>
      </c>
      <c r="I46" s="30">
        <v>64.900000000000006</v>
      </c>
      <c r="J46" s="28">
        <f t="shared" ref="J46" si="18">K46+L46</f>
        <v>2</v>
      </c>
      <c r="K46" s="28">
        <v>2</v>
      </c>
      <c r="L46" s="28">
        <v>0</v>
      </c>
      <c r="M46" s="30">
        <f t="shared" si="17"/>
        <v>64.900000000000006</v>
      </c>
      <c r="N46" s="30">
        <v>64.900000000000006</v>
      </c>
      <c r="O46" s="30">
        <v>0</v>
      </c>
      <c r="P46" s="94">
        <v>2079572.53</v>
      </c>
      <c r="Q46" s="131">
        <v>1975593.9</v>
      </c>
      <c r="R46" s="131">
        <v>83182.899999999994</v>
      </c>
      <c r="S46" s="131">
        <v>20795.73</v>
      </c>
      <c r="T46" s="32">
        <v>0</v>
      </c>
      <c r="U46" s="32">
        <v>0</v>
      </c>
      <c r="V46" s="43">
        <v>0</v>
      </c>
      <c r="W46" s="74"/>
      <c r="X46" s="41"/>
      <c r="Y46" s="38"/>
      <c r="Z46" s="38"/>
      <c r="AA46" s="38"/>
    </row>
    <row r="47" spans="1:28" s="43" customFormat="1" ht="19.5" customHeight="1" x14ac:dyDescent="0.25">
      <c r="A47" s="21">
        <v>13</v>
      </c>
      <c r="B47" s="27" t="s">
        <v>76</v>
      </c>
      <c r="C47" s="28">
        <v>5</v>
      </c>
      <c r="D47" s="29">
        <v>42088</v>
      </c>
      <c r="E47" s="92" t="s">
        <v>64</v>
      </c>
      <c r="F47" s="92" t="s">
        <v>65</v>
      </c>
      <c r="G47" s="28">
        <v>20</v>
      </c>
      <c r="H47" s="28">
        <v>20</v>
      </c>
      <c r="I47" s="30">
        <v>651.29999999999995</v>
      </c>
      <c r="J47" s="28">
        <f>K47+L47</f>
        <v>11</v>
      </c>
      <c r="K47" s="28">
        <v>7</v>
      </c>
      <c r="L47" s="28">
        <v>4</v>
      </c>
      <c r="M47" s="30">
        <f>N47+O47</f>
        <v>651.29999999999995</v>
      </c>
      <c r="N47" s="30">
        <v>403.7</v>
      </c>
      <c r="O47" s="30">
        <v>247.6</v>
      </c>
      <c r="P47" s="94">
        <v>20869423.539999999</v>
      </c>
      <c r="Q47" s="131">
        <v>19825952.359999999</v>
      </c>
      <c r="R47" s="131">
        <v>834776.94</v>
      </c>
      <c r="S47" s="131">
        <v>208694.24</v>
      </c>
      <c r="T47" s="32">
        <v>0</v>
      </c>
      <c r="U47" s="32">
        <v>0</v>
      </c>
      <c r="W47" s="41"/>
      <c r="X47" s="41"/>
      <c r="Y47" s="38"/>
      <c r="Z47" s="38"/>
      <c r="AA47" s="38"/>
    </row>
    <row r="48" spans="1:28" s="43" customFormat="1" ht="19.5" customHeight="1" x14ac:dyDescent="0.25">
      <c r="A48" s="21">
        <v>14</v>
      </c>
      <c r="B48" s="3" t="s">
        <v>61</v>
      </c>
      <c r="C48" s="92">
        <v>3</v>
      </c>
      <c r="D48" s="93">
        <v>42053</v>
      </c>
      <c r="E48" s="92" t="s">
        <v>64</v>
      </c>
      <c r="F48" s="92" t="s">
        <v>65</v>
      </c>
      <c r="G48" s="92">
        <v>4</v>
      </c>
      <c r="H48" s="92">
        <v>4</v>
      </c>
      <c r="I48" s="4">
        <v>42.7</v>
      </c>
      <c r="J48" s="92">
        <v>1</v>
      </c>
      <c r="K48" s="92">
        <v>0</v>
      </c>
      <c r="L48" s="92">
        <v>1</v>
      </c>
      <c r="M48" s="4">
        <f t="shared" ref="M48" si="19">N48+O48</f>
        <v>42.7</v>
      </c>
      <c r="N48" s="4">
        <v>0</v>
      </c>
      <c r="O48" s="4">
        <v>42.7</v>
      </c>
      <c r="P48" s="94">
        <v>1368224.15</v>
      </c>
      <c r="Q48" s="131">
        <v>1299812.94</v>
      </c>
      <c r="R48" s="131">
        <v>54728.97</v>
      </c>
      <c r="S48" s="131">
        <v>13682.24</v>
      </c>
      <c r="T48" s="32">
        <v>0</v>
      </c>
      <c r="U48" s="32">
        <v>0</v>
      </c>
      <c r="W48" s="41"/>
      <c r="X48" s="41"/>
      <c r="Y48" s="38"/>
      <c r="Z48" s="38"/>
      <c r="AA48" s="38"/>
    </row>
    <row r="49" spans="1:168" s="43" customFormat="1" ht="19.5" customHeight="1" x14ac:dyDescent="0.25">
      <c r="A49" s="21">
        <v>15</v>
      </c>
      <c r="B49" s="27" t="s">
        <v>57</v>
      </c>
      <c r="C49" s="28">
        <v>5</v>
      </c>
      <c r="D49" s="29">
        <v>41735</v>
      </c>
      <c r="E49" s="92" t="s">
        <v>64</v>
      </c>
      <c r="F49" s="92" t="s">
        <v>65</v>
      </c>
      <c r="G49" s="28">
        <v>21</v>
      </c>
      <c r="H49" s="28">
        <v>21</v>
      </c>
      <c r="I49" s="30">
        <v>246.2</v>
      </c>
      <c r="J49" s="28">
        <v>6</v>
      </c>
      <c r="K49" s="28">
        <v>2</v>
      </c>
      <c r="L49" s="28">
        <v>4</v>
      </c>
      <c r="M49" s="30">
        <f>N49+O49</f>
        <v>246.20000000000002</v>
      </c>
      <c r="N49" s="30">
        <v>76.900000000000006</v>
      </c>
      <c r="O49" s="30">
        <v>169.3</v>
      </c>
      <c r="P49" s="94">
        <v>7888917.6699999999</v>
      </c>
      <c r="Q49" s="131">
        <v>7494471.7800000003</v>
      </c>
      <c r="R49" s="131">
        <v>315556.71000000002</v>
      </c>
      <c r="S49" s="131">
        <v>78889.179999999993</v>
      </c>
      <c r="T49" s="32">
        <v>0</v>
      </c>
      <c r="U49" s="32">
        <v>0</v>
      </c>
      <c r="W49" s="41"/>
      <c r="X49" s="41"/>
      <c r="Y49" s="38"/>
      <c r="Z49" s="38"/>
      <c r="AA49" s="38"/>
    </row>
    <row r="50" spans="1:168" s="43" customFormat="1" ht="19.5" customHeight="1" x14ac:dyDescent="0.25">
      <c r="A50" s="21">
        <v>16</v>
      </c>
      <c r="B50" s="45" t="s">
        <v>55</v>
      </c>
      <c r="C50" s="46">
        <v>22</v>
      </c>
      <c r="D50" s="47">
        <v>41481</v>
      </c>
      <c r="E50" s="92" t="s">
        <v>64</v>
      </c>
      <c r="F50" s="92" t="s">
        <v>65</v>
      </c>
      <c r="G50" s="46">
        <v>1</v>
      </c>
      <c r="H50" s="46">
        <v>1</v>
      </c>
      <c r="I50" s="48">
        <v>26.2</v>
      </c>
      <c r="J50" s="46">
        <v>1</v>
      </c>
      <c r="K50" s="46">
        <v>0</v>
      </c>
      <c r="L50" s="46">
        <v>1</v>
      </c>
      <c r="M50" s="48">
        <f>N50+O50</f>
        <v>26.2</v>
      </c>
      <c r="N50" s="48">
        <v>0</v>
      </c>
      <c r="O50" s="48">
        <v>26.2</v>
      </c>
      <c r="P50" s="94">
        <v>839519.26</v>
      </c>
      <c r="Q50" s="131">
        <v>797543.3</v>
      </c>
      <c r="R50" s="131">
        <v>33580.769999999997</v>
      </c>
      <c r="S50" s="131">
        <v>8395.19</v>
      </c>
      <c r="T50" s="32">
        <v>0</v>
      </c>
      <c r="U50" s="32">
        <v>0</v>
      </c>
      <c r="W50" s="41"/>
      <c r="X50" s="41"/>
      <c r="Y50" s="38"/>
      <c r="Z50" s="38"/>
      <c r="AA50" s="38"/>
    </row>
    <row r="51" spans="1:168" ht="33" customHeight="1" x14ac:dyDescent="0.25">
      <c r="A51" s="106">
        <v>17</v>
      </c>
      <c r="B51" s="27" t="s">
        <v>72</v>
      </c>
      <c r="C51" s="28">
        <v>4</v>
      </c>
      <c r="D51" s="29">
        <v>42607</v>
      </c>
      <c r="E51" s="92" t="s">
        <v>64</v>
      </c>
      <c r="F51" s="92" t="s">
        <v>65</v>
      </c>
      <c r="G51" s="28">
        <v>18</v>
      </c>
      <c r="H51" s="28">
        <v>18</v>
      </c>
      <c r="I51" s="30">
        <v>474.2</v>
      </c>
      <c r="J51" s="28">
        <f>K51+L51</f>
        <v>11</v>
      </c>
      <c r="K51" s="28">
        <v>6</v>
      </c>
      <c r="L51" s="28">
        <v>5</v>
      </c>
      <c r="M51" s="30">
        <f>N51+O51</f>
        <v>474.20000000000005</v>
      </c>
      <c r="N51" s="30">
        <v>268.3</v>
      </c>
      <c r="O51" s="30">
        <v>205.9</v>
      </c>
      <c r="P51" s="94">
        <v>15194657.82</v>
      </c>
      <c r="Q51" s="70">
        <v>14434924.93</v>
      </c>
      <c r="R51" s="70">
        <v>607786.31000000006</v>
      </c>
      <c r="S51" s="70">
        <v>151946.57999999999</v>
      </c>
      <c r="T51" s="32">
        <v>0</v>
      </c>
      <c r="U51" s="32">
        <v>0</v>
      </c>
      <c r="Y51" s="38"/>
      <c r="Z51" s="38"/>
      <c r="AA51" s="38"/>
      <c r="AB51" s="43"/>
    </row>
    <row r="52" spans="1:168" s="102" customFormat="1" ht="33" customHeight="1" x14ac:dyDescent="0.25">
      <c r="A52" s="144" t="s">
        <v>88</v>
      </c>
      <c r="B52" s="145"/>
      <c r="C52" s="51" t="s">
        <v>32</v>
      </c>
      <c r="D52" s="51" t="s">
        <v>32</v>
      </c>
      <c r="E52" s="51" t="s">
        <v>32</v>
      </c>
      <c r="F52" s="51" t="s">
        <v>32</v>
      </c>
      <c r="G52" s="98">
        <f>G53+G60</f>
        <v>141</v>
      </c>
      <c r="H52" s="98">
        <f t="shared" ref="H52:O52" si="20">H53+H60</f>
        <v>141</v>
      </c>
      <c r="I52" s="100">
        <f t="shared" si="20"/>
        <v>2246.6799999999998</v>
      </c>
      <c r="J52" s="98">
        <f t="shared" si="20"/>
        <v>91</v>
      </c>
      <c r="K52" s="98">
        <f t="shared" si="20"/>
        <v>30</v>
      </c>
      <c r="L52" s="98">
        <f t="shared" si="20"/>
        <v>61</v>
      </c>
      <c r="M52" s="100">
        <f t="shared" si="20"/>
        <v>2246.6799999999998</v>
      </c>
      <c r="N52" s="100">
        <f t="shared" si="20"/>
        <v>966.31</v>
      </c>
      <c r="O52" s="100">
        <f t="shared" si="20"/>
        <v>1280.3700000000001</v>
      </c>
      <c r="P52" s="99">
        <f>P53+P60</f>
        <v>86482200</v>
      </c>
      <c r="Q52" s="99">
        <f>Q53+Q60</f>
        <v>78020840</v>
      </c>
      <c r="R52" s="99">
        <f>R53+R60</f>
        <v>3285088</v>
      </c>
      <c r="S52" s="99">
        <f>S53+S60</f>
        <v>5176272</v>
      </c>
      <c r="T52" s="101">
        <v>0</v>
      </c>
      <c r="U52" s="101">
        <v>0</v>
      </c>
      <c r="W52" s="103"/>
      <c r="X52" s="104"/>
      <c r="Y52" s="38"/>
      <c r="Z52" s="38"/>
      <c r="AA52" s="38"/>
    </row>
    <row r="53" spans="1:168" s="82" customFormat="1" ht="42.75" customHeight="1" x14ac:dyDescent="0.25">
      <c r="A53" s="78"/>
      <c r="B53" s="79" t="s">
        <v>71</v>
      </c>
      <c r="C53" s="51" t="s">
        <v>32</v>
      </c>
      <c r="D53" s="51" t="s">
        <v>32</v>
      </c>
      <c r="E53" s="51" t="s">
        <v>32</v>
      </c>
      <c r="F53" s="51" t="s">
        <v>32</v>
      </c>
      <c r="G53" s="90">
        <f>SUM(G54:G59)</f>
        <v>128</v>
      </c>
      <c r="H53" s="90">
        <f t="shared" ref="H53:O53" si="21">SUM(H54:H59)</f>
        <v>128</v>
      </c>
      <c r="I53" s="133">
        <f t="shared" si="21"/>
        <v>2053.1799999999998</v>
      </c>
      <c r="J53" s="90">
        <f t="shared" si="21"/>
        <v>86</v>
      </c>
      <c r="K53" s="90">
        <f t="shared" si="21"/>
        <v>30</v>
      </c>
      <c r="L53" s="90">
        <f t="shared" si="21"/>
        <v>56</v>
      </c>
      <c r="M53" s="133">
        <f t="shared" si="21"/>
        <v>2053.1799999999998</v>
      </c>
      <c r="N53" s="133">
        <f t="shared" si="21"/>
        <v>966.31</v>
      </c>
      <c r="O53" s="133">
        <f t="shared" si="21"/>
        <v>1086.8700000000001</v>
      </c>
      <c r="P53" s="101">
        <f>SUM(P54:P59)</f>
        <v>82127200</v>
      </c>
      <c r="Q53" s="101">
        <f>SUM(Q54:Q59)</f>
        <v>78020840</v>
      </c>
      <c r="R53" s="101">
        <f>SUM(R54:R59)</f>
        <v>3285088</v>
      </c>
      <c r="S53" s="101">
        <f>SUM(S54:S59)</f>
        <v>821272</v>
      </c>
      <c r="T53" s="26">
        <f>SUM(T58:T58)</f>
        <v>0</v>
      </c>
      <c r="U53" s="26">
        <f>SUM(U58:U58)</f>
        <v>0</v>
      </c>
      <c r="V53" s="80"/>
      <c r="W53" s="81"/>
      <c r="Y53" s="38"/>
      <c r="Z53" s="38"/>
      <c r="AA53" s="38"/>
    </row>
    <row r="54" spans="1:168" s="43" customFormat="1" ht="18" customHeight="1" x14ac:dyDescent="0.25">
      <c r="A54" s="21">
        <v>1</v>
      </c>
      <c r="B54" s="27" t="s">
        <v>63</v>
      </c>
      <c r="C54" s="28">
        <v>2</v>
      </c>
      <c r="D54" s="29">
        <v>42408</v>
      </c>
      <c r="E54" s="28" t="s">
        <v>80</v>
      </c>
      <c r="F54" s="28" t="s">
        <v>81</v>
      </c>
      <c r="G54" s="28">
        <v>14</v>
      </c>
      <c r="H54" s="28">
        <v>14</v>
      </c>
      <c r="I54" s="30">
        <v>530.20000000000005</v>
      </c>
      <c r="J54" s="28">
        <f t="shared" ref="J54" si="22">K54+L54</f>
        <v>12</v>
      </c>
      <c r="K54" s="28">
        <v>11</v>
      </c>
      <c r="L54" s="28">
        <v>1</v>
      </c>
      <c r="M54" s="30">
        <f>N54+O54</f>
        <v>530.19999999999993</v>
      </c>
      <c r="N54" s="30">
        <v>486.9</v>
      </c>
      <c r="O54" s="30">
        <v>43.3</v>
      </c>
      <c r="P54" s="109">
        <v>21207999.999999996</v>
      </c>
      <c r="Q54" s="132">
        <v>20147599.999999996</v>
      </c>
      <c r="R54" s="132">
        <v>848319.99999999988</v>
      </c>
      <c r="S54" s="132">
        <v>212079.99999999997</v>
      </c>
      <c r="T54" s="49">
        <v>0</v>
      </c>
      <c r="U54" s="49">
        <v>0</v>
      </c>
      <c r="W54" s="74"/>
      <c r="X54" s="41"/>
      <c r="Y54" s="38"/>
      <c r="Z54" s="38"/>
      <c r="AA54" s="38"/>
    </row>
    <row r="55" spans="1:168" s="43" customFormat="1" ht="18" customHeight="1" x14ac:dyDescent="0.25">
      <c r="A55" s="21">
        <v>2</v>
      </c>
      <c r="B55" s="68" t="s">
        <v>75</v>
      </c>
      <c r="C55" s="69">
        <v>6</v>
      </c>
      <c r="D55" s="34">
        <v>41971</v>
      </c>
      <c r="E55" s="28" t="s">
        <v>80</v>
      </c>
      <c r="F55" s="28" t="s">
        <v>81</v>
      </c>
      <c r="G55" s="63">
        <v>6</v>
      </c>
      <c r="H55" s="63">
        <v>6</v>
      </c>
      <c r="I55" s="65">
        <v>206.27</v>
      </c>
      <c r="J55" s="63">
        <f>K55+L55</f>
        <v>4</v>
      </c>
      <c r="K55" s="63">
        <v>3</v>
      </c>
      <c r="L55" s="63">
        <v>1</v>
      </c>
      <c r="M55" s="65">
        <f>N55+O55</f>
        <v>206.27</v>
      </c>
      <c r="N55" s="65">
        <v>144.9</v>
      </c>
      <c r="O55" s="65">
        <v>61.37</v>
      </c>
      <c r="P55" s="109">
        <v>8250800</v>
      </c>
      <c r="Q55" s="132">
        <v>7838260</v>
      </c>
      <c r="R55" s="132">
        <v>330032</v>
      </c>
      <c r="S55" s="132">
        <v>82508</v>
      </c>
      <c r="T55" s="49"/>
      <c r="U55" s="49"/>
      <c r="W55" s="41"/>
      <c r="X55" s="41"/>
      <c r="Y55" s="38"/>
      <c r="Z55" s="38"/>
      <c r="AA55" s="38"/>
    </row>
    <row r="56" spans="1:168" s="43" customFormat="1" ht="18" customHeight="1" x14ac:dyDescent="0.25">
      <c r="A56" s="21">
        <v>3</v>
      </c>
      <c r="B56" s="3" t="s">
        <v>62</v>
      </c>
      <c r="C56" s="92">
        <v>1</v>
      </c>
      <c r="D56" s="93">
        <v>42382</v>
      </c>
      <c r="E56" s="28" t="s">
        <v>80</v>
      </c>
      <c r="F56" s="28" t="s">
        <v>81</v>
      </c>
      <c r="G56" s="92">
        <v>6</v>
      </c>
      <c r="H56" s="92">
        <v>6</v>
      </c>
      <c r="I56" s="4">
        <v>85</v>
      </c>
      <c r="J56" s="92">
        <f>K56+L56</f>
        <v>2</v>
      </c>
      <c r="K56" s="92">
        <v>1</v>
      </c>
      <c r="L56" s="92">
        <v>1</v>
      </c>
      <c r="M56" s="4">
        <f>N56+O56</f>
        <v>85</v>
      </c>
      <c r="N56" s="4">
        <v>42.9</v>
      </c>
      <c r="O56" s="4">
        <v>42.1</v>
      </c>
      <c r="P56" s="109">
        <v>3400000</v>
      </c>
      <c r="Q56" s="132">
        <v>3230000</v>
      </c>
      <c r="R56" s="132">
        <v>136000</v>
      </c>
      <c r="S56" s="132">
        <v>34000</v>
      </c>
      <c r="T56" s="49"/>
      <c r="U56" s="49"/>
      <c r="W56" s="41"/>
      <c r="X56" s="41"/>
      <c r="Y56" s="38"/>
      <c r="Z56" s="38"/>
      <c r="AA56" s="38"/>
    </row>
    <row r="57" spans="1:168" s="5" customFormat="1" ht="19.5" customHeight="1" x14ac:dyDescent="0.25">
      <c r="A57" s="91">
        <v>4</v>
      </c>
      <c r="B57" s="27" t="s">
        <v>86</v>
      </c>
      <c r="C57" s="92">
        <v>3</v>
      </c>
      <c r="D57" s="93">
        <v>42542</v>
      </c>
      <c r="E57" s="28" t="s">
        <v>84</v>
      </c>
      <c r="F57" s="28" t="s">
        <v>85</v>
      </c>
      <c r="G57" s="28">
        <v>97</v>
      </c>
      <c r="H57" s="28">
        <v>97</v>
      </c>
      <c r="I57" s="30">
        <v>1073.6099999999999</v>
      </c>
      <c r="J57" s="28">
        <f>K57+L57</f>
        <v>64</v>
      </c>
      <c r="K57" s="28">
        <v>14</v>
      </c>
      <c r="L57" s="28">
        <v>50</v>
      </c>
      <c r="M57" s="30">
        <f>N57+O57</f>
        <v>1073.6100000000001</v>
      </c>
      <c r="N57" s="30">
        <v>233.91</v>
      </c>
      <c r="O57" s="30">
        <v>839.7</v>
      </c>
      <c r="P57" s="94">
        <v>42944400.000000007</v>
      </c>
      <c r="Q57" s="131">
        <v>40797180.000000007</v>
      </c>
      <c r="R57" s="131">
        <v>1717776.0000000002</v>
      </c>
      <c r="S57" s="131">
        <v>429444.00000000006</v>
      </c>
      <c r="T57" s="95">
        <v>0</v>
      </c>
      <c r="U57" s="95">
        <v>0</v>
      </c>
      <c r="W57" s="96"/>
      <c r="X57" s="97"/>
      <c r="Y57" s="38"/>
      <c r="Z57" s="38"/>
      <c r="AA57" s="38"/>
      <c r="AB57" s="43"/>
    </row>
    <row r="58" spans="1:168" s="108" customFormat="1" ht="29.25" customHeight="1" x14ac:dyDescent="0.25">
      <c r="A58" s="91">
        <v>5</v>
      </c>
      <c r="B58" s="105" t="s">
        <v>38</v>
      </c>
      <c r="C58" s="106">
        <v>25</v>
      </c>
      <c r="D58" s="107">
        <v>41599</v>
      </c>
      <c r="E58" s="28" t="s">
        <v>84</v>
      </c>
      <c r="F58" s="28" t="s">
        <v>85</v>
      </c>
      <c r="G58" s="91">
        <v>3</v>
      </c>
      <c r="H58" s="91">
        <v>3</v>
      </c>
      <c r="I58" s="94">
        <v>100.4</v>
      </c>
      <c r="J58" s="91">
        <f t="shared" ref="J58" si="23">K58+L58</f>
        <v>3</v>
      </c>
      <c r="K58" s="91">
        <v>0</v>
      </c>
      <c r="L58" s="91">
        <v>3</v>
      </c>
      <c r="M58" s="94">
        <f t="shared" ref="M58:M59" si="24">N58+O58</f>
        <v>100.4</v>
      </c>
      <c r="N58" s="94">
        <v>0</v>
      </c>
      <c r="O58" s="94">
        <v>100.4</v>
      </c>
      <c r="P58" s="95">
        <v>4016000</v>
      </c>
      <c r="Q58" s="132">
        <v>3815200</v>
      </c>
      <c r="R58" s="132">
        <v>160640</v>
      </c>
      <c r="S58" s="132">
        <v>40160</v>
      </c>
      <c r="T58" s="95">
        <v>0</v>
      </c>
      <c r="U58" s="95">
        <v>0</v>
      </c>
      <c r="X58" s="112"/>
      <c r="Y58" s="38"/>
      <c r="Z58" s="38"/>
      <c r="AA58" s="38"/>
      <c r="AB58" s="43"/>
      <c r="AC58" s="121"/>
      <c r="AD58" s="121"/>
      <c r="AE58" s="121"/>
      <c r="AF58" s="121"/>
      <c r="AG58" s="121"/>
      <c r="AH58" s="121"/>
      <c r="AI58" s="121"/>
      <c r="AJ58" s="121"/>
      <c r="AK58" s="121"/>
      <c r="AL58" s="121"/>
      <c r="AM58" s="121"/>
      <c r="AN58" s="121"/>
      <c r="AO58" s="121"/>
      <c r="AP58" s="121"/>
      <c r="AQ58" s="121"/>
      <c r="AR58" s="121"/>
      <c r="AS58" s="121"/>
      <c r="AT58" s="121"/>
      <c r="AU58" s="121"/>
      <c r="AV58" s="121"/>
      <c r="AW58" s="121"/>
      <c r="AX58" s="121"/>
      <c r="AY58" s="121"/>
      <c r="AZ58" s="121"/>
      <c r="BA58" s="121"/>
      <c r="BB58" s="121"/>
      <c r="BC58" s="121"/>
      <c r="BD58" s="121"/>
      <c r="BE58" s="121"/>
      <c r="BF58" s="121"/>
      <c r="BG58" s="121"/>
      <c r="BH58" s="121"/>
      <c r="BI58" s="121"/>
      <c r="BJ58" s="121"/>
      <c r="BK58" s="121"/>
      <c r="BL58" s="121"/>
      <c r="BM58" s="121"/>
      <c r="BN58" s="121"/>
      <c r="BO58" s="121"/>
      <c r="BP58" s="121"/>
      <c r="BQ58" s="121"/>
      <c r="BR58" s="121"/>
      <c r="BS58" s="121"/>
      <c r="BT58" s="121"/>
      <c r="BU58" s="121"/>
      <c r="BV58" s="121"/>
      <c r="BW58" s="121"/>
      <c r="BX58" s="121"/>
      <c r="BY58" s="121"/>
      <c r="BZ58" s="121"/>
      <c r="CA58" s="121"/>
      <c r="CB58" s="121"/>
      <c r="CC58" s="121"/>
      <c r="CD58" s="121"/>
      <c r="CE58" s="121"/>
      <c r="CF58" s="121"/>
      <c r="CG58" s="121"/>
      <c r="CH58" s="121"/>
      <c r="CI58" s="121"/>
      <c r="CJ58" s="121"/>
      <c r="CK58" s="121"/>
      <c r="CL58" s="121"/>
      <c r="CM58" s="121"/>
      <c r="CN58" s="121"/>
      <c r="CO58" s="121"/>
      <c r="CP58" s="121"/>
      <c r="CQ58" s="121"/>
      <c r="CR58" s="121"/>
      <c r="CS58" s="121"/>
      <c r="CT58" s="121"/>
      <c r="CU58" s="121"/>
      <c r="CV58" s="121"/>
      <c r="CW58" s="121"/>
      <c r="CX58" s="121"/>
      <c r="CY58" s="121"/>
      <c r="CZ58" s="121"/>
      <c r="DA58" s="121"/>
      <c r="DB58" s="121"/>
      <c r="DC58" s="121"/>
      <c r="DD58" s="121"/>
      <c r="DE58" s="121"/>
      <c r="DF58" s="121"/>
      <c r="DG58" s="121"/>
      <c r="DH58" s="121"/>
      <c r="DI58" s="121"/>
      <c r="DJ58" s="121"/>
      <c r="DK58" s="121"/>
      <c r="DL58" s="121"/>
      <c r="DM58" s="121"/>
      <c r="DN58" s="121"/>
      <c r="DO58" s="121"/>
      <c r="DP58" s="121"/>
      <c r="DQ58" s="121"/>
      <c r="DR58" s="121"/>
      <c r="DS58" s="121"/>
      <c r="DT58" s="121"/>
      <c r="DU58" s="121"/>
      <c r="DV58" s="121"/>
      <c r="DW58" s="121"/>
      <c r="DX58" s="121"/>
      <c r="DY58" s="121"/>
      <c r="DZ58" s="121"/>
      <c r="EA58" s="121"/>
      <c r="EB58" s="121"/>
      <c r="EC58" s="121"/>
      <c r="ED58" s="121"/>
      <c r="EE58" s="121"/>
      <c r="EF58" s="121"/>
      <c r="EG58" s="121"/>
      <c r="EH58" s="121"/>
      <c r="EI58" s="121"/>
      <c r="EJ58" s="121"/>
      <c r="EK58" s="121"/>
      <c r="EL58" s="121"/>
      <c r="EM58" s="121"/>
      <c r="EN58" s="121"/>
      <c r="EO58" s="121"/>
      <c r="EP58" s="121"/>
      <c r="EQ58" s="121"/>
      <c r="ER58" s="121"/>
      <c r="ES58" s="121"/>
      <c r="ET58" s="121"/>
      <c r="EU58" s="121"/>
      <c r="EV58" s="121"/>
      <c r="EW58" s="121"/>
      <c r="EX58" s="121"/>
      <c r="EY58" s="121"/>
      <c r="EZ58" s="121"/>
      <c r="FA58" s="121"/>
      <c r="FB58" s="121"/>
      <c r="FC58" s="121"/>
      <c r="FD58" s="121"/>
      <c r="FE58" s="121"/>
      <c r="FF58" s="121"/>
      <c r="FG58" s="121"/>
      <c r="FH58" s="121"/>
      <c r="FI58" s="121"/>
      <c r="FJ58" s="121"/>
      <c r="FK58" s="121"/>
      <c r="FL58" s="121"/>
    </row>
    <row r="59" spans="1:168" s="83" customFormat="1" ht="29.25" customHeight="1" x14ac:dyDescent="0.25">
      <c r="A59" s="21">
        <v>6</v>
      </c>
      <c r="B59" s="68" t="s">
        <v>51</v>
      </c>
      <c r="C59" s="69">
        <v>38</v>
      </c>
      <c r="D59" s="34">
        <v>41621</v>
      </c>
      <c r="E59" s="28" t="s">
        <v>84</v>
      </c>
      <c r="F59" s="28" t="s">
        <v>85</v>
      </c>
      <c r="G59" s="21">
        <v>2</v>
      </c>
      <c r="H59" s="21">
        <v>2</v>
      </c>
      <c r="I59" s="70">
        <v>57.7</v>
      </c>
      <c r="J59" s="21">
        <v>1</v>
      </c>
      <c r="K59" s="21">
        <v>1</v>
      </c>
      <c r="L59" s="21">
        <v>0</v>
      </c>
      <c r="M59" s="70">
        <f t="shared" si="24"/>
        <v>57.7</v>
      </c>
      <c r="N59" s="70">
        <v>57.7</v>
      </c>
      <c r="O59" s="70">
        <v>0</v>
      </c>
      <c r="P59" s="95">
        <v>2308000</v>
      </c>
      <c r="Q59" s="132">
        <v>2192600</v>
      </c>
      <c r="R59" s="132">
        <v>92320</v>
      </c>
      <c r="S59" s="132">
        <v>23080</v>
      </c>
      <c r="T59" s="32">
        <v>0</v>
      </c>
      <c r="U59" s="32">
        <v>0</v>
      </c>
      <c r="X59" s="120"/>
      <c r="Y59" s="38"/>
      <c r="Z59" s="38"/>
      <c r="AA59" s="38"/>
      <c r="AB59" s="43"/>
      <c r="AC59" s="122"/>
      <c r="AD59" s="122"/>
      <c r="AE59" s="122"/>
      <c r="AF59" s="122"/>
      <c r="AG59" s="122"/>
      <c r="AH59" s="122"/>
      <c r="AI59" s="122"/>
      <c r="AJ59" s="122"/>
      <c r="AK59" s="122"/>
      <c r="AL59" s="122"/>
      <c r="AM59" s="122"/>
      <c r="AN59" s="122"/>
      <c r="AO59" s="122"/>
      <c r="AP59" s="122"/>
      <c r="AQ59" s="122"/>
      <c r="AR59" s="122"/>
      <c r="AS59" s="122"/>
      <c r="AT59" s="122"/>
      <c r="AU59" s="122"/>
      <c r="AV59" s="122"/>
      <c r="AW59" s="122"/>
      <c r="AX59" s="122"/>
      <c r="AY59" s="122"/>
      <c r="AZ59" s="122"/>
      <c r="BA59" s="122"/>
      <c r="BB59" s="122"/>
      <c r="BC59" s="122"/>
      <c r="BD59" s="122"/>
      <c r="BE59" s="122"/>
      <c r="BF59" s="122"/>
      <c r="BG59" s="122"/>
      <c r="BH59" s="122"/>
      <c r="BI59" s="122"/>
      <c r="BJ59" s="122"/>
      <c r="BK59" s="122"/>
      <c r="BL59" s="122"/>
      <c r="BM59" s="122"/>
      <c r="BN59" s="122"/>
      <c r="BO59" s="122"/>
      <c r="BP59" s="122"/>
      <c r="BQ59" s="122"/>
      <c r="BR59" s="122"/>
      <c r="BS59" s="122"/>
      <c r="BT59" s="122"/>
      <c r="BU59" s="122"/>
      <c r="BV59" s="122"/>
      <c r="BW59" s="122"/>
      <c r="BX59" s="122"/>
      <c r="BY59" s="122"/>
      <c r="BZ59" s="122"/>
      <c r="CA59" s="122"/>
      <c r="CB59" s="122"/>
      <c r="CC59" s="122"/>
      <c r="CD59" s="122"/>
      <c r="CE59" s="122"/>
      <c r="CF59" s="122"/>
      <c r="CG59" s="122"/>
      <c r="CH59" s="122"/>
      <c r="CI59" s="122"/>
      <c r="CJ59" s="122"/>
      <c r="CK59" s="122"/>
      <c r="CL59" s="122"/>
      <c r="CM59" s="122"/>
      <c r="CN59" s="122"/>
      <c r="CO59" s="122"/>
      <c r="CP59" s="122"/>
      <c r="CQ59" s="122"/>
      <c r="CR59" s="122"/>
      <c r="CS59" s="122"/>
      <c r="CT59" s="122"/>
      <c r="CU59" s="122"/>
      <c r="CV59" s="122"/>
      <c r="CW59" s="122"/>
      <c r="CX59" s="122"/>
      <c r="CY59" s="122"/>
      <c r="CZ59" s="122"/>
      <c r="DA59" s="122"/>
      <c r="DB59" s="122"/>
      <c r="DC59" s="122"/>
      <c r="DD59" s="122"/>
      <c r="DE59" s="122"/>
      <c r="DF59" s="122"/>
      <c r="DG59" s="122"/>
      <c r="DH59" s="122"/>
      <c r="DI59" s="122"/>
      <c r="DJ59" s="122"/>
      <c r="DK59" s="122"/>
      <c r="DL59" s="122"/>
      <c r="DM59" s="122"/>
      <c r="DN59" s="122"/>
      <c r="DO59" s="122"/>
      <c r="DP59" s="122"/>
      <c r="DQ59" s="122"/>
      <c r="DR59" s="122"/>
      <c r="DS59" s="122"/>
      <c r="DT59" s="122"/>
      <c r="DU59" s="122"/>
      <c r="DV59" s="122"/>
      <c r="DW59" s="122"/>
      <c r="DX59" s="122"/>
      <c r="DY59" s="122"/>
      <c r="DZ59" s="122"/>
      <c r="EA59" s="122"/>
      <c r="EB59" s="122"/>
      <c r="EC59" s="122"/>
      <c r="ED59" s="122"/>
      <c r="EE59" s="122"/>
      <c r="EF59" s="122"/>
      <c r="EG59" s="122"/>
      <c r="EH59" s="122"/>
      <c r="EI59" s="122"/>
      <c r="EJ59" s="122"/>
      <c r="EK59" s="122"/>
      <c r="EL59" s="122"/>
      <c r="EM59" s="122"/>
      <c r="EN59" s="122"/>
      <c r="EO59" s="122"/>
      <c r="EP59" s="122"/>
      <c r="EQ59" s="122"/>
      <c r="ER59" s="122"/>
      <c r="ES59" s="122"/>
      <c r="ET59" s="122"/>
      <c r="EU59" s="122"/>
      <c r="EV59" s="122"/>
      <c r="EW59" s="122"/>
      <c r="EX59" s="122"/>
      <c r="EY59" s="122"/>
      <c r="EZ59" s="122"/>
      <c r="FA59" s="122"/>
      <c r="FB59" s="122"/>
      <c r="FC59" s="122"/>
      <c r="FD59" s="122"/>
      <c r="FE59" s="122"/>
      <c r="FF59" s="122"/>
      <c r="FG59" s="122"/>
      <c r="FH59" s="122"/>
      <c r="FI59" s="122"/>
      <c r="FJ59" s="122"/>
      <c r="FK59" s="122"/>
      <c r="FL59" s="122"/>
    </row>
    <row r="60" spans="1:168" s="52" customFormat="1" ht="36.75" customHeight="1" x14ac:dyDescent="0.25">
      <c r="A60" s="146" t="s">
        <v>89</v>
      </c>
      <c r="B60" s="146"/>
      <c r="C60" s="51" t="s">
        <v>32</v>
      </c>
      <c r="D60" s="51" t="s">
        <v>32</v>
      </c>
      <c r="E60" s="51" t="s">
        <v>32</v>
      </c>
      <c r="F60" s="51" t="s">
        <v>32</v>
      </c>
      <c r="G60" s="90">
        <f>G61+G62+G63</f>
        <v>13</v>
      </c>
      <c r="H60" s="90">
        <f t="shared" ref="H60:T60" si="25">H61+H62+H63</f>
        <v>13</v>
      </c>
      <c r="I60" s="133">
        <f t="shared" si="25"/>
        <v>193.5</v>
      </c>
      <c r="J60" s="90">
        <f t="shared" si="25"/>
        <v>5</v>
      </c>
      <c r="K60" s="90">
        <f t="shared" si="25"/>
        <v>0</v>
      </c>
      <c r="L60" s="90">
        <f t="shared" si="25"/>
        <v>5</v>
      </c>
      <c r="M60" s="133">
        <f t="shared" si="25"/>
        <v>193.5</v>
      </c>
      <c r="N60" s="133">
        <f t="shared" si="25"/>
        <v>0</v>
      </c>
      <c r="O60" s="133">
        <f t="shared" si="25"/>
        <v>193.5</v>
      </c>
      <c r="P60" s="133">
        <f t="shared" si="25"/>
        <v>4355000</v>
      </c>
      <c r="Q60" s="133">
        <f t="shared" si="25"/>
        <v>0</v>
      </c>
      <c r="R60" s="133">
        <f t="shared" si="25"/>
        <v>0</v>
      </c>
      <c r="S60" s="133">
        <f t="shared" si="25"/>
        <v>4355000</v>
      </c>
      <c r="T60" s="90">
        <f t="shared" si="25"/>
        <v>0</v>
      </c>
      <c r="U60" s="26">
        <f t="shared" ref="U60" si="26">U61+U63</f>
        <v>0</v>
      </c>
      <c r="W60" s="53"/>
      <c r="X60" s="113"/>
      <c r="Y60" s="38"/>
      <c r="Z60" s="38"/>
      <c r="AA60" s="38"/>
      <c r="AB60" s="117"/>
      <c r="AC60" s="117"/>
      <c r="AD60" s="117"/>
      <c r="AE60" s="117"/>
      <c r="AF60" s="117"/>
      <c r="AG60" s="117"/>
      <c r="AH60" s="117"/>
      <c r="AI60" s="117"/>
      <c r="AJ60" s="117"/>
      <c r="AK60" s="117"/>
      <c r="AL60" s="117"/>
      <c r="AM60" s="117"/>
      <c r="AN60" s="117"/>
      <c r="AO60" s="117"/>
      <c r="AP60" s="117"/>
      <c r="AQ60" s="117"/>
      <c r="AR60" s="117"/>
      <c r="AS60" s="117"/>
      <c r="AT60" s="117"/>
      <c r="AU60" s="117"/>
      <c r="AV60" s="117"/>
      <c r="AW60" s="117"/>
      <c r="AX60" s="117"/>
      <c r="AY60" s="117"/>
      <c r="AZ60" s="117"/>
      <c r="BA60" s="117"/>
      <c r="BB60" s="117"/>
      <c r="BC60" s="117"/>
      <c r="BD60" s="117"/>
      <c r="BE60" s="117"/>
      <c r="BF60" s="117"/>
      <c r="BG60" s="117"/>
      <c r="BH60" s="117"/>
      <c r="BI60" s="117"/>
      <c r="BJ60" s="117"/>
      <c r="BK60" s="117"/>
      <c r="BL60" s="117"/>
      <c r="BM60" s="117"/>
      <c r="BN60" s="117"/>
      <c r="BO60" s="117"/>
      <c r="BP60" s="117"/>
      <c r="BQ60" s="117"/>
      <c r="BR60" s="117"/>
      <c r="BS60" s="117"/>
      <c r="BT60" s="117"/>
      <c r="BU60" s="117"/>
      <c r="BV60" s="117"/>
      <c r="BW60" s="117"/>
      <c r="BX60" s="117"/>
      <c r="BY60" s="117"/>
      <c r="BZ60" s="117"/>
      <c r="CA60" s="117"/>
      <c r="CB60" s="117"/>
      <c r="CC60" s="117"/>
      <c r="CD60" s="117"/>
      <c r="CE60" s="117"/>
      <c r="CF60" s="117"/>
      <c r="CG60" s="117"/>
      <c r="CH60" s="117"/>
      <c r="CI60" s="117"/>
      <c r="CJ60" s="117"/>
      <c r="CK60" s="117"/>
      <c r="CL60" s="117"/>
      <c r="CM60" s="117"/>
      <c r="CN60" s="117"/>
      <c r="CO60" s="117"/>
      <c r="CP60" s="117"/>
      <c r="CQ60" s="117"/>
      <c r="CR60" s="117"/>
      <c r="CS60" s="117"/>
      <c r="CT60" s="117"/>
      <c r="CU60" s="117"/>
      <c r="CV60" s="117"/>
      <c r="CW60" s="117"/>
      <c r="CX60" s="117"/>
      <c r="CY60" s="117"/>
      <c r="CZ60" s="117"/>
      <c r="DA60" s="117"/>
      <c r="DB60" s="117"/>
      <c r="DC60" s="117"/>
      <c r="DD60" s="117"/>
      <c r="DE60" s="117"/>
      <c r="DF60" s="117"/>
      <c r="DG60" s="117"/>
      <c r="DH60" s="117"/>
      <c r="DI60" s="117"/>
      <c r="DJ60" s="117"/>
      <c r="DK60" s="117"/>
      <c r="DL60" s="117"/>
      <c r="DM60" s="117"/>
      <c r="DN60" s="117"/>
      <c r="DO60" s="117"/>
      <c r="DP60" s="117"/>
      <c r="DQ60" s="117"/>
      <c r="DR60" s="117"/>
      <c r="DS60" s="117"/>
      <c r="DT60" s="117"/>
      <c r="DU60" s="117"/>
      <c r="DV60" s="117"/>
      <c r="DW60" s="117"/>
      <c r="DX60" s="117"/>
      <c r="DY60" s="117"/>
      <c r="DZ60" s="117"/>
      <c r="EA60" s="117"/>
      <c r="EB60" s="117"/>
      <c r="EC60" s="117"/>
      <c r="ED60" s="117"/>
      <c r="EE60" s="117"/>
      <c r="EF60" s="117"/>
      <c r="EG60" s="117"/>
      <c r="EH60" s="117"/>
      <c r="EI60" s="117"/>
      <c r="EJ60" s="117"/>
      <c r="EK60" s="117"/>
      <c r="EL60" s="117"/>
      <c r="EM60" s="117"/>
      <c r="EN60" s="117"/>
      <c r="EO60" s="117"/>
      <c r="EP60" s="117"/>
      <c r="EQ60" s="117"/>
      <c r="ER60" s="117"/>
      <c r="ES60" s="117"/>
      <c r="ET60" s="117"/>
      <c r="EU60" s="117"/>
      <c r="EV60" s="117"/>
      <c r="EW60" s="117"/>
      <c r="EX60" s="117"/>
      <c r="EY60" s="117"/>
      <c r="EZ60" s="117"/>
      <c r="FA60" s="117"/>
      <c r="FB60" s="117"/>
      <c r="FC60" s="117"/>
      <c r="FD60" s="117"/>
      <c r="FE60" s="117"/>
      <c r="FF60" s="117"/>
      <c r="FG60" s="117"/>
      <c r="FH60" s="117"/>
      <c r="FI60" s="117"/>
      <c r="FJ60" s="117"/>
      <c r="FK60" s="117"/>
      <c r="FL60" s="117"/>
    </row>
    <row r="61" spans="1:168" s="54" customFormat="1" ht="22.5" customHeight="1" x14ac:dyDescent="0.25">
      <c r="A61" s="21">
        <v>1</v>
      </c>
      <c r="B61" s="3" t="s">
        <v>37</v>
      </c>
      <c r="C61" s="28">
        <v>11</v>
      </c>
      <c r="D61" s="29">
        <v>41465</v>
      </c>
      <c r="E61" s="28" t="s">
        <v>84</v>
      </c>
      <c r="F61" s="28" t="s">
        <v>85</v>
      </c>
      <c r="G61" s="28">
        <v>5</v>
      </c>
      <c r="H61" s="28">
        <v>5</v>
      </c>
      <c r="I61" s="30">
        <v>36.5</v>
      </c>
      <c r="J61" s="28">
        <v>2</v>
      </c>
      <c r="K61" s="28">
        <v>0</v>
      </c>
      <c r="L61" s="28">
        <v>2</v>
      </c>
      <c r="M61" s="30">
        <v>36.5</v>
      </c>
      <c r="N61" s="30">
        <v>0</v>
      </c>
      <c r="O61" s="30">
        <v>36.5</v>
      </c>
      <c r="P61" s="32">
        <v>1080000</v>
      </c>
      <c r="Q61" s="131">
        <v>0</v>
      </c>
      <c r="R61" s="131">
        <v>0</v>
      </c>
      <c r="S61" s="131">
        <v>1080000</v>
      </c>
      <c r="T61" s="32">
        <v>0</v>
      </c>
      <c r="U61" s="32">
        <v>0</v>
      </c>
      <c r="W61" s="55"/>
      <c r="X61" s="114"/>
      <c r="Y61" s="38"/>
      <c r="Z61" s="38"/>
      <c r="AA61" s="38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0"/>
      <c r="BK61" s="50"/>
      <c r="BL61" s="50"/>
      <c r="BM61" s="50"/>
      <c r="BN61" s="50"/>
      <c r="BO61" s="50"/>
      <c r="BP61" s="50"/>
      <c r="BQ61" s="50"/>
      <c r="BR61" s="50"/>
      <c r="BS61" s="50"/>
      <c r="BT61" s="50"/>
      <c r="BU61" s="50"/>
      <c r="BV61" s="50"/>
      <c r="BW61" s="50"/>
      <c r="BX61" s="50"/>
      <c r="BY61" s="50"/>
      <c r="BZ61" s="50"/>
      <c r="CA61" s="50"/>
      <c r="CB61" s="50"/>
      <c r="CC61" s="50"/>
      <c r="CD61" s="50"/>
      <c r="CE61" s="50"/>
      <c r="CF61" s="50"/>
      <c r="CG61" s="50"/>
      <c r="CH61" s="50"/>
      <c r="CI61" s="50"/>
      <c r="CJ61" s="50"/>
      <c r="CK61" s="50"/>
      <c r="CL61" s="50"/>
      <c r="CM61" s="50"/>
      <c r="CN61" s="50"/>
      <c r="CO61" s="50"/>
      <c r="CP61" s="50"/>
      <c r="CQ61" s="50"/>
      <c r="CR61" s="50"/>
      <c r="CS61" s="50"/>
      <c r="CT61" s="50"/>
      <c r="CU61" s="50"/>
      <c r="CV61" s="50"/>
      <c r="CW61" s="50"/>
      <c r="CX61" s="50"/>
      <c r="CY61" s="50"/>
      <c r="CZ61" s="50"/>
      <c r="DA61" s="50"/>
      <c r="DB61" s="50"/>
      <c r="DC61" s="50"/>
      <c r="DD61" s="50"/>
      <c r="DE61" s="50"/>
      <c r="DF61" s="50"/>
      <c r="DG61" s="50"/>
      <c r="DH61" s="50"/>
      <c r="DI61" s="50"/>
      <c r="DJ61" s="50"/>
      <c r="DK61" s="50"/>
      <c r="DL61" s="50"/>
      <c r="DM61" s="50"/>
      <c r="DN61" s="50"/>
      <c r="DO61" s="50"/>
      <c r="DP61" s="50"/>
      <c r="DQ61" s="50"/>
      <c r="DR61" s="50"/>
      <c r="DS61" s="50"/>
      <c r="DT61" s="50"/>
      <c r="DU61" s="50"/>
      <c r="DV61" s="50"/>
      <c r="DW61" s="50"/>
      <c r="DX61" s="50"/>
      <c r="DY61" s="50"/>
      <c r="DZ61" s="50"/>
      <c r="EA61" s="50"/>
      <c r="EB61" s="50"/>
      <c r="EC61" s="50"/>
      <c r="ED61" s="50"/>
      <c r="EE61" s="50"/>
      <c r="EF61" s="50"/>
      <c r="EG61" s="50"/>
      <c r="EH61" s="50"/>
      <c r="EI61" s="50"/>
      <c r="EJ61" s="50"/>
      <c r="EK61" s="50"/>
      <c r="EL61" s="50"/>
      <c r="EM61" s="50"/>
      <c r="EN61" s="50"/>
      <c r="EO61" s="50"/>
      <c r="EP61" s="50"/>
      <c r="EQ61" s="50"/>
      <c r="ER61" s="50"/>
      <c r="ES61" s="50"/>
      <c r="ET61" s="50"/>
      <c r="EU61" s="50"/>
      <c r="EV61" s="50"/>
      <c r="EW61" s="50"/>
      <c r="EX61" s="50"/>
      <c r="EY61" s="50"/>
      <c r="EZ61" s="50"/>
      <c r="FA61" s="50"/>
      <c r="FB61" s="50"/>
      <c r="FC61" s="50"/>
      <c r="FD61" s="50"/>
      <c r="FE61" s="50"/>
      <c r="FF61" s="50"/>
      <c r="FG61" s="50"/>
      <c r="FH61" s="50"/>
      <c r="FI61" s="50"/>
      <c r="FJ61" s="50"/>
      <c r="FK61" s="50"/>
      <c r="FL61" s="50"/>
    </row>
    <row r="62" spans="1:168" s="54" customFormat="1" ht="22.5" customHeight="1" x14ac:dyDescent="0.25">
      <c r="A62" s="21">
        <v>2</v>
      </c>
      <c r="B62" s="27" t="s">
        <v>43</v>
      </c>
      <c r="C62" s="33">
        <v>5</v>
      </c>
      <c r="D62" s="34">
        <v>41165</v>
      </c>
      <c r="E62" s="28" t="s">
        <v>84</v>
      </c>
      <c r="F62" s="28" t="s">
        <v>85</v>
      </c>
      <c r="G62" s="28">
        <v>2</v>
      </c>
      <c r="H62" s="28">
        <v>2</v>
      </c>
      <c r="I62" s="30">
        <v>52.1</v>
      </c>
      <c r="J62" s="28">
        <v>1</v>
      </c>
      <c r="K62" s="28">
        <v>0</v>
      </c>
      <c r="L62" s="28">
        <v>1</v>
      </c>
      <c r="M62" s="30">
        <v>52.1</v>
      </c>
      <c r="N62" s="30">
        <v>0</v>
      </c>
      <c r="O62" s="30">
        <v>52.1</v>
      </c>
      <c r="P62" s="32">
        <v>1410000</v>
      </c>
      <c r="Q62" s="131">
        <v>0</v>
      </c>
      <c r="R62" s="131">
        <v>0</v>
      </c>
      <c r="S62" s="131">
        <v>1410000</v>
      </c>
      <c r="T62" s="32">
        <v>0</v>
      </c>
      <c r="U62" s="32">
        <v>0</v>
      </c>
      <c r="W62" s="55"/>
      <c r="X62" s="114"/>
      <c r="Y62" s="38"/>
      <c r="Z62" s="38"/>
      <c r="AA62" s="38"/>
      <c r="AB62" s="50"/>
      <c r="AC62" s="50"/>
      <c r="AD62" s="50"/>
      <c r="AE62" s="50"/>
      <c r="AF62" s="50"/>
      <c r="AG62" s="50"/>
      <c r="AH62" s="50"/>
      <c r="AI62" s="50"/>
      <c r="AJ62" s="50"/>
      <c r="AK62" s="50"/>
      <c r="AL62" s="50"/>
      <c r="AM62" s="50"/>
      <c r="AN62" s="50"/>
      <c r="AO62" s="50"/>
      <c r="AP62" s="50"/>
      <c r="AQ62" s="50"/>
      <c r="AR62" s="50"/>
      <c r="AS62" s="50"/>
      <c r="AT62" s="50"/>
      <c r="AU62" s="50"/>
      <c r="AV62" s="50"/>
      <c r="AW62" s="50"/>
      <c r="AX62" s="50"/>
      <c r="AY62" s="50"/>
      <c r="AZ62" s="50"/>
      <c r="BA62" s="50"/>
      <c r="BB62" s="50"/>
      <c r="BC62" s="50"/>
      <c r="BD62" s="50"/>
      <c r="BE62" s="50"/>
      <c r="BF62" s="50"/>
      <c r="BG62" s="50"/>
      <c r="BH62" s="50"/>
      <c r="BI62" s="50"/>
      <c r="BJ62" s="50"/>
      <c r="BK62" s="50"/>
      <c r="BL62" s="50"/>
      <c r="BM62" s="50"/>
      <c r="BN62" s="50"/>
      <c r="BO62" s="50"/>
      <c r="BP62" s="50"/>
      <c r="BQ62" s="50"/>
      <c r="BR62" s="50"/>
      <c r="BS62" s="50"/>
      <c r="BT62" s="50"/>
      <c r="BU62" s="50"/>
      <c r="BV62" s="50"/>
      <c r="BW62" s="50"/>
      <c r="BX62" s="50"/>
      <c r="BY62" s="50"/>
      <c r="BZ62" s="50"/>
      <c r="CA62" s="50"/>
      <c r="CB62" s="50"/>
      <c r="CC62" s="50"/>
      <c r="CD62" s="50"/>
      <c r="CE62" s="50"/>
      <c r="CF62" s="50"/>
      <c r="CG62" s="50"/>
      <c r="CH62" s="50"/>
      <c r="CI62" s="50"/>
      <c r="CJ62" s="50"/>
      <c r="CK62" s="50"/>
      <c r="CL62" s="50"/>
      <c r="CM62" s="50"/>
      <c r="CN62" s="50"/>
      <c r="CO62" s="50"/>
      <c r="CP62" s="50"/>
      <c r="CQ62" s="50"/>
      <c r="CR62" s="50"/>
      <c r="CS62" s="50"/>
      <c r="CT62" s="50"/>
      <c r="CU62" s="50"/>
      <c r="CV62" s="50"/>
      <c r="CW62" s="50"/>
      <c r="CX62" s="50"/>
      <c r="CY62" s="50"/>
      <c r="CZ62" s="50"/>
      <c r="DA62" s="50"/>
      <c r="DB62" s="50"/>
      <c r="DC62" s="50"/>
      <c r="DD62" s="50"/>
      <c r="DE62" s="50"/>
      <c r="DF62" s="50"/>
      <c r="DG62" s="50"/>
      <c r="DH62" s="50"/>
      <c r="DI62" s="50"/>
      <c r="DJ62" s="50"/>
      <c r="DK62" s="50"/>
      <c r="DL62" s="50"/>
      <c r="DM62" s="50"/>
      <c r="DN62" s="50"/>
      <c r="DO62" s="50"/>
      <c r="DP62" s="50"/>
      <c r="DQ62" s="50"/>
      <c r="DR62" s="50"/>
      <c r="DS62" s="50"/>
      <c r="DT62" s="50"/>
      <c r="DU62" s="50"/>
      <c r="DV62" s="50"/>
      <c r="DW62" s="50"/>
      <c r="DX62" s="50"/>
      <c r="DY62" s="50"/>
      <c r="DZ62" s="50"/>
      <c r="EA62" s="50"/>
      <c r="EB62" s="50"/>
      <c r="EC62" s="50"/>
      <c r="ED62" s="50"/>
      <c r="EE62" s="50"/>
      <c r="EF62" s="50"/>
      <c r="EG62" s="50"/>
      <c r="EH62" s="50"/>
      <c r="EI62" s="50"/>
      <c r="EJ62" s="50"/>
      <c r="EK62" s="50"/>
      <c r="EL62" s="50"/>
      <c r="EM62" s="50"/>
      <c r="EN62" s="50"/>
      <c r="EO62" s="50"/>
      <c r="EP62" s="50"/>
      <c r="EQ62" s="50"/>
      <c r="ER62" s="50"/>
      <c r="ES62" s="50"/>
      <c r="ET62" s="50"/>
      <c r="EU62" s="50"/>
      <c r="EV62" s="50"/>
      <c r="EW62" s="50"/>
      <c r="EX62" s="50"/>
      <c r="EY62" s="50"/>
      <c r="EZ62" s="50"/>
      <c r="FA62" s="50"/>
      <c r="FB62" s="50"/>
      <c r="FC62" s="50"/>
      <c r="FD62" s="50"/>
      <c r="FE62" s="50"/>
      <c r="FF62" s="50"/>
      <c r="FG62" s="50"/>
      <c r="FH62" s="50"/>
      <c r="FI62" s="50"/>
      <c r="FJ62" s="50"/>
      <c r="FK62" s="50"/>
      <c r="FL62" s="50"/>
    </row>
    <row r="63" spans="1:168" s="83" customFormat="1" ht="29.25" customHeight="1" x14ac:dyDescent="0.25">
      <c r="A63" s="21">
        <v>3</v>
      </c>
      <c r="B63" s="68" t="s">
        <v>73</v>
      </c>
      <c r="C63" s="69">
        <v>36</v>
      </c>
      <c r="D63" s="34">
        <v>41621</v>
      </c>
      <c r="E63" s="28" t="s">
        <v>84</v>
      </c>
      <c r="F63" s="28" t="s">
        <v>85</v>
      </c>
      <c r="G63" s="21">
        <v>6</v>
      </c>
      <c r="H63" s="21">
        <v>6</v>
      </c>
      <c r="I63" s="70">
        <v>104.9</v>
      </c>
      <c r="J63" s="21">
        <f t="shared" ref="J63" si="27">K63+L63</f>
        <v>2</v>
      </c>
      <c r="K63" s="21">
        <v>0</v>
      </c>
      <c r="L63" s="21">
        <v>2</v>
      </c>
      <c r="M63" s="70">
        <f t="shared" ref="M63" si="28">N63+O63</f>
        <v>104.9</v>
      </c>
      <c r="N63" s="70">
        <v>0</v>
      </c>
      <c r="O63" s="70">
        <v>104.9</v>
      </c>
      <c r="P63" s="32">
        <v>1865000</v>
      </c>
      <c r="Q63" s="131">
        <v>0</v>
      </c>
      <c r="R63" s="131">
        <v>0</v>
      </c>
      <c r="S63" s="131">
        <v>1865000</v>
      </c>
      <c r="T63" s="32">
        <v>0</v>
      </c>
      <c r="U63" s="32">
        <v>0</v>
      </c>
      <c r="X63" s="120"/>
      <c r="Y63" s="38"/>
      <c r="Z63" s="38"/>
      <c r="AA63" s="38"/>
      <c r="AB63" s="122"/>
      <c r="AC63" s="122"/>
      <c r="AD63" s="122"/>
      <c r="AE63" s="122"/>
      <c r="AF63" s="122"/>
      <c r="AG63" s="122"/>
      <c r="AH63" s="122"/>
      <c r="AI63" s="122"/>
      <c r="AJ63" s="122"/>
      <c r="AK63" s="122"/>
      <c r="AL63" s="122"/>
      <c r="AM63" s="122"/>
      <c r="AN63" s="122"/>
      <c r="AO63" s="122"/>
      <c r="AP63" s="122"/>
      <c r="AQ63" s="122"/>
      <c r="AR63" s="122"/>
      <c r="AS63" s="122"/>
      <c r="AT63" s="122"/>
      <c r="AU63" s="122"/>
      <c r="AV63" s="122"/>
      <c r="AW63" s="122"/>
      <c r="AX63" s="122"/>
      <c r="AY63" s="122"/>
      <c r="AZ63" s="122"/>
      <c r="BA63" s="122"/>
      <c r="BB63" s="122"/>
      <c r="BC63" s="122"/>
      <c r="BD63" s="122"/>
      <c r="BE63" s="122"/>
      <c r="BF63" s="122"/>
      <c r="BG63" s="122"/>
      <c r="BH63" s="122"/>
      <c r="BI63" s="122"/>
      <c r="BJ63" s="122"/>
      <c r="BK63" s="122"/>
      <c r="BL63" s="122"/>
      <c r="BM63" s="122"/>
      <c r="BN63" s="122"/>
      <c r="BO63" s="122"/>
      <c r="BP63" s="122"/>
      <c r="BQ63" s="122"/>
      <c r="BR63" s="122"/>
      <c r="BS63" s="122"/>
      <c r="BT63" s="122"/>
      <c r="BU63" s="122"/>
      <c r="BV63" s="122"/>
      <c r="BW63" s="122"/>
      <c r="BX63" s="122"/>
      <c r="BY63" s="122"/>
      <c r="BZ63" s="122"/>
      <c r="CA63" s="122"/>
      <c r="CB63" s="122"/>
      <c r="CC63" s="122"/>
      <c r="CD63" s="122"/>
      <c r="CE63" s="122"/>
      <c r="CF63" s="122"/>
      <c r="CG63" s="122"/>
      <c r="CH63" s="122"/>
      <c r="CI63" s="122"/>
      <c r="CJ63" s="122"/>
      <c r="CK63" s="122"/>
      <c r="CL63" s="122"/>
      <c r="CM63" s="122"/>
      <c r="CN63" s="122"/>
      <c r="CO63" s="122"/>
      <c r="CP63" s="122"/>
      <c r="CQ63" s="122"/>
      <c r="CR63" s="122"/>
      <c r="CS63" s="122"/>
      <c r="CT63" s="122"/>
      <c r="CU63" s="122"/>
      <c r="CV63" s="122"/>
      <c r="CW63" s="122"/>
      <c r="CX63" s="122"/>
      <c r="CY63" s="122"/>
      <c r="CZ63" s="122"/>
      <c r="DA63" s="122"/>
      <c r="DB63" s="122"/>
      <c r="DC63" s="122"/>
      <c r="DD63" s="122"/>
      <c r="DE63" s="122"/>
      <c r="DF63" s="122"/>
      <c r="DG63" s="122"/>
      <c r="DH63" s="122"/>
      <c r="DI63" s="122"/>
      <c r="DJ63" s="122"/>
      <c r="DK63" s="122"/>
      <c r="DL63" s="122"/>
      <c r="DM63" s="122"/>
      <c r="DN63" s="122"/>
      <c r="DO63" s="122"/>
      <c r="DP63" s="122"/>
      <c r="DQ63" s="122"/>
      <c r="DR63" s="122"/>
      <c r="DS63" s="122"/>
      <c r="DT63" s="122"/>
      <c r="DU63" s="122"/>
      <c r="DV63" s="122"/>
      <c r="DW63" s="122"/>
      <c r="DX63" s="122"/>
      <c r="DY63" s="122"/>
      <c r="DZ63" s="122"/>
      <c r="EA63" s="122"/>
      <c r="EB63" s="122"/>
      <c r="EC63" s="122"/>
      <c r="ED63" s="122"/>
      <c r="EE63" s="122"/>
      <c r="EF63" s="122"/>
      <c r="EG63" s="122"/>
      <c r="EH63" s="122"/>
      <c r="EI63" s="122"/>
      <c r="EJ63" s="122"/>
      <c r="EK63" s="122"/>
      <c r="EL63" s="122"/>
      <c r="EM63" s="122"/>
      <c r="EN63" s="122"/>
      <c r="EO63" s="122"/>
      <c r="EP63" s="122"/>
      <c r="EQ63" s="122"/>
      <c r="ER63" s="122"/>
      <c r="ES63" s="122"/>
      <c r="ET63" s="122"/>
      <c r="EU63" s="122"/>
      <c r="EV63" s="122"/>
      <c r="EW63" s="122"/>
      <c r="EX63" s="122"/>
      <c r="EY63" s="122"/>
      <c r="EZ63" s="122"/>
      <c r="FA63" s="122"/>
      <c r="FB63" s="122"/>
      <c r="FC63" s="122"/>
      <c r="FD63" s="122"/>
      <c r="FE63" s="122"/>
      <c r="FF63" s="122"/>
      <c r="FG63" s="122"/>
      <c r="FH63" s="122"/>
      <c r="FI63" s="122"/>
      <c r="FJ63" s="122"/>
      <c r="FK63" s="122"/>
      <c r="FL63" s="122"/>
    </row>
  </sheetData>
  <mergeCells count="29">
    <mergeCell ref="A18:B18"/>
    <mergeCell ref="Q14:U14"/>
    <mergeCell ref="P14:P15"/>
    <mergeCell ref="M14:M15"/>
    <mergeCell ref="C13:D14"/>
    <mergeCell ref="H13:H15"/>
    <mergeCell ref="C15:C16"/>
    <mergeCell ref="D15:D16"/>
    <mergeCell ref="K1:O1"/>
    <mergeCell ref="Q1:U1"/>
    <mergeCell ref="P2:U10"/>
    <mergeCell ref="B12:U12"/>
    <mergeCell ref="P13:U13"/>
    <mergeCell ref="A52:B52"/>
    <mergeCell ref="A60:B60"/>
    <mergeCell ref="A7:A10"/>
    <mergeCell ref="B2:O10"/>
    <mergeCell ref="G13:G15"/>
    <mergeCell ref="F13:F16"/>
    <mergeCell ref="J13:L13"/>
    <mergeCell ref="J14:J15"/>
    <mergeCell ref="K14:L14"/>
    <mergeCell ref="A13:A16"/>
    <mergeCell ref="E13:E16"/>
    <mergeCell ref="M13:O13"/>
    <mergeCell ref="N14:O14"/>
    <mergeCell ref="I13:I15"/>
    <mergeCell ref="B13:B16"/>
    <mergeCell ref="A19:B19"/>
  </mergeCells>
  <printOptions horizontalCentered="1"/>
  <pageMargins left="0" right="0" top="0.74803149606299213" bottom="0.74803149606299213" header="0.31496062992125984" footer="0.31496062992125984"/>
  <pageSetup paperSize="9" scale="40" fitToHeight="0" orientation="landscape" r:id="rId1"/>
  <headerFooter scaleWithDoc="0">
    <oddFooter>&amp;R</oddFooter>
  </headerFooter>
  <colBreaks count="1" manualBreakCount="1">
    <brk id="21" max="593" man="1"/>
  </colBreaks>
  <ignoredErrors>
    <ignoredError sqref="P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8"/>
  <sheetViews>
    <sheetView workbookViewId="0">
      <selection activeCell="F24" sqref="F24"/>
    </sheetView>
  </sheetViews>
  <sheetFormatPr defaultRowHeight="15" x14ac:dyDescent="0.25"/>
  <cols>
    <col min="2" max="2" width="53.7109375" customWidth="1"/>
  </cols>
  <sheetData>
    <row r="2" spans="1:12" s="139" customFormat="1" x14ac:dyDescent="0.25"/>
    <row r="3" spans="1:12" s="97" customFormat="1" ht="19.5" customHeight="1" x14ac:dyDescent="0.25">
      <c r="A3" s="140"/>
      <c r="B3" s="141"/>
      <c r="C3" s="138"/>
      <c r="D3" s="138"/>
      <c r="E3" s="138"/>
      <c r="G3" s="96"/>
      <c r="H3" s="96"/>
      <c r="L3" s="96"/>
    </row>
    <row r="4" spans="1:12" s="139" customFormat="1" ht="16.5" x14ac:dyDescent="0.25">
      <c r="B4" s="141"/>
    </row>
    <row r="5" spans="1:12" s="139" customFormat="1" ht="16.5" x14ac:dyDescent="0.25">
      <c r="B5" s="141"/>
    </row>
    <row r="6" spans="1:12" s="139" customFormat="1" x14ac:dyDescent="0.25"/>
    <row r="7" spans="1:12" s="139" customFormat="1" x14ac:dyDescent="0.25"/>
    <row r="8" spans="1:12" s="139" customForma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2019-2025</vt:lpstr>
      <vt:lpstr>Лист2</vt:lpstr>
      <vt:lpstr>'2019-2025'!Заголовки_для_печати</vt:lpstr>
      <vt:lpstr>'2019-2025'!мб</vt:lpstr>
      <vt:lpstr>'2019-2025'!Область_печати</vt:lpstr>
      <vt:lpstr>'2019-2025'!рк</vt:lpstr>
      <vt:lpstr>'2019-2025'!фонд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Уминова Ольга Ивановна</dc:creator>
  <cp:lastModifiedBy>Терентьева</cp:lastModifiedBy>
  <cp:lastPrinted>2019-10-24T13:01:28Z</cp:lastPrinted>
  <dcterms:created xsi:type="dcterms:W3CDTF">2013-04-14T08:33:53Z</dcterms:created>
  <dcterms:modified xsi:type="dcterms:W3CDTF">2019-10-25T07:03:33Z</dcterms:modified>
</cp:coreProperties>
</file>