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Лист1!$A$1:$BE$62</definedName>
  </definedNames>
  <calcPr calcId="144525"/>
</workbook>
</file>

<file path=xl/calcChain.xml><?xml version="1.0" encoding="utf-8"?>
<calcChain xmlns="http://schemas.openxmlformats.org/spreadsheetml/2006/main">
  <c r="AC33" i="1" l="1"/>
  <c r="AA36" i="1" l="1"/>
  <c r="AA35" i="1"/>
  <c r="K36" i="1" l="1"/>
  <c r="R36" i="1" l="1"/>
  <c r="O16" i="1" l="1"/>
  <c r="K57" i="1"/>
  <c r="N57" i="1"/>
  <c r="AY60" i="1"/>
  <c r="AR60" i="1"/>
  <c r="AI60" i="1"/>
  <c r="AA60" i="1" s="1"/>
  <c r="R60" i="1"/>
  <c r="D60" i="1"/>
  <c r="K60" i="1"/>
  <c r="R39" i="1" l="1"/>
  <c r="K19" i="1" l="1"/>
  <c r="D19" i="1" s="1"/>
  <c r="N19" i="1"/>
  <c r="N21" i="1"/>
  <c r="N22" i="1"/>
  <c r="N18" i="1" s="1"/>
  <c r="K52" i="1" l="1"/>
  <c r="D52" i="1" s="1"/>
  <c r="N52" i="1"/>
  <c r="M34" i="1"/>
  <c r="M33" i="1"/>
  <c r="K56" i="1" l="1"/>
  <c r="D56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Z18" i="1"/>
  <c r="Y18" i="1"/>
  <c r="X18" i="1"/>
  <c r="W18" i="1"/>
  <c r="U18" i="1"/>
  <c r="T18" i="1"/>
  <c r="S18" i="1"/>
  <c r="Q18" i="1"/>
  <c r="P18" i="1"/>
  <c r="O18" i="1"/>
  <c r="Q50" i="1"/>
  <c r="P50" i="1"/>
  <c r="O50" i="1"/>
  <c r="BE51" i="1"/>
  <c r="BE50" i="1" s="1"/>
  <c r="BD51" i="1"/>
  <c r="BD50" i="1" s="1"/>
  <c r="BC51" i="1"/>
  <c r="BC50" i="1" s="1"/>
  <c r="BB51" i="1"/>
  <c r="BB50" i="1" s="1"/>
  <c r="BA51" i="1"/>
  <c r="BA50" i="1" s="1"/>
  <c r="AZ51" i="1"/>
  <c r="AZ50" i="1" s="1"/>
  <c r="AX51" i="1"/>
  <c r="AX50" i="1" s="1"/>
  <c r="AW51" i="1"/>
  <c r="AW50" i="1" s="1"/>
  <c r="AV51" i="1"/>
  <c r="AV50" i="1" s="1"/>
  <c r="AU51" i="1"/>
  <c r="AU50" i="1" s="1"/>
  <c r="AT51" i="1"/>
  <c r="AT50" i="1" s="1"/>
  <c r="AS51" i="1"/>
  <c r="AS50" i="1" s="1"/>
  <c r="AQ51" i="1"/>
  <c r="AQ50" i="1" s="1"/>
  <c r="AP51" i="1"/>
  <c r="AP50" i="1" s="1"/>
  <c r="AO51" i="1"/>
  <c r="AO50" i="1" s="1"/>
  <c r="AN51" i="1"/>
  <c r="AN50" i="1" s="1"/>
  <c r="AM51" i="1"/>
  <c r="AM50" i="1" s="1"/>
  <c r="AL51" i="1"/>
  <c r="AL50" i="1" s="1"/>
  <c r="AK51" i="1"/>
  <c r="AK50" i="1" s="1"/>
  <c r="AJ51" i="1"/>
  <c r="AJ50" i="1" s="1"/>
  <c r="Z51" i="1"/>
  <c r="Z50" i="1" s="1"/>
  <c r="Y51" i="1"/>
  <c r="Y50" i="1" s="1"/>
  <c r="X51" i="1"/>
  <c r="X50" i="1" s="1"/>
  <c r="W51" i="1"/>
  <c r="W50" i="1" s="1"/>
  <c r="AH51" i="1"/>
  <c r="AH50" i="1" s="1"/>
  <c r="AG51" i="1"/>
  <c r="AG50" i="1" s="1"/>
  <c r="AF51" i="1"/>
  <c r="AF50" i="1" s="1"/>
  <c r="AE51" i="1"/>
  <c r="AE50" i="1" s="1"/>
  <c r="AD51" i="1"/>
  <c r="AD50" i="1" s="1"/>
  <c r="AC51" i="1"/>
  <c r="AC50" i="1" s="1"/>
  <c r="AB51" i="1"/>
  <c r="AB50" i="1" s="1"/>
  <c r="V51" i="1"/>
  <c r="V50" i="1" s="1"/>
  <c r="U51" i="1"/>
  <c r="U50" i="1" s="1"/>
  <c r="T51" i="1"/>
  <c r="T50" i="1" s="1"/>
  <c r="S51" i="1"/>
  <c r="S50" i="1" s="1"/>
  <c r="M51" i="1"/>
  <c r="M50" i="1" s="1"/>
  <c r="L51" i="1"/>
  <c r="L50" i="1" s="1"/>
  <c r="N51" i="1"/>
  <c r="N50" i="1" s="1"/>
  <c r="BE58" i="1"/>
  <c r="BE57" i="1" s="1"/>
  <c r="BD58" i="1"/>
  <c r="BD57" i="1" s="1"/>
  <c r="BC58" i="1"/>
  <c r="BC57" i="1" s="1"/>
  <c r="BB58" i="1"/>
  <c r="BB57" i="1" s="1"/>
  <c r="BA58" i="1"/>
  <c r="BA57" i="1" s="1"/>
  <c r="AZ58" i="1"/>
  <c r="AZ57" i="1" s="1"/>
  <c r="AX58" i="1"/>
  <c r="AX57" i="1" s="1"/>
  <c r="AW58" i="1"/>
  <c r="AW57" i="1" s="1"/>
  <c r="AV58" i="1"/>
  <c r="AV57" i="1" s="1"/>
  <c r="AU58" i="1"/>
  <c r="AU57" i="1" s="1"/>
  <c r="AT58" i="1"/>
  <c r="AT57" i="1" s="1"/>
  <c r="AS58" i="1"/>
  <c r="AS57" i="1" s="1"/>
  <c r="AQ58" i="1"/>
  <c r="AQ57" i="1" s="1"/>
  <c r="AP58" i="1"/>
  <c r="AP57" i="1" s="1"/>
  <c r="AO58" i="1"/>
  <c r="AO57" i="1" s="1"/>
  <c r="AN58" i="1"/>
  <c r="AN57" i="1" s="1"/>
  <c r="AM58" i="1"/>
  <c r="AM57" i="1" s="1"/>
  <c r="AL58" i="1"/>
  <c r="AL57" i="1" s="1"/>
  <c r="AK58" i="1"/>
  <c r="AK57" i="1" s="1"/>
  <c r="AJ58" i="1"/>
  <c r="AJ57" i="1" s="1"/>
  <c r="AH58" i="1"/>
  <c r="AH57" i="1" s="1"/>
  <c r="AG58" i="1"/>
  <c r="AG57" i="1" s="1"/>
  <c r="AF58" i="1"/>
  <c r="AF57" i="1" s="1"/>
  <c r="AE58" i="1"/>
  <c r="AE57" i="1" s="1"/>
  <c r="AD58" i="1"/>
  <c r="AD57" i="1" s="1"/>
  <c r="AC58" i="1"/>
  <c r="AC57" i="1" s="1"/>
  <c r="AB58" i="1"/>
  <c r="AB57" i="1" s="1"/>
  <c r="Z58" i="1"/>
  <c r="Z57" i="1" s="1"/>
  <c r="Y58" i="1"/>
  <c r="Y57" i="1" s="1"/>
  <c r="X58" i="1"/>
  <c r="X57" i="1" s="1"/>
  <c r="W58" i="1"/>
  <c r="W57" i="1" s="1"/>
  <c r="V58" i="1"/>
  <c r="V57" i="1" s="1"/>
  <c r="U58" i="1"/>
  <c r="T58" i="1"/>
  <c r="T57" i="1" s="1"/>
  <c r="S58" i="1"/>
  <c r="S57" i="1" s="1"/>
  <c r="Q58" i="1"/>
  <c r="Q57" i="1" s="1"/>
  <c r="P58" i="1"/>
  <c r="P57" i="1" s="1"/>
  <c r="N58" i="1"/>
  <c r="M58" i="1"/>
  <c r="L58" i="1"/>
  <c r="L57" i="1" s="1"/>
  <c r="O58" i="1"/>
  <c r="O57" i="1" s="1"/>
  <c r="BE43" i="1"/>
  <c r="BE16" i="1" s="1"/>
  <c r="BD43" i="1"/>
  <c r="BD16" i="1" s="1"/>
  <c r="BC43" i="1"/>
  <c r="BB43" i="1"/>
  <c r="BA43" i="1"/>
  <c r="BA16" i="1" s="1"/>
  <c r="AZ43" i="1"/>
  <c r="AX43" i="1"/>
  <c r="AX16" i="1" s="1"/>
  <c r="AW43" i="1"/>
  <c r="AW16" i="1" s="1"/>
  <c r="AV43" i="1"/>
  <c r="AU43" i="1"/>
  <c r="AT43" i="1"/>
  <c r="AT16" i="1" s="1"/>
  <c r="AS43" i="1"/>
  <c r="AQ43" i="1"/>
  <c r="AQ16" i="1" s="1"/>
  <c r="AP43" i="1"/>
  <c r="AP16" i="1" s="1"/>
  <c r="AO43" i="1"/>
  <c r="AN43" i="1"/>
  <c r="AN16" i="1" s="1"/>
  <c r="AM43" i="1"/>
  <c r="AM16" i="1" s="1"/>
  <c r="AL43" i="1"/>
  <c r="AK43" i="1"/>
  <c r="AJ43" i="1"/>
  <c r="AH43" i="1"/>
  <c r="AG43" i="1"/>
  <c r="AF43" i="1"/>
  <c r="AE43" i="1"/>
  <c r="AD43" i="1"/>
  <c r="AC43" i="1"/>
  <c r="AB43" i="1"/>
  <c r="Z43" i="1"/>
  <c r="Y43" i="1"/>
  <c r="X43" i="1"/>
  <c r="W43" i="1"/>
  <c r="V43" i="1"/>
  <c r="U43" i="1"/>
  <c r="T43" i="1"/>
  <c r="S43" i="1"/>
  <c r="N43" i="1"/>
  <c r="M43" i="1"/>
  <c r="L43" i="1"/>
  <c r="O43" i="1"/>
  <c r="AY44" i="1"/>
  <c r="V33" i="1"/>
  <c r="U33" i="1"/>
  <c r="V34" i="1"/>
  <c r="V17" i="1" s="1"/>
  <c r="U34" i="1"/>
  <c r="U17" i="1" s="1"/>
  <c r="AD33" i="1"/>
  <c r="AA41" i="1"/>
  <c r="R41" i="1"/>
  <c r="M17" i="1"/>
  <c r="N33" i="1"/>
  <c r="N16" i="1" s="1"/>
  <c r="N34" i="1"/>
  <c r="N17" i="1" s="1"/>
  <c r="K42" i="1"/>
  <c r="D42" i="1" s="1"/>
  <c r="K41" i="1"/>
  <c r="D41" i="1" s="1"/>
  <c r="AH33" i="1"/>
  <c r="AG33" i="1"/>
  <c r="AG16" i="1" s="1"/>
  <c r="AF33" i="1"/>
  <c r="AF16" i="1" s="1"/>
  <c r="AE33" i="1"/>
  <c r="AB33" i="1"/>
  <c r="AB16" i="1" s="1"/>
  <c r="Z33" i="1"/>
  <c r="Y33" i="1"/>
  <c r="X33" i="1"/>
  <c r="X16" i="1" s="1"/>
  <c r="W33" i="1"/>
  <c r="T33" i="1"/>
  <c r="T16" i="1" s="1"/>
  <c r="S33" i="1"/>
  <c r="Q33" i="1"/>
  <c r="P33" i="1"/>
  <c r="O33" i="1"/>
  <c r="L33" i="1"/>
  <c r="L16" i="1" s="1"/>
  <c r="BE34" i="1"/>
  <c r="BE17" i="1" s="1"/>
  <c r="BD34" i="1"/>
  <c r="BD17" i="1" s="1"/>
  <c r="BC34" i="1"/>
  <c r="BC17" i="1" s="1"/>
  <c r="BB34" i="1"/>
  <c r="BB17" i="1" s="1"/>
  <c r="BA34" i="1"/>
  <c r="BA17" i="1" s="1"/>
  <c r="AZ34" i="1"/>
  <c r="AZ17" i="1" s="1"/>
  <c r="AX34" i="1"/>
  <c r="AX17" i="1" s="1"/>
  <c r="AW34" i="1"/>
  <c r="AW17" i="1" s="1"/>
  <c r="AV34" i="1"/>
  <c r="AV17" i="1" s="1"/>
  <c r="AU34" i="1"/>
  <c r="AU17" i="1" s="1"/>
  <c r="AT34" i="1"/>
  <c r="AT17" i="1" s="1"/>
  <c r="AS34" i="1"/>
  <c r="AS17" i="1" s="1"/>
  <c r="AQ34" i="1"/>
  <c r="AQ17" i="1" s="1"/>
  <c r="AP34" i="1"/>
  <c r="AP17" i="1" s="1"/>
  <c r="AO34" i="1"/>
  <c r="AO17" i="1" s="1"/>
  <c r="AN34" i="1"/>
  <c r="AN17" i="1" s="1"/>
  <c r="AM34" i="1"/>
  <c r="AM17" i="1" s="1"/>
  <c r="AL34" i="1"/>
  <c r="AL17" i="1" s="1"/>
  <c r="AK34" i="1"/>
  <c r="AK17" i="1" s="1"/>
  <c r="AJ34" i="1"/>
  <c r="AJ17" i="1" s="1"/>
  <c r="AH34" i="1"/>
  <c r="AH17" i="1" s="1"/>
  <c r="AG34" i="1"/>
  <c r="AG17" i="1" s="1"/>
  <c r="AF34" i="1"/>
  <c r="AF17" i="1" s="1"/>
  <c r="AE34" i="1"/>
  <c r="AE17" i="1" s="1"/>
  <c r="AD34" i="1"/>
  <c r="AD17" i="1" s="1"/>
  <c r="AC34" i="1"/>
  <c r="AC17" i="1" s="1"/>
  <c r="AB34" i="1"/>
  <c r="AB17" i="1" s="1"/>
  <c r="Z34" i="1"/>
  <c r="Z17" i="1" s="1"/>
  <c r="Y34" i="1"/>
  <c r="Y17" i="1" s="1"/>
  <c r="X34" i="1"/>
  <c r="X17" i="1" s="1"/>
  <c r="W34" i="1"/>
  <c r="W17" i="1" s="1"/>
  <c r="T34" i="1"/>
  <c r="T17" i="1" s="1"/>
  <c r="S34" i="1"/>
  <c r="S17" i="1" s="1"/>
  <c r="Q34" i="1"/>
  <c r="Q17" i="1" s="1"/>
  <c r="P34" i="1"/>
  <c r="P17" i="1" s="1"/>
  <c r="O34" i="1"/>
  <c r="O17" i="1" s="1"/>
  <c r="L34" i="1"/>
  <c r="L17" i="1" s="1"/>
  <c r="AY40" i="1"/>
  <c r="K40" i="1"/>
  <c r="R40" i="1"/>
  <c r="K39" i="1"/>
  <c r="D39" i="1"/>
  <c r="S16" i="1" l="1"/>
  <c r="R58" i="1"/>
  <c r="Y16" i="1"/>
  <c r="Y15" i="1" s="1"/>
  <c r="N15" i="1"/>
  <c r="AO16" i="1"/>
  <c r="AS16" i="1"/>
  <c r="AS15" i="1" s="1"/>
  <c r="AV16" i="1"/>
  <c r="AZ16" i="1"/>
  <c r="BC16" i="1"/>
  <c r="BC15" i="1" s="1"/>
  <c r="AH16" i="1"/>
  <c r="Z16" i="1"/>
  <c r="AE16" i="1"/>
  <c r="W16" i="1"/>
  <c r="W15" i="1" s="1"/>
  <c r="O15" i="1"/>
  <c r="T15" i="1"/>
  <c r="X15" i="1"/>
  <c r="Z15" i="1"/>
  <c r="AN15" i="1"/>
  <c r="AP15" i="1"/>
  <c r="AW15" i="1"/>
  <c r="AZ15" i="1"/>
  <c r="BD15" i="1"/>
  <c r="L15" i="1"/>
  <c r="S15" i="1"/>
  <c r="AM15" i="1"/>
  <c r="AO15" i="1"/>
  <c r="AQ15" i="1"/>
  <c r="AT15" i="1"/>
  <c r="AV15" i="1"/>
  <c r="AX15" i="1"/>
  <c r="BA15" i="1"/>
  <c r="BE15" i="1"/>
  <c r="K58" i="1"/>
  <c r="AR51" i="1"/>
  <c r="AR50" i="1" s="1"/>
  <c r="M57" i="1"/>
  <c r="U57" i="1"/>
  <c r="R57" i="1" s="1"/>
  <c r="L32" i="1"/>
  <c r="S32" i="1"/>
  <c r="T32" i="1"/>
  <c r="X32" i="1"/>
  <c r="M32" i="1"/>
  <c r="V32" i="1"/>
  <c r="N32" i="1"/>
  <c r="R35" i="1"/>
  <c r="K35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L22" i="1"/>
  <c r="AL18" i="1" s="1"/>
  <c r="AC21" i="1"/>
  <c r="AD22" i="1"/>
  <c r="AD18" i="1" s="1"/>
  <c r="Y20" i="1"/>
  <c r="X20" i="1"/>
  <c r="T20" i="1"/>
  <c r="S20" i="1"/>
  <c r="U21" i="1"/>
  <c r="V22" i="1"/>
  <c r="V18" i="1" s="1"/>
  <c r="L20" i="1"/>
  <c r="M21" i="1"/>
  <c r="K30" i="1"/>
  <c r="D30" i="1" s="1"/>
  <c r="P23" i="1"/>
  <c r="N20" i="1" l="1"/>
  <c r="U20" i="1"/>
  <c r="U16" i="1"/>
  <c r="U15" i="1" s="1"/>
  <c r="AC20" i="1"/>
  <c r="AC16" i="1"/>
  <c r="AC15" i="1" s="1"/>
  <c r="AK20" i="1"/>
  <c r="AK16" i="1"/>
  <c r="AK15" i="1" s="1"/>
  <c r="M20" i="1"/>
  <c r="M16" i="1"/>
  <c r="M15" i="1" s="1"/>
  <c r="AR22" i="1"/>
  <c r="AR18" i="1" s="1"/>
  <c r="AU18" i="1"/>
  <c r="D36" i="1"/>
  <c r="D35" i="1"/>
  <c r="AJ33" i="1" l="1"/>
  <c r="AJ16" i="1" s="1"/>
  <c r="AJ15" i="1" s="1"/>
  <c r="AY34" i="1"/>
  <c r="AY17" i="1" s="1"/>
  <c r="AR36" i="1"/>
  <c r="AR35" i="1"/>
  <c r="AY36" i="1"/>
  <c r="AY35" i="1"/>
  <c r="AI36" i="1" l="1"/>
  <c r="AI35" i="1"/>
  <c r="AI30" i="1" l="1"/>
  <c r="AI39" i="1" l="1"/>
  <c r="AI40" i="1" l="1"/>
  <c r="K54" i="1" l="1"/>
  <c r="R54" i="1"/>
  <c r="AA54" i="1"/>
  <c r="AI54" i="1"/>
  <c r="AR54" i="1"/>
  <c r="AY54" i="1"/>
  <c r="D54" i="1" l="1"/>
  <c r="AA40" i="1" l="1"/>
  <c r="D40" i="1" s="1"/>
  <c r="AR40" i="1"/>
  <c r="AP32" i="1"/>
  <c r="AO32" i="1"/>
  <c r="AQ23" i="1"/>
  <c r="AQ32" i="1" l="1"/>
  <c r="AY59" i="1" l="1"/>
  <c r="AY29" i="1"/>
  <c r="AY45" i="1" l="1"/>
  <c r="AR45" i="1"/>
  <c r="AR39" i="1"/>
  <c r="AY39" i="1"/>
  <c r="AG32" i="1"/>
  <c r="AF32" i="1"/>
  <c r="BD32" i="1"/>
  <c r="AY33" i="1"/>
  <c r="BB32" i="1"/>
  <c r="AZ32" i="1"/>
  <c r="BE32" i="1"/>
  <c r="AR30" i="1"/>
  <c r="AY30" i="1"/>
  <c r="AY28" i="1"/>
  <c r="AG23" i="1"/>
  <c r="AF23" i="1"/>
  <c r="BE23" i="1"/>
  <c r="BD23" i="1"/>
  <c r="BC23" i="1"/>
  <c r="BB23" i="1"/>
  <c r="BB21" i="1" s="1"/>
  <c r="BA23" i="1"/>
  <c r="AZ23" i="1"/>
  <c r="AW23" i="1"/>
  <c r="BB20" i="1" l="1"/>
  <c r="BB16" i="1"/>
  <c r="BB15" i="1" s="1"/>
  <c r="AY15" i="1" s="1"/>
  <c r="BC32" i="1"/>
  <c r="BA32" i="1"/>
  <c r="AI58" i="1"/>
  <c r="AY21" i="1"/>
  <c r="AY58" i="1"/>
  <c r="AI51" i="1"/>
  <c r="AI50" i="1" s="1"/>
  <c r="AY43" i="1"/>
  <c r="AW32" i="1"/>
  <c r="AN32" i="1"/>
  <c r="AY22" i="1"/>
  <c r="AY18" i="1" s="1"/>
  <c r="AX23" i="1"/>
  <c r="AY53" i="1"/>
  <c r="AY51" i="1"/>
  <c r="AY50" i="1" s="1"/>
  <c r="AY49" i="1"/>
  <c r="AY48" i="1"/>
  <c r="AY47" i="1"/>
  <c r="AY46" i="1"/>
  <c r="AY38" i="1"/>
  <c r="AY27" i="1"/>
  <c r="AY26" i="1"/>
  <c r="AY25" i="1"/>
  <c r="AY24" i="1"/>
  <c r="AY32" i="1" l="1"/>
  <c r="AY20" i="1"/>
  <c r="AY16" i="1"/>
  <c r="AX32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B15" i="1" s="1"/>
  <c r="AA22" i="1"/>
  <c r="AA18" i="1" s="1"/>
  <c r="AA39" i="1"/>
  <c r="AA30" i="1" l="1"/>
  <c r="AI45" i="1" l="1"/>
  <c r="AA45" i="1"/>
  <c r="AA58" i="1" l="1"/>
  <c r="AR59" i="1"/>
  <c r="AI59" i="1"/>
  <c r="AA59" i="1"/>
  <c r="J57" i="1"/>
  <c r="I57" i="1"/>
  <c r="H57" i="1"/>
  <c r="G57" i="1"/>
  <c r="F57" i="1"/>
  <c r="E57" i="1"/>
  <c r="K59" i="1"/>
  <c r="R59" i="1"/>
  <c r="D59" i="1" l="1"/>
  <c r="AR58" i="1"/>
  <c r="D58" i="1" s="1"/>
  <c r="AI57" i="1"/>
  <c r="AI53" i="1"/>
  <c r="AI49" i="1"/>
  <c r="AI48" i="1"/>
  <c r="AI47" i="1"/>
  <c r="AI46" i="1"/>
  <c r="AI44" i="1"/>
  <c r="AI38" i="1"/>
  <c r="AL32" i="1"/>
  <c r="AI29" i="1"/>
  <c r="AI28" i="1"/>
  <c r="AI27" i="1"/>
  <c r="AI26" i="1"/>
  <c r="AI25" i="1"/>
  <c r="AI24" i="1"/>
  <c r="AM23" i="1"/>
  <c r="AL23" i="1"/>
  <c r="AL21" i="1" s="1"/>
  <c r="AL16" i="1" s="1"/>
  <c r="AL15" i="1" s="1"/>
  <c r="AI15" i="1" s="1"/>
  <c r="AK23" i="1"/>
  <c r="AJ23" i="1"/>
  <c r="AL20" i="1" l="1"/>
  <c r="AR57" i="1"/>
  <c r="AY57" i="1"/>
  <c r="AM32" i="1"/>
  <c r="AK32" i="1"/>
  <c r="AI23" i="1"/>
  <c r="AI33" i="1"/>
  <c r="AI43" i="1"/>
  <c r="AJ32" i="1"/>
  <c r="AA57" i="1"/>
  <c r="D57" i="1" s="1"/>
  <c r="AI34" i="1"/>
  <c r="AI17" i="1" s="1"/>
  <c r="AI22" i="1"/>
  <c r="AI18" i="1" s="1"/>
  <c r="AI21" i="1"/>
  <c r="AI20" i="1" l="1"/>
  <c r="AI16" i="1"/>
  <c r="AI32" i="1"/>
  <c r="F34" i="1" l="1"/>
  <c r="G34" i="1"/>
  <c r="H34" i="1"/>
  <c r="I34" i="1"/>
  <c r="J34" i="1"/>
  <c r="E34" i="1"/>
  <c r="F33" i="1"/>
  <c r="G33" i="1"/>
  <c r="H33" i="1"/>
  <c r="I33" i="1"/>
  <c r="J33" i="1"/>
  <c r="AT23" i="1"/>
  <c r="AU23" i="1"/>
  <c r="AU21" i="1" s="1"/>
  <c r="AU16" i="1" s="1"/>
  <c r="AU15" i="1" s="1"/>
  <c r="AR15" i="1" s="1"/>
  <c r="AV23" i="1"/>
  <c r="AY23" i="1"/>
  <c r="AC23" i="1"/>
  <c r="AD23" i="1"/>
  <c r="AD21" i="1" s="1"/>
  <c r="AE23" i="1"/>
  <c r="AH23" i="1"/>
  <c r="T23" i="1"/>
  <c r="U23" i="1"/>
  <c r="V23" i="1"/>
  <c r="W23" i="1"/>
  <c r="X23" i="1"/>
  <c r="Y23" i="1"/>
  <c r="Z23" i="1"/>
  <c r="M23" i="1"/>
  <c r="N23" i="1"/>
  <c r="O23" i="1"/>
  <c r="Q23" i="1"/>
  <c r="G23" i="1"/>
  <c r="H23" i="1"/>
  <c r="I23" i="1"/>
  <c r="J23" i="1"/>
  <c r="AS23" i="1"/>
  <c r="AB23" i="1"/>
  <c r="S23" i="1"/>
  <c r="L23" i="1"/>
  <c r="E23" i="1"/>
  <c r="AD20" i="1" l="1"/>
  <c r="AA20" i="1" s="1"/>
  <c r="AD16" i="1"/>
  <c r="AD15" i="1" s="1"/>
  <c r="AA15" i="1" s="1"/>
  <c r="AU20" i="1"/>
  <c r="AR21" i="1"/>
  <c r="AR20" i="1" s="1"/>
  <c r="K23" i="1"/>
  <c r="AR34" i="1"/>
  <c r="AR17" i="1" s="1"/>
  <c r="AV32" i="1"/>
  <c r="AU32" i="1"/>
  <c r="AT32" i="1"/>
  <c r="AR23" i="1"/>
  <c r="R34" i="1"/>
  <c r="R17" i="1" s="1"/>
  <c r="AA23" i="1"/>
  <c r="K34" i="1"/>
  <c r="AA34" i="1"/>
  <c r="AA17" i="1" s="1"/>
  <c r="R23" i="1"/>
  <c r="D34" i="1" l="1"/>
  <c r="D23" i="1"/>
  <c r="R30" i="1"/>
  <c r="V21" i="1" l="1"/>
  <c r="V20" i="1" l="1"/>
  <c r="V16" i="1"/>
  <c r="V15" i="1" s="1"/>
  <c r="R15" i="1" s="1"/>
  <c r="W20" i="1"/>
  <c r="AA28" i="1" l="1"/>
  <c r="AR28" i="1"/>
  <c r="AA53" i="1" l="1"/>
  <c r="AA49" i="1"/>
  <c r="AA48" i="1"/>
  <c r="AA47" i="1"/>
  <c r="AA46" i="1"/>
  <c r="AA44" i="1"/>
  <c r="AA38" i="1"/>
  <c r="AA29" i="1"/>
  <c r="AA27" i="1"/>
  <c r="AA26" i="1"/>
  <c r="AA25" i="1"/>
  <c r="AA24" i="1"/>
  <c r="AR53" i="1"/>
  <c r="AR49" i="1"/>
  <c r="AR48" i="1"/>
  <c r="AR47" i="1"/>
  <c r="AR46" i="1"/>
  <c r="AR44" i="1"/>
  <c r="AR38" i="1"/>
  <c r="AR29" i="1"/>
  <c r="AR27" i="1"/>
  <c r="AR26" i="1"/>
  <c r="AR25" i="1"/>
  <c r="AR24" i="1"/>
  <c r="K53" i="1"/>
  <c r="K49" i="1"/>
  <c r="K48" i="1"/>
  <c r="K47" i="1"/>
  <c r="K46" i="1"/>
  <c r="K45" i="1"/>
  <c r="K44" i="1"/>
  <c r="K38" i="1"/>
  <c r="K29" i="1"/>
  <c r="K28" i="1"/>
  <c r="K26" i="1"/>
  <c r="D26" i="1" s="1"/>
  <c r="K24" i="1"/>
  <c r="R53" i="1" l="1"/>
  <c r="D53" i="1" s="1"/>
  <c r="R49" i="1"/>
  <c r="D49" i="1" s="1"/>
  <c r="R48" i="1"/>
  <c r="D48" i="1" s="1"/>
  <c r="R47" i="1"/>
  <c r="D47" i="1" s="1"/>
  <c r="R46" i="1"/>
  <c r="D46" i="1" s="1"/>
  <c r="R45" i="1"/>
  <c r="D45" i="1" s="1"/>
  <c r="R44" i="1"/>
  <c r="D44" i="1" s="1"/>
  <c r="R38" i="1"/>
  <c r="D38" i="1" s="1"/>
  <c r="R29" i="1"/>
  <c r="D29" i="1" s="1"/>
  <c r="R28" i="1"/>
  <c r="D28" i="1" s="1"/>
  <c r="R27" i="1"/>
  <c r="R26" i="1"/>
  <c r="R25" i="1"/>
  <c r="R24" i="1"/>
  <c r="D24" i="1" s="1"/>
  <c r="AD32" i="1"/>
  <c r="AC32" i="1"/>
  <c r="AE32" i="1"/>
  <c r="K27" i="1"/>
  <c r="K25" i="1"/>
  <c r="D25" i="1" s="1"/>
  <c r="O32" i="1"/>
  <c r="O20" i="1"/>
  <c r="G51" i="1"/>
  <c r="G50" i="1" s="1"/>
  <c r="G43" i="1"/>
  <c r="G32" i="1"/>
  <c r="G21" i="1"/>
  <c r="G17" i="1"/>
  <c r="F51" i="1"/>
  <c r="F50" i="1" s="1"/>
  <c r="F43" i="1"/>
  <c r="F32" i="1"/>
  <c r="F29" i="1"/>
  <c r="F24" i="1"/>
  <c r="F17" i="1"/>
  <c r="E51" i="1"/>
  <c r="E43" i="1"/>
  <c r="E21" i="1"/>
  <c r="E17" i="1"/>
  <c r="H45" i="1"/>
  <c r="H32" i="1"/>
  <c r="D27" i="1" l="1"/>
  <c r="K22" i="1"/>
  <c r="K18" i="1" s="1"/>
  <c r="E33" i="1"/>
  <c r="E16" i="1" s="1"/>
  <c r="F23" i="1"/>
  <c r="AB32" i="1"/>
  <c r="AA51" i="1"/>
  <c r="AA50" i="1" s="1"/>
  <c r="AS32" i="1"/>
  <c r="AR32" i="1" s="1"/>
  <c r="AR33" i="1"/>
  <c r="H43" i="1"/>
  <c r="H16" i="1" s="1"/>
  <c r="H15" i="1" s="1"/>
  <c r="E50" i="1"/>
  <c r="K21" i="1"/>
  <c r="K51" i="1"/>
  <c r="K50" i="1" s="1"/>
  <c r="D50" i="1" s="1"/>
  <c r="R51" i="1"/>
  <c r="R50" i="1" s="1"/>
  <c r="U32" i="1"/>
  <c r="W32" i="1"/>
  <c r="F21" i="1"/>
  <c r="F20" i="1" s="1"/>
  <c r="G20" i="1"/>
  <c r="E20" i="1"/>
  <c r="G16" i="1"/>
  <c r="G15" i="1" s="1"/>
  <c r="D51" i="1" l="1"/>
  <c r="R20" i="1"/>
  <c r="K20" i="1"/>
  <c r="E32" i="1"/>
  <c r="K17" i="1"/>
  <c r="D17" i="1" s="1"/>
  <c r="F16" i="1"/>
  <c r="F15" i="1" s="1"/>
  <c r="E15" i="1"/>
  <c r="R22" i="1"/>
  <c r="D22" i="1" l="1"/>
  <c r="R18" i="1"/>
  <c r="D18" i="1" s="1"/>
  <c r="D20" i="1"/>
  <c r="AR43" i="1"/>
  <c r="AA21" i="1"/>
  <c r="R21" i="1"/>
  <c r="D21" i="1" l="1"/>
  <c r="AR16" i="1"/>
  <c r="Z32" i="1" l="1"/>
  <c r="R33" i="1" l="1"/>
  <c r="AH32" i="1"/>
  <c r="AA32" i="1" s="1"/>
  <c r="AA33" i="1"/>
  <c r="K33" i="1"/>
  <c r="I32" i="1"/>
  <c r="Y32" i="1"/>
  <c r="R32" i="1" s="1"/>
  <c r="P32" i="1"/>
  <c r="K32" i="1" s="1"/>
  <c r="Q32" i="1"/>
  <c r="J32" i="1"/>
  <c r="D33" i="1" l="1"/>
  <c r="D32" i="1"/>
  <c r="Q43" i="1" l="1"/>
  <c r="Q16" i="1" s="1"/>
  <c r="Q15" i="1" s="1"/>
  <c r="P43" i="1" l="1"/>
  <c r="P16" i="1" s="1"/>
  <c r="P15" i="1" s="1"/>
  <c r="K15" i="1" s="1"/>
  <c r="D15" i="1" s="1"/>
  <c r="AA43" i="1"/>
  <c r="J43" i="1"/>
  <c r="J16" i="1" s="1"/>
  <c r="J15" i="1" s="1"/>
  <c r="K43" i="1" l="1"/>
  <c r="K16" i="1"/>
  <c r="R16" i="1"/>
  <c r="AA16" i="1"/>
  <c r="R43" i="1"/>
  <c r="I45" i="1"/>
  <c r="D5" i="2"/>
  <c r="D16" i="1" l="1"/>
  <c r="D43" i="1"/>
  <c r="I43" i="1"/>
  <c r="I16" i="1" l="1"/>
  <c r="I15" i="1" l="1"/>
</calcChain>
</file>

<file path=xl/sharedStrings.xml><?xml version="1.0" encoding="utf-8"?>
<sst xmlns="http://schemas.openxmlformats.org/spreadsheetml/2006/main" count="175" uniqueCount="70">
  <si>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</si>
  <si>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</si>
  <si>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</si>
  <si>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</si>
  <si>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</si>
  <si>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</si>
  <si>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</si>
  <si>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</si>
  <si>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</si>
  <si>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</si>
  <si>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</si>
  <si>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</si>
  <si>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</si>
  <si>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</si>
  <si>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</si>
  <si>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</si>
  <si>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</si>
  <si>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</si>
  <si>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</si>
  <si>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</si>
  <si>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</si>
  <si>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</si>
  <si>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</si>
  <si>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КУМС МР "Печора"</t>
  </si>
  <si>
    <t xml:space="preserve"> "Отдел жилищно-коммунального хозяйства", </t>
  </si>
  <si>
    <t>Бюджет СП Каджером</t>
  </si>
  <si>
    <t>Всего по мероприятию, в т.ч</t>
  </si>
  <si>
    <t xml:space="preserve">  Отдел архитектуры и градостроительства администрации МР "Печора"</t>
  </si>
  <si>
    <t>Бюджет СП Чикшино</t>
  </si>
  <si>
    <t xml:space="preserve">      </t>
  </si>
  <si>
    <t xml:space="preserve"> Отдел управления жилым фондом администрации МР "Печора"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</si>
  <si>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</si>
  <si>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</si>
  <si>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</si>
  <si>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</si>
  <si>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</si>
  <si>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</si>
  <si>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</si>
  <si>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</si>
  <si>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</si>
  <si>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</si>
  <si>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</si>
  <si>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</si>
  <si>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</si>
  <si>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</si>
  <si>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>Отдел архитектуры и градостроительства администрации МР "Печора"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</si>
  <si>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</si>
  <si>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1.2.1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</si>
  <si>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</si>
  <si>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</si>
  <si>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</si>
  <si>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</si>
  <si>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</si>
  <si>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</si>
  <si>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</si>
  <si>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</si>
  <si>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</si>
  <si>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</si>
  <si>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</si>
  <si>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</si>
  <si>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</si>
  <si>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</si>
  <si>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</si>
  <si>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</si>
  <si>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</si>
  <si>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</si>
  <si>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</si>
  <si>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</si>
  <si>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Сектор городского хозяйства и благоустройства администрации МР "Печора"</t>
  </si>
  <si>
    <t xml:space="preserve"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от 08 апреля 2020 г. №   316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</si>
</sst>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20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vertical="top" wrapText="1"/>
    </xf>
    <xf numFmtId="0" fontId="2" fillId="3" borderId="12" xfId="0" applyFont="1" applyFill="1" applyBorder="1"/>
    <xf numFmtId="0" fontId="2" fillId="7" borderId="0" xfId="0" applyFont="1" applyFill="1"/>
    <xf numFmtId="0" fontId="1" fillId="7" borderId="0" xfId="0" applyFont="1" applyFill="1"/>
    <xf numFmtId="0" fontId="5" fillId="2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2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1" fillId="0" borderId="0" xfId="0" applyNumberFormat="1" applyFont="1" applyFill="1"/>
    <xf numFmtId="0" fontId="4" fillId="2" borderId="2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164" fontId="11" fillId="0" borderId="3" xfId="0" applyNumberFormat="1" applyFont="1" applyFill="1" applyBorder="1" applyAlignment="1">
      <alignment horizontal="center" vertical="center" wrapText="1"/>
    </xf>
    <xf numFmtId="164" fontId="11" fillId="8" borderId="3" xfId="0" applyNumberFormat="1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2" fillId="2" borderId="3" xfId="0" applyNumberFormat="1" applyFont="1" applyFill="1" applyBorder="1" applyAlignment="1">
      <alignment horizontal="center" vertical="center" wrapText="1"/>
    </xf>
    <xf numFmtId="164" fontId="11" fillId="8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/>
    </xf>
    <xf numFmtId="164" fontId="11" fillId="8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164" fontId="12" fillId="0" borderId="2" xfId="0" applyNumberFormat="1" applyFont="1" applyFill="1" applyBorder="1" applyAlignment="1">
      <alignment horizontal="center" vertical="center"/>
    </xf>
    <xf numFmtId="164" fontId="11" fillId="8" borderId="2" xfId="0" applyNumberFormat="1" applyFont="1" applyFill="1" applyBorder="1" applyAlignment="1">
      <alignment horizontal="center" vertical="center"/>
    </xf>
    <xf numFmtId="164" fontId="12" fillId="2" borderId="2" xfId="0" applyNumberFormat="1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164" fontId="11" fillId="8" borderId="0" xfId="0" applyNumberFormat="1" applyFont="1" applyFill="1" applyAlignment="1">
      <alignment horizontal="center" vertical="center"/>
    </xf>
    <xf numFmtId="0" fontId="0" fillId="2" borderId="0" xfId="0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/>
    <xf numFmtId="164" fontId="12" fillId="2" borderId="2" xfId="0" applyNumberFormat="1" applyFont="1" applyFill="1" applyBorder="1" applyAlignment="1">
      <alignment horizontal="center" vertical="center"/>
    </xf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8" borderId="3" xfId="0" applyFont="1" applyFill="1" applyBorder="1" applyAlignment="1">
      <alignment horizontal="center" vertical="center" wrapText="1"/>
    </xf>
    <xf numFmtId="0" fontId="5" fillId="8" borderId="2" xfId="0" applyFont="1" applyFill="1" applyBorder="1" applyAlignment="1">
      <alignment vertical="center" wrapText="1"/>
    </xf>
    <xf numFmtId="0" fontId="5" fillId="8" borderId="7" xfId="0" applyFont="1" applyFill="1" applyBorder="1" applyAlignment="1">
      <alignment horizontal="left" vertical="top" wrapText="1"/>
    </xf>
    <xf numFmtId="164" fontId="13" fillId="0" borderId="3" xfId="0" applyNumberFormat="1" applyFont="1" applyBorder="1" applyAlignment="1">
      <alignment horizontal="center" vertical="center" wrapText="1"/>
    </xf>
    <xf numFmtId="0" fontId="5" fillId="8" borderId="2" xfId="0" applyFont="1" applyFill="1" applyBorder="1" applyAlignment="1">
      <alignment horizontal="left" vertical="top" wrapText="1"/>
    </xf>
    <xf numFmtId="0" fontId="1" fillId="8" borderId="0" xfId="0" applyFont="1" applyFill="1"/>
    <xf numFmtId="164" fontId="1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top" wrapText="1"/>
    </xf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2" xfId="0" applyFont="1" applyFill="1" applyBorder="1"/>
    <xf numFmtId="0" fontId="4" fillId="2" borderId="1" xfId="0" applyFont="1" applyFill="1" applyBorder="1" applyAlignment="1">
      <alignment horizontal="center" vertical="top" wrapText="1"/>
    </xf>
    <xf numFmtId="164" fontId="12" fillId="2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164" fontId="12" fillId="0" borderId="2" xfId="0" applyNumberFormat="1" applyFont="1" applyFill="1" applyBorder="1" applyAlignment="1">
      <alignment horizontal="center" vertical="center" wrapText="1"/>
    </xf>
    <xf numFmtId="164" fontId="11" fillId="8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vertical="center" wrapText="1"/>
    </xf>
    <xf numFmtId="0" fontId="14" fillId="0" borderId="0" xfId="0" applyFont="1" applyBorder="1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top" wrapText="1"/>
    </xf>
    <xf numFmtId="0" fontId="0" fillId="0" borderId="3" xfId="0" applyFont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center" wrapText="1"/>
    </xf>
    <xf numFmtId="0" fontId="4" fillId="2" borderId="10" xfId="0" applyFont="1" applyFill="1" applyBorder="1" applyAlignment="1">
      <alignment vertical="top" wrapText="1"/>
    </xf>
    <xf numFmtId="0" fontId="4" fillId="2" borderId="11" xfId="0" applyFont="1" applyFill="1" applyBorder="1" applyAlignment="1">
      <alignment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5" fillId="8" borderId="1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vertical="top" wrapText="1"/>
    </xf>
    <xf numFmtId="0" fontId="4" fillId="2" borderId="13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left" vertical="top" wrapText="1"/>
    </xf>
    <xf numFmtId="164" fontId="12" fillId="2" borderId="2" xfId="0" applyNumberFormat="1" applyFont="1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164" fontId="12" fillId="0" borderId="2" xfId="0" applyNumberFormat="1" applyFont="1" applyFill="1" applyBorder="1" applyAlignment="1">
      <alignment vertical="center" wrapText="1"/>
    </xf>
    <xf numFmtId="0" fontId="5" fillId="8" borderId="2" xfId="0" applyFont="1" applyFill="1" applyBorder="1" applyAlignment="1">
      <alignment horizontal="left" vertical="top" wrapText="1"/>
    </xf>
    <xf numFmtId="0" fontId="5" fillId="8" borderId="7" xfId="0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4" fillId="2" borderId="1" xfId="0" applyFont="1" applyFill="1" applyBorder="1" applyAlignment="1">
      <alignment vertical="center" wrapText="1"/>
    </xf>
    <xf numFmtId="0" fontId="5" fillId="8" borderId="2" xfId="0" applyFont="1" applyFill="1" applyBorder="1" applyAlignment="1">
      <alignment vertical="top" wrapText="1"/>
    </xf>
    <xf numFmtId="0" fontId="5" fillId="8" borderId="7" xfId="0" applyFont="1" applyFill="1" applyBorder="1" applyAlignment="1">
      <alignment vertical="top" wrapText="1"/>
    </xf>
    <xf numFmtId="0" fontId="0" fillId="8" borderId="3" xfId="0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4" fillId="2" borderId="7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G63"/>
  <sheetViews>
    <sheetView tabSelected="1" view="pageBreakPreview" topLeftCell="D1" zoomScale="50" zoomScaleNormal="54" zoomScaleSheetLayoutView="50" workbookViewId="0">
      <pane ySplit="5355" topLeftCell="A25"/>
      <selection activeCell="D11" sqref="D11:BE11"/>
      <selection pane="bottomLeft" activeCell="X27" sqref="X27"/>
    </sheetView>
  </sheetViews>
  <sheetFormatPr defaultColWidth="9.140625" defaultRowHeight="12.75" x14ac:dyDescent="0.2"/>
  <cols>
    <col min="1" max="1" width="30.42578125" style="1" customWidth="1"/>
    <col min="2" max="2" width="24.140625" style="1" customWidth="1"/>
    <col min="3" max="3" width="27.28515625" style="1" customWidth="1"/>
    <col min="4" max="4" width="13.8554687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4.5703125" style="2" customWidth="1"/>
    <col min="12" max="12" width="10.28515625" style="1" customWidth="1"/>
    <col min="13" max="13" width="13.42578125" style="1" customWidth="1"/>
    <col min="14" max="14" width="11.85546875" style="6" customWidth="1"/>
    <col min="15" max="15" width="12.28515625" style="1" customWidth="1"/>
    <col min="16" max="16" width="9.42578125" style="1" customWidth="1"/>
    <col min="17" max="17" width="10.140625" style="1" customWidth="1"/>
    <col min="18" max="18" width="14.42578125" style="24" customWidth="1"/>
    <col min="19" max="19" width="10.42578125" style="6" customWidth="1"/>
    <col min="20" max="20" width="8.42578125" style="6" customWidth="1"/>
    <col min="21" max="21" width="12.85546875" style="6" customWidth="1"/>
    <col min="22" max="22" width="13.140625" style="6" customWidth="1"/>
    <col min="23" max="23" width="12.7109375" style="6" customWidth="1"/>
    <col min="24" max="24" width="9" style="6" customWidth="1"/>
    <col min="25" max="26" width="9.7109375" style="6" customWidth="1"/>
    <col min="27" max="27" width="14.7109375" style="2" customWidth="1"/>
    <col min="28" max="28" width="11.28515625" style="1" customWidth="1"/>
    <col min="29" max="29" width="11.7109375" style="1" customWidth="1"/>
    <col min="30" max="30" width="12.85546875" style="6" customWidth="1"/>
    <col min="31" max="31" width="11.42578125" style="1" customWidth="1"/>
    <col min="32" max="33" width="9" style="1" customWidth="1"/>
    <col min="34" max="34" width="8" style="1" customWidth="1"/>
    <col min="35" max="35" width="13" style="1" customWidth="1"/>
    <col min="36" max="36" width="10.5703125" style="1" customWidth="1"/>
    <col min="37" max="37" width="11.140625" style="1" customWidth="1"/>
    <col min="38" max="38" width="13.85546875" style="1" customWidth="1"/>
    <col min="39" max="39" width="10.85546875" style="1" customWidth="1"/>
    <col min="40" max="40" width="9.140625" style="1" customWidth="1"/>
    <col min="41" max="41" width="7.7109375" style="1" customWidth="1"/>
    <col min="42" max="42" width="8.28515625" style="1" customWidth="1"/>
    <col min="43" max="43" width="8" style="1" customWidth="1"/>
    <col min="44" max="44" width="13.42578125" style="3" customWidth="1"/>
    <col min="45" max="45" width="9.7109375" style="1" customWidth="1"/>
    <col min="46" max="46" width="11.5703125" style="1" customWidth="1"/>
    <col min="47" max="47" width="12" style="1" customWidth="1"/>
    <col min="48" max="48" width="11" style="1" customWidth="1"/>
    <col min="49" max="49" width="9.7109375" style="1" customWidth="1"/>
    <col min="50" max="50" width="8.7109375" style="1" customWidth="1"/>
    <col min="51" max="51" width="12.85546875" style="3" customWidth="1"/>
    <col min="52" max="52" width="9.7109375" style="1" customWidth="1"/>
    <col min="53" max="53" width="10.5703125" style="1" customWidth="1"/>
    <col min="54" max="54" width="12.42578125" style="1" customWidth="1"/>
    <col min="55" max="55" width="10.85546875" style="1" customWidth="1"/>
    <col min="56" max="56" width="7.140625" style="1" customWidth="1"/>
    <col min="57" max="57" width="7.85546875" style="1" customWidth="1"/>
    <col min="58" max="16384" width="9.140625" style="4"/>
  </cols>
  <sheetData>
    <row r="1" spans="1:59" s="6" customFormat="1" ht="17.25" customHeight="1" x14ac:dyDescent="0.2">
      <c r="K1" s="24"/>
      <c r="R1" s="24"/>
      <c r="AA1" s="24"/>
      <c r="AE1" s="105" t="s">
        <v>69</v>
      </c>
      <c r="AF1" s="105"/>
      <c r="AG1" s="105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</row>
    <row r="2" spans="1:59" s="6" customFormat="1" ht="17.25" customHeight="1" x14ac:dyDescent="0.2">
      <c r="K2" s="24"/>
      <c r="R2" s="24"/>
      <c r="AA2" s="24"/>
      <c r="AE2" s="105"/>
      <c r="AF2" s="105"/>
      <c r="AG2" s="105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  <c r="BA2" s="106"/>
      <c r="BB2" s="106"/>
      <c r="BC2" s="106"/>
      <c r="BD2" s="106"/>
      <c r="BE2" s="106"/>
    </row>
    <row r="3" spans="1:59" s="6" customFormat="1" ht="15.75" customHeight="1" x14ac:dyDescent="0.2">
      <c r="K3" s="24"/>
      <c r="R3" s="24"/>
      <c r="AA3" s="24"/>
      <c r="AE3" s="105"/>
      <c r="AF3" s="105"/>
      <c r="AG3" s="105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</row>
    <row r="4" spans="1:59" s="6" customFormat="1" ht="69" customHeight="1" x14ac:dyDescent="0.2">
      <c r="K4" s="46"/>
      <c r="R4" s="46"/>
      <c r="AA4" s="46"/>
      <c r="AB4" s="47"/>
      <c r="AC4" s="47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</row>
    <row r="5" spans="1:59" s="6" customFormat="1" ht="24.75" customHeight="1" x14ac:dyDescent="0.25">
      <c r="K5" s="46"/>
      <c r="R5" s="46"/>
      <c r="AA5" s="46"/>
      <c r="AB5" s="47"/>
      <c r="AC5" s="47"/>
      <c r="AE5" s="50"/>
      <c r="AF5" s="50"/>
      <c r="AG5" s="50"/>
      <c r="AH5" s="50"/>
      <c r="AI5" s="50"/>
      <c r="AJ5" s="50"/>
      <c r="AK5" s="71"/>
      <c r="AL5" s="71"/>
      <c r="AM5" s="50"/>
      <c r="AN5" s="50"/>
      <c r="AO5" s="50"/>
      <c r="AP5" s="50"/>
      <c r="AQ5" s="50"/>
      <c r="AR5" s="50"/>
      <c r="AS5" s="50"/>
      <c r="AT5" s="50"/>
      <c r="AU5" s="107"/>
      <c r="AV5" s="108"/>
      <c r="AW5" s="108"/>
      <c r="AX5" s="108"/>
      <c r="AY5" s="108"/>
      <c r="AZ5" s="108"/>
      <c r="BA5" s="108"/>
      <c r="BB5" s="108"/>
      <c r="BC5" s="108"/>
      <c r="BD5" s="108"/>
      <c r="BE5" s="108"/>
    </row>
    <row r="6" spans="1:59" s="6" customFormat="1" ht="16.5" customHeight="1" x14ac:dyDescent="0.25">
      <c r="K6" s="46"/>
      <c r="R6" s="46"/>
      <c r="AA6" s="46"/>
      <c r="AB6" s="47"/>
      <c r="AC6" s="47"/>
      <c r="AE6" s="50"/>
      <c r="AF6" s="50"/>
      <c r="AG6" s="50"/>
      <c r="AH6" s="50"/>
      <c r="AI6" s="50"/>
      <c r="AJ6" s="50"/>
      <c r="AK6" s="76"/>
      <c r="AL6" s="71"/>
      <c r="AM6" s="50"/>
      <c r="AN6" s="50"/>
      <c r="AO6" s="50"/>
      <c r="AP6" s="50"/>
      <c r="AQ6" s="50"/>
      <c r="AR6" s="50"/>
      <c r="AS6" s="50"/>
      <c r="AT6" s="50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</row>
    <row r="7" spans="1:59" s="6" customFormat="1" ht="21.75" customHeight="1" x14ac:dyDescent="0.2">
      <c r="K7" s="46"/>
      <c r="M7" s="47"/>
      <c r="N7" s="47"/>
      <c r="O7" s="47"/>
      <c r="R7" s="46"/>
      <c r="X7" s="47"/>
      <c r="AA7" s="24"/>
      <c r="AD7" s="47"/>
      <c r="AH7" s="146" t="s">
        <v>63</v>
      </c>
      <c r="AI7" s="147"/>
      <c r="AJ7" s="147"/>
      <c r="AK7" s="147"/>
      <c r="AL7" s="147"/>
      <c r="AM7" s="147"/>
      <c r="AN7" s="147"/>
      <c r="AO7" s="147"/>
      <c r="AP7" s="147"/>
      <c r="AQ7" s="147"/>
      <c r="AR7" s="147"/>
      <c r="AS7" s="147"/>
      <c r="AT7" s="147"/>
      <c r="AU7" s="147"/>
      <c r="AV7" s="147"/>
      <c r="AW7" s="147"/>
      <c r="AX7" s="147"/>
      <c r="AY7" s="147"/>
      <c r="AZ7" s="147"/>
      <c r="BA7" s="147"/>
      <c r="BB7" s="147"/>
      <c r="BC7" s="147"/>
      <c r="BD7" s="147"/>
      <c r="BE7" s="147"/>
    </row>
    <row r="8" spans="1:59" ht="80.25" customHeight="1" x14ac:dyDescent="0.2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16"/>
      <c r="N8" s="16"/>
      <c r="O8" s="94"/>
      <c r="P8" s="16"/>
      <c r="Q8" s="16"/>
      <c r="R8" s="95"/>
      <c r="S8" s="94"/>
      <c r="T8" s="16"/>
      <c r="U8" s="94"/>
      <c r="V8" s="94"/>
      <c r="W8" s="16"/>
      <c r="X8" s="16"/>
      <c r="Y8" s="122" t="s">
        <v>19</v>
      </c>
      <c r="Z8" s="122"/>
      <c r="AA8" s="18"/>
      <c r="AB8" s="17"/>
      <c r="AC8" s="17"/>
      <c r="AD8" s="16"/>
      <c r="AE8" s="17"/>
      <c r="AF8" s="17"/>
      <c r="AG8" s="17"/>
      <c r="AH8" s="147"/>
      <c r="AI8" s="147"/>
      <c r="AJ8" s="147"/>
      <c r="AK8" s="147"/>
      <c r="AL8" s="147"/>
      <c r="AM8" s="147"/>
      <c r="AN8" s="147"/>
      <c r="AO8" s="147"/>
      <c r="AP8" s="147"/>
      <c r="AQ8" s="147"/>
      <c r="AR8" s="147"/>
      <c r="AS8" s="147"/>
      <c r="AT8" s="147"/>
      <c r="AU8" s="147"/>
      <c r="AV8" s="147"/>
      <c r="AW8" s="147"/>
      <c r="AX8" s="147"/>
      <c r="AY8" s="147"/>
      <c r="AZ8" s="147"/>
      <c r="BA8" s="147"/>
      <c r="BB8" s="147"/>
      <c r="BC8" s="147"/>
      <c r="BD8" s="147"/>
      <c r="BE8" s="147"/>
    </row>
    <row r="9" spans="1:59" ht="39.75" customHeight="1" x14ac:dyDescent="0.45">
      <c r="A9" s="128" t="s">
        <v>65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  <c r="AJ9" s="128"/>
      <c r="AK9" s="128"/>
      <c r="AL9" s="128"/>
      <c r="AM9" s="128"/>
      <c r="AN9" s="128"/>
      <c r="AO9" s="128"/>
      <c r="AP9" s="128"/>
      <c r="AQ9" s="128"/>
      <c r="AR9" s="128"/>
      <c r="AS9" s="128"/>
      <c r="AT9" s="128"/>
      <c r="AU9" s="128"/>
      <c r="AV9" s="128"/>
      <c r="AW9" s="128"/>
      <c r="AX9" s="128"/>
      <c r="AY9" s="128"/>
      <c r="AZ9" s="128"/>
      <c r="BA9" s="128"/>
      <c r="BB9" s="128"/>
      <c r="BC9" s="128"/>
      <c r="BD9" s="128"/>
      <c r="BE9" s="128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4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</row>
    <row r="11" spans="1:59" ht="30" customHeight="1" x14ac:dyDescent="0.2">
      <c r="A11" s="110" t="s">
        <v>4</v>
      </c>
      <c r="B11" s="110" t="s">
        <v>5</v>
      </c>
      <c r="C11" s="110" t="s">
        <v>0</v>
      </c>
      <c r="D11" s="110" t="s">
        <v>1</v>
      </c>
      <c r="E11" s="110"/>
      <c r="F11" s="110"/>
      <c r="G11" s="110"/>
      <c r="H11" s="110"/>
      <c r="I11" s="110"/>
      <c r="J11" s="110"/>
      <c r="K11" s="110"/>
      <c r="L11" s="110"/>
      <c r="M11" s="110"/>
      <c r="N11" s="110"/>
      <c r="O11" s="110"/>
      <c r="P11" s="110"/>
      <c r="Q11" s="110"/>
      <c r="R11" s="110"/>
      <c r="S11" s="110"/>
      <c r="T11" s="110"/>
      <c r="U11" s="110"/>
      <c r="V11" s="110"/>
      <c r="W11" s="110"/>
      <c r="X11" s="110"/>
      <c r="Y11" s="110"/>
      <c r="Z11" s="110"/>
      <c r="AA11" s="110"/>
      <c r="AB11" s="110"/>
      <c r="AC11" s="110"/>
      <c r="AD11" s="110"/>
      <c r="AE11" s="110"/>
      <c r="AF11" s="110"/>
      <c r="AG11" s="110"/>
      <c r="AH11" s="110"/>
      <c r="AI11" s="110"/>
      <c r="AJ11" s="110"/>
      <c r="AK11" s="110"/>
      <c r="AL11" s="110"/>
      <c r="AM11" s="110"/>
      <c r="AN11" s="110"/>
      <c r="AO11" s="110"/>
      <c r="AP11" s="110"/>
      <c r="AQ11" s="110"/>
      <c r="AR11" s="110"/>
      <c r="AS11" s="110"/>
      <c r="AT11" s="110"/>
      <c r="AU11" s="110"/>
      <c r="AV11" s="110"/>
      <c r="AW11" s="110"/>
      <c r="AX11" s="110"/>
      <c r="AY11" s="110"/>
      <c r="AZ11" s="110"/>
      <c r="BA11" s="110"/>
      <c r="BB11" s="110"/>
      <c r="BC11" s="110"/>
      <c r="BD11" s="110"/>
      <c r="BE11" s="110"/>
    </row>
    <row r="12" spans="1:59" ht="25.15" customHeight="1" x14ac:dyDescent="0.2">
      <c r="A12" s="139"/>
      <c r="B12" s="139"/>
      <c r="C12" s="110"/>
      <c r="D12" s="110" t="s">
        <v>2</v>
      </c>
      <c r="E12" s="110"/>
      <c r="F12" s="110"/>
      <c r="G12" s="110"/>
      <c r="H12" s="110"/>
      <c r="I12" s="110"/>
      <c r="J12" s="110"/>
      <c r="K12" s="110" t="s">
        <v>36</v>
      </c>
      <c r="L12" s="110"/>
      <c r="M12" s="110"/>
      <c r="N12" s="110"/>
      <c r="O12" s="110"/>
      <c r="P12" s="110"/>
      <c r="Q12" s="110"/>
      <c r="R12" s="109" t="s">
        <v>35</v>
      </c>
      <c r="S12" s="109"/>
      <c r="T12" s="109"/>
      <c r="U12" s="109"/>
      <c r="V12" s="109"/>
      <c r="W12" s="109"/>
      <c r="X12" s="109"/>
      <c r="Y12" s="109"/>
      <c r="Z12" s="109"/>
      <c r="AA12" s="110" t="s">
        <v>34</v>
      </c>
      <c r="AB12" s="116"/>
      <c r="AC12" s="116"/>
      <c r="AD12" s="116"/>
      <c r="AE12" s="116"/>
      <c r="AF12" s="116"/>
      <c r="AG12" s="116"/>
      <c r="AH12" s="116"/>
      <c r="AI12" s="119" t="s">
        <v>33</v>
      </c>
      <c r="AJ12" s="120"/>
      <c r="AK12" s="120"/>
      <c r="AL12" s="120"/>
      <c r="AM12" s="120"/>
      <c r="AN12" s="120"/>
      <c r="AO12" s="120"/>
      <c r="AP12" s="120"/>
      <c r="AQ12" s="121"/>
      <c r="AR12" s="124" t="s">
        <v>32</v>
      </c>
      <c r="AS12" s="125"/>
      <c r="AT12" s="125"/>
      <c r="AU12" s="125"/>
      <c r="AV12" s="125"/>
      <c r="AW12" s="125"/>
      <c r="AX12" s="126"/>
      <c r="AY12" s="119" t="s">
        <v>31</v>
      </c>
      <c r="AZ12" s="120"/>
      <c r="BA12" s="120"/>
      <c r="BB12" s="120"/>
      <c r="BC12" s="120"/>
      <c r="BD12" s="120"/>
      <c r="BE12" s="121"/>
    </row>
    <row r="13" spans="1:59" ht="138" customHeight="1" x14ac:dyDescent="0.2">
      <c r="A13" s="139"/>
      <c r="B13" s="139"/>
      <c r="C13" s="110"/>
      <c r="D13" s="110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40" t="s">
        <v>3</v>
      </c>
      <c r="L13" s="20" t="s">
        <v>14</v>
      </c>
      <c r="M13" s="20" t="s">
        <v>9</v>
      </c>
      <c r="N13" s="21" t="s">
        <v>8</v>
      </c>
      <c r="O13" s="20" t="s">
        <v>15</v>
      </c>
      <c r="P13" s="20" t="s">
        <v>16</v>
      </c>
      <c r="Q13" s="20" t="s">
        <v>17</v>
      </c>
      <c r="R13" s="40" t="s">
        <v>3</v>
      </c>
      <c r="S13" s="21" t="s">
        <v>14</v>
      </c>
      <c r="T13" s="21" t="s">
        <v>13</v>
      </c>
      <c r="U13" s="21" t="s">
        <v>9</v>
      </c>
      <c r="V13" s="21" t="s">
        <v>8</v>
      </c>
      <c r="W13" s="21" t="s">
        <v>15</v>
      </c>
      <c r="X13" s="21" t="s">
        <v>25</v>
      </c>
      <c r="Y13" s="21" t="s">
        <v>16</v>
      </c>
      <c r="Z13" s="21" t="s">
        <v>17</v>
      </c>
      <c r="AA13" s="40" t="s">
        <v>3</v>
      </c>
      <c r="AB13" s="20" t="s">
        <v>14</v>
      </c>
      <c r="AC13" s="20" t="s">
        <v>9</v>
      </c>
      <c r="AD13" s="21" t="s">
        <v>8</v>
      </c>
      <c r="AE13" s="20" t="s">
        <v>15</v>
      </c>
      <c r="AF13" s="21" t="s">
        <v>16</v>
      </c>
      <c r="AG13" s="21" t="s">
        <v>25</v>
      </c>
      <c r="AH13" s="20" t="s">
        <v>17</v>
      </c>
      <c r="AI13" s="40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1" t="s">
        <v>16</v>
      </c>
      <c r="AO13" s="21" t="s">
        <v>25</v>
      </c>
      <c r="AP13" s="21" t="s">
        <v>28</v>
      </c>
      <c r="AQ13" s="20" t="s">
        <v>17</v>
      </c>
      <c r="AR13" s="40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1" t="s">
        <v>16</v>
      </c>
      <c r="AX13" s="20" t="s">
        <v>17</v>
      </c>
      <c r="AY13" s="40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1" t="s">
        <v>16</v>
      </c>
      <c r="BE13" s="20" t="s">
        <v>17</v>
      </c>
      <c r="BF13" s="20"/>
    </row>
    <row r="14" spans="1:59" s="73" customFormat="1" ht="26.25" customHeight="1" x14ac:dyDescent="0.3">
      <c r="A14" s="72">
        <v>1</v>
      </c>
      <c r="B14" s="72">
        <v>2</v>
      </c>
      <c r="C14" s="72">
        <v>3</v>
      </c>
      <c r="D14" s="72">
        <v>4</v>
      </c>
      <c r="E14" s="72">
        <v>10</v>
      </c>
      <c r="F14" s="72">
        <v>11</v>
      </c>
      <c r="G14" s="72">
        <v>12</v>
      </c>
      <c r="H14" s="72">
        <v>13</v>
      </c>
      <c r="I14" s="72">
        <v>14</v>
      </c>
      <c r="J14" s="72">
        <v>15</v>
      </c>
      <c r="K14" s="72">
        <v>5</v>
      </c>
      <c r="L14" s="72">
        <v>6</v>
      </c>
      <c r="M14" s="72">
        <v>7</v>
      </c>
      <c r="N14" s="72">
        <v>8</v>
      </c>
      <c r="O14" s="72">
        <v>9</v>
      </c>
      <c r="P14" s="72">
        <v>10</v>
      </c>
      <c r="Q14" s="72">
        <v>11</v>
      </c>
      <c r="R14" s="72">
        <v>12</v>
      </c>
      <c r="S14" s="72">
        <v>13</v>
      </c>
      <c r="T14" s="72">
        <v>14</v>
      </c>
      <c r="U14" s="72">
        <v>15</v>
      </c>
      <c r="V14" s="72">
        <v>16</v>
      </c>
      <c r="W14" s="72">
        <v>17</v>
      </c>
      <c r="X14" s="72">
        <v>18</v>
      </c>
      <c r="Y14" s="72">
        <v>19</v>
      </c>
      <c r="Z14" s="72">
        <v>20</v>
      </c>
      <c r="AA14" s="72">
        <v>21</v>
      </c>
      <c r="AB14" s="72">
        <v>22</v>
      </c>
      <c r="AC14" s="72">
        <v>23</v>
      </c>
      <c r="AD14" s="72">
        <v>24</v>
      </c>
      <c r="AE14" s="72">
        <v>25</v>
      </c>
      <c r="AF14" s="72">
        <v>26</v>
      </c>
      <c r="AG14" s="72">
        <v>27</v>
      </c>
      <c r="AH14" s="72">
        <v>28</v>
      </c>
      <c r="AI14" s="72">
        <v>29</v>
      </c>
      <c r="AJ14" s="72">
        <v>30</v>
      </c>
      <c r="AK14" s="72">
        <v>31</v>
      </c>
      <c r="AL14" s="72">
        <v>32</v>
      </c>
      <c r="AM14" s="72">
        <v>33</v>
      </c>
      <c r="AN14" s="72">
        <v>34</v>
      </c>
      <c r="AO14" s="72">
        <v>35</v>
      </c>
      <c r="AP14" s="72">
        <v>36</v>
      </c>
      <c r="AQ14" s="72">
        <v>37</v>
      </c>
      <c r="AR14" s="72">
        <v>38</v>
      </c>
      <c r="AS14" s="72">
        <v>39</v>
      </c>
      <c r="AT14" s="72">
        <v>40</v>
      </c>
      <c r="AU14" s="72">
        <v>41</v>
      </c>
      <c r="AV14" s="72">
        <v>42</v>
      </c>
      <c r="AW14" s="72">
        <v>43</v>
      </c>
      <c r="AX14" s="72">
        <v>44</v>
      </c>
      <c r="AY14" s="72">
        <v>45</v>
      </c>
      <c r="AZ14" s="72">
        <v>46</v>
      </c>
      <c r="BA14" s="72">
        <v>47</v>
      </c>
      <c r="BB14" s="72">
        <v>48</v>
      </c>
      <c r="BC14" s="72">
        <v>49</v>
      </c>
      <c r="BD14" s="72">
        <v>50</v>
      </c>
      <c r="BE14" s="72">
        <v>51</v>
      </c>
    </row>
    <row r="15" spans="1:59" s="36" customFormat="1" ht="50.25" customHeight="1" x14ac:dyDescent="0.2">
      <c r="A15" s="113" t="s">
        <v>66</v>
      </c>
      <c r="B15" s="39"/>
      <c r="C15" s="39" t="s">
        <v>6</v>
      </c>
      <c r="D15" s="51">
        <f>K15+R15+AA15+AI15+AR15+AY15</f>
        <v>529096.5</v>
      </c>
      <c r="E15" s="51" t="e">
        <f>E16+E17+#REF!+#REF!</f>
        <v>#REF!</v>
      </c>
      <c r="F15" s="51" t="e">
        <f>F16+F17+#REF!+#REF!</f>
        <v>#REF!</v>
      </c>
      <c r="G15" s="51" t="e">
        <f>G16+G17+#REF!+#REF!</f>
        <v>#REF!</v>
      </c>
      <c r="H15" s="51" t="e">
        <f>H16+H17+#REF!+#REF!</f>
        <v>#REF!</v>
      </c>
      <c r="I15" s="51" t="e">
        <f>I16+I17+#REF!+#REF!</f>
        <v>#REF!</v>
      </c>
      <c r="J15" s="51" t="e">
        <f>J16+J17+#REF!+#REF!</f>
        <v>#REF!</v>
      </c>
      <c r="K15" s="52">
        <f>L15+M15+N15+O15+P15+Q15</f>
        <v>150717.9</v>
      </c>
      <c r="L15" s="51">
        <f t="shared" ref="L15:P15" si="0">L16+L17+L18</f>
        <v>3272.5</v>
      </c>
      <c r="M15" s="51">
        <f t="shared" si="0"/>
        <v>56900</v>
      </c>
      <c r="N15" s="51">
        <f>N16+N17+N18+N19</f>
        <v>58830.3</v>
      </c>
      <c r="O15" s="51">
        <f t="shared" si="0"/>
        <v>31442.2</v>
      </c>
      <c r="P15" s="51">
        <f t="shared" si="0"/>
        <v>105.9</v>
      </c>
      <c r="Q15" s="51">
        <f>Q16+Q17+Q18</f>
        <v>167</v>
      </c>
      <c r="R15" s="52">
        <f>S15+T15+U15+V15+W15+Y15+Z15+X15</f>
        <v>114104.39999999998</v>
      </c>
      <c r="S15" s="51">
        <f t="shared" ref="S15:Z15" si="1">S16+S17+S18</f>
        <v>0</v>
      </c>
      <c r="T15" s="51">
        <f t="shared" si="1"/>
        <v>0</v>
      </c>
      <c r="U15" s="51">
        <f t="shared" si="1"/>
        <v>70459.7</v>
      </c>
      <c r="V15" s="51">
        <f t="shared" si="1"/>
        <v>38085.399999999994</v>
      </c>
      <c r="W15" s="51">
        <f t="shared" si="1"/>
        <v>5358.2000000000007</v>
      </c>
      <c r="X15" s="51">
        <f t="shared" si="1"/>
        <v>0</v>
      </c>
      <c r="Y15" s="51">
        <f t="shared" si="1"/>
        <v>90.9</v>
      </c>
      <c r="Z15" s="51">
        <f t="shared" si="1"/>
        <v>110.19999999999999</v>
      </c>
      <c r="AA15" s="52">
        <f>AB15+AC15+AD15+AE15+AF15+AG15+AH15</f>
        <v>103071.4</v>
      </c>
      <c r="AB15" s="51">
        <f t="shared" ref="AB15:AH15" si="2">AB16+AB17+AB18</f>
        <v>0</v>
      </c>
      <c r="AC15" s="51">
        <f t="shared" si="2"/>
        <v>57904.7</v>
      </c>
      <c r="AD15" s="51">
        <f t="shared" si="2"/>
        <v>39888.9</v>
      </c>
      <c r="AE15" s="51">
        <f t="shared" si="2"/>
        <v>5252.9</v>
      </c>
      <c r="AF15" s="51">
        <f t="shared" si="2"/>
        <v>5.9</v>
      </c>
      <c r="AG15" s="51">
        <f t="shared" si="2"/>
        <v>0</v>
      </c>
      <c r="AH15" s="51">
        <f t="shared" si="2"/>
        <v>19</v>
      </c>
      <c r="AI15" s="52">
        <f>AJ15+AK15+AL15+AM15+AN15+AO15+AP15+AQ15</f>
        <v>52791.700000000004</v>
      </c>
      <c r="AJ15" s="51">
        <f t="shared" ref="AJ15:AQ15" si="3">AJ16+AJ17+AJ18</f>
        <v>0</v>
      </c>
      <c r="AK15" s="51">
        <f t="shared" si="3"/>
        <v>0</v>
      </c>
      <c r="AL15" s="51">
        <f t="shared" si="3"/>
        <v>50991.700000000004</v>
      </c>
      <c r="AM15" s="51">
        <f t="shared" si="3"/>
        <v>1800</v>
      </c>
      <c r="AN15" s="51">
        <f t="shared" si="3"/>
        <v>0</v>
      </c>
      <c r="AO15" s="51">
        <f t="shared" si="3"/>
        <v>0</v>
      </c>
      <c r="AP15" s="51">
        <f t="shared" si="3"/>
        <v>0</v>
      </c>
      <c r="AQ15" s="51">
        <f t="shared" si="3"/>
        <v>0</v>
      </c>
      <c r="AR15" s="52">
        <f>AS15+AT15+AU15+AV15+AW15+AX15</f>
        <v>54931.700000000004</v>
      </c>
      <c r="AS15" s="51">
        <f t="shared" ref="AS15:AX15" si="4">AS16+AS17+AS18</f>
        <v>0</v>
      </c>
      <c r="AT15" s="51">
        <f t="shared" si="4"/>
        <v>0</v>
      </c>
      <c r="AU15" s="51">
        <f t="shared" si="4"/>
        <v>53131.700000000004</v>
      </c>
      <c r="AV15" s="51">
        <f t="shared" si="4"/>
        <v>1800</v>
      </c>
      <c r="AW15" s="51">
        <f t="shared" si="4"/>
        <v>0</v>
      </c>
      <c r="AX15" s="51">
        <f t="shared" si="4"/>
        <v>0</v>
      </c>
      <c r="AY15" s="52">
        <f>AZ15+BA15+BB15+BC15+BD15+BE15</f>
        <v>53479.400000000009</v>
      </c>
      <c r="AZ15" s="51">
        <f t="shared" ref="AZ15:BE15" si="5">AZ16+AZ17+AZ18</f>
        <v>0</v>
      </c>
      <c r="BA15" s="51">
        <f t="shared" si="5"/>
        <v>0</v>
      </c>
      <c r="BB15" s="51">
        <f t="shared" si="5"/>
        <v>51679.400000000009</v>
      </c>
      <c r="BC15" s="51">
        <f t="shared" si="5"/>
        <v>1800</v>
      </c>
      <c r="BD15" s="51">
        <f t="shared" si="5"/>
        <v>0</v>
      </c>
      <c r="BE15" s="51">
        <f t="shared" si="5"/>
        <v>0</v>
      </c>
      <c r="BG15" s="75"/>
    </row>
    <row r="16" spans="1:59" s="37" customFormat="1" ht="90.75" customHeight="1" x14ac:dyDescent="0.2">
      <c r="A16" s="114"/>
      <c r="B16" s="23" t="s">
        <v>7</v>
      </c>
      <c r="C16" s="23" t="s">
        <v>7</v>
      </c>
      <c r="D16" s="51">
        <f>K16+R16+AA16+AI16+AR16+AY16</f>
        <v>447535.8</v>
      </c>
      <c r="E16" s="53" t="e">
        <f t="shared" ref="E16:J16" si="6">E21+E33+E43+E49+E51</f>
        <v>#REF!</v>
      </c>
      <c r="F16" s="53" t="e">
        <f t="shared" si="6"/>
        <v>#REF!</v>
      </c>
      <c r="G16" s="53" t="e">
        <f t="shared" si="6"/>
        <v>#REF!</v>
      </c>
      <c r="H16" s="53" t="e">
        <f t="shared" si="6"/>
        <v>#REF!</v>
      </c>
      <c r="I16" s="53" t="e">
        <f t="shared" si="6"/>
        <v>#REF!</v>
      </c>
      <c r="J16" s="53" t="e">
        <f t="shared" si="6"/>
        <v>#REF!</v>
      </c>
      <c r="K16" s="52">
        <f t="shared" ref="K16:K29" si="7">L16+M16+N16+O16+P16+Q16</f>
        <v>119249.09999999999</v>
      </c>
      <c r="L16" s="53">
        <f t="shared" ref="L16" si="8">L21+L33+L43+L51</f>
        <v>0</v>
      </c>
      <c r="M16" s="53">
        <f>M21+M33+M43+M51+M57</f>
        <v>54566.400000000001</v>
      </c>
      <c r="N16" s="53">
        <f>N21+N33+N43+N51+N57</f>
        <v>32967.600000000006</v>
      </c>
      <c r="O16" s="53">
        <f>O21+O33+O43+O51+O57</f>
        <v>31442.2</v>
      </c>
      <c r="P16" s="53">
        <f t="shared" ref="P16:Q16" si="9">P21+P33+P43+P51</f>
        <v>105.9</v>
      </c>
      <c r="Q16" s="53">
        <f t="shared" si="9"/>
        <v>167</v>
      </c>
      <c r="R16" s="52">
        <f>S16+T16+U16+V16+W16+Y16+Z16+X16</f>
        <v>100460.4</v>
      </c>
      <c r="S16" s="53">
        <f t="shared" ref="S16:Z16" si="10">S21+S33+S43+S51</f>
        <v>0</v>
      </c>
      <c r="T16" s="53">
        <f t="shared" si="10"/>
        <v>0</v>
      </c>
      <c r="U16" s="53">
        <f>U21+U33+U43+U51+U57</f>
        <v>67863</v>
      </c>
      <c r="V16" s="53">
        <f t="shared" si="10"/>
        <v>27038.1</v>
      </c>
      <c r="W16" s="53">
        <f>W21+W33+W43+W51+W57</f>
        <v>5358.2000000000007</v>
      </c>
      <c r="X16" s="53">
        <f t="shared" si="10"/>
        <v>0</v>
      </c>
      <c r="Y16" s="53">
        <f t="shared" si="10"/>
        <v>90.9</v>
      </c>
      <c r="Z16" s="53">
        <f t="shared" si="10"/>
        <v>110.19999999999999</v>
      </c>
      <c r="AA16" s="52">
        <f>AB16+AC16+AD16+AE16+AF16+AG16+AH16</f>
        <v>92431.199999999983</v>
      </c>
      <c r="AB16" s="53">
        <f t="shared" ref="AB16:AH16" si="11">AB21+AB33+AB43+AB51</f>
        <v>0</v>
      </c>
      <c r="AC16" s="53">
        <f>AC21+AC33+AC43+AC51+AC57</f>
        <v>56243.5</v>
      </c>
      <c r="AD16" s="53">
        <f>AD21+AD33+AD43+AD51</f>
        <v>30909.9</v>
      </c>
      <c r="AE16" s="53">
        <f>AE21+AE33+AE43+AE51+AE57</f>
        <v>5252.9</v>
      </c>
      <c r="AF16" s="53">
        <f t="shared" si="11"/>
        <v>5.9</v>
      </c>
      <c r="AG16" s="53">
        <f t="shared" si="11"/>
        <v>0</v>
      </c>
      <c r="AH16" s="53">
        <f t="shared" si="11"/>
        <v>19</v>
      </c>
      <c r="AI16" s="52">
        <f>AJ16+AK16+AL16+AM16+AN16+AO16+AP16+AQ16</f>
        <v>45131.700000000004</v>
      </c>
      <c r="AJ16" s="53">
        <f t="shared" ref="AJ16:AQ16" si="12">AJ21+AJ33+AJ43+AJ51</f>
        <v>0</v>
      </c>
      <c r="AK16" s="53">
        <f t="shared" si="12"/>
        <v>0</v>
      </c>
      <c r="AL16" s="53">
        <f t="shared" si="12"/>
        <v>43331.700000000004</v>
      </c>
      <c r="AM16" s="53">
        <f>AM21+AM33+AM43+AM51+AM57</f>
        <v>1800</v>
      </c>
      <c r="AN16" s="53">
        <f t="shared" si="12"/>
        <v>0</v>
      </c>
      <c r="AO16" s="53">
        <f t="shared" si="12"/>
        <v>0</v>
      </c>
      <c r="AP16" s="53">
        <f t="shared" si="12"/>
        <v>0</v>
      </c>
      <c r="AQ16" s="53">
        <f t="shared" si="12"/>
        <v>0</v>
      </c>
      <c r="AR16" s="52">
        <f>AT16+AU16+AV16+AW16+BE16</f>
        <v>45131.700000000004</v>
      </c>
      <c r="AS16" s="53">
        <f t="shared" ref="AS16:AX16" si="13">AS21+AS33+AS43+AS51</f>
        <v>0</v>
      </c>
      <c r="AT16" s="53">
        <f t="shared" si="13"/>
        <v>0</v>
      </c>
      <c r="AU16" s="53">
        <f t="shared" si="13"/>
        <v>43331.700000000004</v>
      </c>
      <c r="AV16" s="53">
        <f>AV21+AV33+AV43+AV51+AV57</f>
        <v>1800</v>
      </c>
      <c r="AW16" s="53">
        <f t="shared" si="13"/>
        <v>0</v>
      </c>
      <c r="AX16" s="53">
        <f t="shared" si="13"/>
        <v>0</v>
      </c>
      <c r="AY16" s="52">
        <f>BA16+BB16+BC16+BD16+BL16+BE16</f>
        <v>45131.700000000004</v>
      </c>
      <c r="AZ16" s="53">
        <f t="shared" ref="AZ16:BE16" si="14">AZ21+AZ33+AZ43+AZ51</f>
        <v>0</v>
      </c>
      <c r="BA16" s="53">
        <f t="shared" si="14"/>
        <v>0</v>
      </c>
      <c r="BB16" s="53">
        <f t="shared" si="14"/>
        <v>43331.700000000004</v>
      </c>
      <c r="BC16" s="53">
        <f>BC21+BC33+BC43+BC51+BC57</f>
        <v>1800</v>
      </c>
      <c r="BD16" s="53">
        <f t="shared" si="14"/>
        <v>0</v>
      </c>
      <c r="BE16" s="53">
        <f t="shared" si="14"/>
        <v>0</v>
      </c>
      <c r="BG16" s="37" t="s">
        <v>29</v>
      </c>
    </row>
    <row r="17" spans="1:57" s="37" customFormat="1" ht="90" customHeight="1" x14ac:dyDescent="0.2">
      <c r="A17" s="114"/>
      <c r="B17" s="23" t="s">
        <v>11</v>
      </c>
      <c r="C17" s="23" t="s">
        <v>11</v>
      </c>
      <c r="D17" s="51">
        <f>K17+R17+AA17+AI17+AR17+AY17</f>
        <v>11623.6</v>
      </c>
      <c r="E17" s="57" t="e">
        <f>#REF!</f>
        <v>#REF!</v>
      </c>
      <c r="F17" s="57" t="e">
        <f>#REF!</f>
        <v>#REF!</v>
      </c>
      <c r="G17" s="57" t="e">
        <f>#REF!</f>
        <v>#REF!</v>
      </c>
      <c r="H17" s="57"/>
      <c r="I17" s="57"/>
      <c r="J17" s="57"/>
      <c r="K17" s="56">
        <f t="shared" si="7"/>
        <v>6353.6</v>
      </c>
      <c r="L17" s="57">
        <f t="shared" ref="L17:M17" si="15">L34</f>
        <v>3272.5</v>
      </c>
      <c r="M17" s="57">
        <f t="shared" si="15"/>
        <v>2333.6</v>
      </c>
      <c r="N17" s="57">
        <f>N34</f>
        <v>747.5</v>
      </c>
      <c r="O17" s="57">
        <f t="shared" ref="O17:BE17" si="16">O34</f>
        <v>0</v>
      </c>
      <c r="P17" s="57">
        <f t="shared" si="16"/>
        <v>0</v>
      </c>
      <c r="Q17" s="57">
        <f t="shared" si="16"/>
        <v>0</v>
      </c>
      <c r="R17" s="57">
        <f t="shared" si="16"/>
        <v>3608.7999999999997</v>
      </c>
      <c r="S17" s="57">
        <f t="shared" si="16"/>
        <v>0</v>
      </c>
      <c r="T17" s="57">
        <f t="shared" si="16"/>
        <v>0</v>
      </c>
      <c r="U17" s="57">
        <f t="shared" si="16"/>
        <v>2596.6999999999998</v>
      </c>
      <c r="V17" s="57">
        <f t="shared" si="16"/>
        <v>1012.1</v>
      </c>
      <c r="W17" s="57">
        <f t="shared" si="16"/>
        <v>0</v>
      </c>
      <c r="X17" s="57">
        <f t="shared" si="16"/>
        <v>0</v>
      </c>
      <c r="Y17" s="57">
        <f t="shared" si="16"/>
        <v>0</v>
      </c>
      <c r="Z17" s="57">
        <f t="shared" si="16"/>
        <v>0</v>
      </c>
      <c r="AA17" s="57">
        <f t="shared" si="16"/>
        <v>1661.2</v>
      </c>
      <c r="AB17" s="57">
        <f t="shared" si="16"/>
        <v>0</v>
      </c>
      <c r="AC17" s="57">
        <f t="shared" si="16"/>
        <v>1661.2</v>
      </c>
      <c r="AD17" s="57">
        <f>AD34</f>
        <v>0</v>
      </c>
      <c r="AE17" s="57">
        <f t="shared" si="16"/>
        <v>0</v>
      </c>
      <c r="AF17" s="57">
        <f t="shared" si="16"/>
        <v>0</v>
      </c>
      <c r="AG17" s="57">
        <f t="shared" si="16"/>
        <v>0</v>
      </c>
      <c r="AH17" s="57">
        <f t="shared" si="16"/>
        <v>0</v>
      </c>
      <c r="AI17" s="57">
        <f t="shared" si="16"/>
        <v>0</v>
      </c>
      <c r="AJ17" s="57">
        <f t="shared" si="16"/>
        <v>0</v>
      </c>
      <c r="AK17" s="57">
        <f t="shared" si="16"/>
        <v>0</v>
      </c>
      <c r="AL17" s="57">
        <f t="shared" si="16"/>
        <v>0</v>
      </c>
      <c r="AM17" s="57">
        <f t="shared" si="16"/>
        <v>0</v>
      </c>
      <c r="AN17" s="57">
        <f t="shared" si="16"/>
        <v>0</v>
      </c>
      <c r="AO17" s="57">
        <f t="shared" si="16"/>
        <v>0</v>
      </c>
      <c r="AP17" s="57">
        <f t="shared" si="16"/>
        <v>0</v>
      </c>
      <c r="AQ17" s="57">
        <f t="shared" si="16"/>
        <v>0</v>
      </c>
      <c r="AR17" s="57">
        <f t="shared" si="16"/>
        <v>0</v>
      </c>
      <c r="AS17" s="57">
        <f t="shared" si="16"/>
        <v>0</v>
      </c>
      <c r="AT17" s="57">
        <f t="shared" si="16"/>
        <v>0</v>
      </c>
      <c r="AU17" s="57">
        <f t="shared" si="16"/>
        <v>0</v>
      </c>
      <c r="AV17" s="57">
        <f t="shared" si="16"/>
        <v>0</v>
      </c>
      <c r="AW17" s="57">
        <f t="shared" si="16"/>
        <v>0</v>
      </c>
      <c r="AX17" s="57">
        <f t="shared" si="16"/>
        <v>0</v>
      </c>
      <c r="AY17" s="57">
        <f t="shared" si="16"/>
        <v>0</v>
      </c>
      <c r="AZ17" s="57">
        <f t="shared" si="16"/>
        <v>0</v>
      </c>
      <c r="BA17" s="57">
        <f t="shared" si="16"/>
        <v>0</v>
      </c>
      <c r="BB17" s="57">
        <f t="shared" si="16"/>
        <v>0</v>
      </c>
      <c r="BC17" s="57">
        <f t="shared" si="16"/>
        <v>0</v>
      </c>
      <c r="BD17" s="57">
        <f t="shared" si="16"/>
        <v>0</v>
      </c>
      <c r="BE17" s="57">
        <f t="shared" si="16"/>
        <v>0</v>
      </c>
    </row>
    <row r="18" spans="1:57" s="37" customFormat="1" ht="67.5" customHeight="1" x14ac:dyDescent="0.2">
      <c r="A18" s="115"/>
      <c r="B18" s="41" t="s">
        <v>18</v>
      </c>
      <c r="C18" s="41" t="s">
        <v>18</v>
      </c>
      <c r="D18" s="51">
        <f>K18+R18+AA18+AI18+AR18+AY18</f>
        <v>69202.099999999991</v>
      </c>
      <c r="E18" s="54"/>
      <c r="F18" s="54"/>
      <c r="G18" s="54"/>
      <c r="H18" s="62"/>
      <c r="I18" s="62"/>
      <c r="J18" s="62"/>
      <c r="K18" s="82">
        <f t="shared" ref="K18:M18" si="17">K22</f>
        <v>24380.199999999997</v>
      </c>
      <c r="L18" s="82">
        <f t="shared" si="17"/>
        <v>0</v>
      </c>
      <c r="M18" s="82">
        <f t="shared" si="17"/>
        <v>0</v>
      </c>
      <c r="N18" s="54">
        <f>N22</f>
        <v>24380.199999999997</v>
      </c>
      <c r="O18" s="82">
        <f t="shared" ref="O18:BE18" si="18">O22</f>
        <v>0</v>
      </c>
      <c r="P18" s="82">
        <f t="shared" si="18"/>
        <v>0</v>
      </c>
      <c r="Q18" s="82">
        <f t="shared" si="18"/>
        <v>0</v>
      </c>
      <c r="R18" s="82">
        <f t="shared" si="18"/>
        <v>10035.200000000001</v>
      </c>
      <c r="S18" s="82">
        <f t="shared" si="18"/>
        <v>0</v>
      </c>
      <c r="T18" s="82">
        <f t="shared" si="18"/>
        <v>0</v>
      </c>
      <c r="U18" s="82">
        <f t="shared" si="18"/>
        <v>0</v>
      </c>
      <c r="V18" s="82">
        <f t="shared" si="18"/>
        <v>10035.200000000001</v>
      </c>
      <c r="W18" s="82">
        <f t="shared" si="18"/>
        <v>0</v>
      </c>
      <c r="X18" s="82">
        <f t="shared" si="18"/>
        <v>0</v>
      </c>
      <c r="Y18" s="82">
        <f t="shared" si="18"/>
        <v>0</v>
      </c>
      <c r="Z18" s="82">
        <f t="shared" si="18"/>
        <v>0</v>
      </c>
      <c r="AA18" s="82">
        <f t="shared" si="18"/>
        <v>8979</v>
      </c>
      <c r="AB18" s="82">
        <f t="shared" si="18"/>
        <v>0</v>
      </c>
      <c r="AC18" s="82">
        <f t="shared" si="18"/>
        <v>0</v>
      </c>
      <c r="AD18" s="82">
        <f>AD22</f>
        <v>8979</v>
      </c>
      <c r="AE18" s="82">
        <f t="shared" si="18"/>
        <v>0</v>
      </c>
      <c r="AF18" s="82">
        <f t="shared" si="18"/>
        <v>0</v>
      </c>
      <c r="AG18" s="82">
        <f t="shared" si="18"/>
        <v>0</v>
      </c>
      <c r="AH18" s="82">
        <f t="shared" si="18"/>
        <v>0</v>
      </c>
      <c r="AI18" s="82">
        <f t="shared" si="18"/>
        <v>7660</v>
      </c>
      <c r="AJ18" s="82">
        <f t="shared" si="18"/>
        <v>0</v>
      </c>
      <c r="AK18" s="82">
        <f t="shared" si="18"/>
        <v>0</v>
      </c>
      <c r="AL18" s="82">
        <f t="shared" si="18"/>
        <v>7660</v>
      </c>
      <c r="AM18" s="82">
        <f t="shared" si="18"/>
        <v>0</v>
      </c>
      <c r="AN18" s="82">
        <f t="shared" si="18"/>
        <v>0</v>
      </c>
      <c r="AO18" s="82">
        <f t="shared" si="18"/>
        <v>0</v>
      </c>
      <c r="AP18" s="82">
        <f t="shared" si="18"/>
        <v>0</v>
      </c>
      <c r="AQ18" s="82">
        <f t="shared" si="18"/>
        <v>0</v>
      </c>
      <c r="AR18" s="82">
        <f t="shared" si="18"/>
        <v>9800</v>
      </c>
      <c r="AS18" s="82">
        <f t="shared" si="18"/>
        <v>0</v>
      </c>
      <c r="AT18" s="82">
        <f t="shared" si="18"/>
        <v>0</v>
      </c>
      <c r="AU18" s="82">
        <f t="shared" si="18"/>
        <v>9800</v>
      </c>
      <c r="AV18" s="82">
        <f t="shared" si="18"/>
        <v>0</v>
      </c>
      <c r="AW18" s="82">
        <f t="shared" si="18"/>
        <v>0</v>
      </c>
      <c r="AX18" s="82">
        <f t="shared" si="18"/>
        <v>0</v>
      </c>
      <c r="AY18" s="82">
        <f t="shared" si="18"/>
        <v>8347.7000000000007</v>
      </c>
      <c r="AZ18" s="82">
        <f t="shared" si="18"/>
        <v>0</v>
      </c>
      <c r="BA18" s="82">
        <f t="shared" si="18"/>
        <v>0</v>
      </c>
      <c r="BB18" s="82">
        <f t="shared" si="18"/>
        <v>8347.7000000000007</v>
      </c>
      <c r="BC18" s="82">
        <f t="shared" si="18"/>
        <v>0</v>
      </c>
      <c r="BD18" s="82">
        <f t="shared" si="18"/>
        <v>0</v>
      </c>
      <c r="BE18" s="82">
        <f t="shared" si="18"/>
        <v>0</v>
      </c>
    </row>
    <row r="19" spans="1:57" s="37" customFormat="1" ht="67.5" customHeight="1" x14ac:dyDescent="0.2">
      <c r="A19" s="93"/>
      <c r="B19" s="92" t="s">
        <v>61</v>
      </c>
      <c r="C19" s="92" t="s">
        <v>61</v>
      </c>
      <c r="D19" s="51">
        <f>K19</f>
        <v>735</v>
      </c>
      <c r="E19" s="91"/>
      <c r="F19" s="91"/>
      <c r="G19" s="91"/>
      <c r="H19" s="62"/>
      <c r="I19" s="62"/>
      <c r="J19" s="62"/>
      <c r="K19" s="91">
        <f>N19</f>
        <v>735</v>
      </c>
      <c r="L19" s="91">
        <v>0</v>
      </c>
      <c r="M19" s="91">
        <v>0</v>
      </c>
      <c r="N19" s="91">
        <f>N56</f>
        <v>735</v>
      </c>
      <c r="O19" s="91">
        <v>0</v>
      </c>
      <c r="P19" s="91">
        <v>0</v>
      </c>
      <c r="Q19" s="91">
        <v>0</v>
      </c>
      <c r="R19" s="91"/>
      <c r="S19" s="91"/>
      <c r="T19" s="91"/>
      <c r="U19" s="91"/>
      <c r="V19" s="91"/>
      <c r="W19" s="91"/>
      <c r="X19" s="91"/>
      <c r="Y19" s="91"/>
      <c r="Z19" s="91"/>
      <c r="AA19" s="91"/>
      <c r="AB19" s="91"/>
      <c r="AC19" s="91"/>
      <c r="AD19" s="91"/>
      <c r="AE19" s="91"/>
      <c r="AF19" s="91"/>
      <c r="AG19" s="91"/>
      <c r="AH19" s="91"/>
      <c r="AI19" s="91"/>
      <c r="AJ19" s="91"/>
      <c r="AK19" s="91"/>
      <c r="AL19" s="91"/>
      <c r="AM19" s="91"/>
      <c r="AN19" s="91"/>
      <c r="AO19" s="91"/>
      <c r="AP19" s="91"/>
      <c r="AQ19" s="91"/>
      <c r="AR19" s="91"/>
      <c r="AS19" s="91"/>
      <c r="AT19" s="91"/>
      <c r="AU19" s="91"/>
      <c r="AV19" s="91"/>
      <c r="AW19" s="91"/>
      <c r="AX19" s="91"/>
      <c r="AY19" s="91"/>
      <c r="AZ19" s="91"/>
      <c r="BA19" s="91"/>
      <c r="BB19" s="91"/>
      <c r="BC19" s="91"/>
      <c r="BD19" s="91"/>
      <c r="BE19" s="91"/>
    </row>
    <row r="20" spans="1:57" s="8" customFormat="1" ht="56.25" customHeight="1" x14ac:dyDescent="0.2">
      <c r="A20" s="123" t="s">
        <v>37</v>
      </c>
      <c r="B20" s="40"/>
      <c r="C20" s="40" t="s">
        <v>6</v>
      </c>
      <c r="D20" s="52">
        <f t="shared" ref="D20:D21" si="19">K20+R20+AA20+AI20+AR20+AY20</f>
        <v>127220.09999999999</v>
      </c>
      <c r="E20" s="56" t="e">
        <f>E21+#REF!</f>
        <v>#REF!</v>
      </c>
      <c r="F20" s="56" t="e">
        <f>F21+#REF!</f>
        <v>#REF!</v>
      </c>
      <c r="G20" s="56" t="e">
        <f>G21+#REF!</f>
        <v>#REF!</v>
      </c>
      <c r="H20" s="56"/>
      <c r="I20" s="56"/>
      <c r="J20" s="56"/>
      <c r="K20" s="56">
        <f t="shared" si="7"/>
        <v>37748.199999999997</v>
      </c>
      <c r="L20" s="56">
        <f>L21</f>
        <v>0</v>
      </c>
      <c r="M20" s="56">
        <f>M21</f>
        <v>6825</v>
      </c>
      <c r="N20" s="56">
        <f>N21+N22</f>
        <v>30923.199999999997</v>
      </c>
      <c r="O20" s="56">
        <f>O21</f>
        <v>0</v>
      </c>
      <c r="P20" s="56"/>
      <c r="Q20" s="56"/>
      <c r="R20" s="56">
        <f>S20+T20+U20+V20+W20+Y20+Z20+X20</f>
        <v>19860.2</v>
      </c>
      <c r="S20" s="56">
        <f>S21+S22</f>
        <v>0</v>
      </c>
      <c r="T20" s="56">
        <f>T21+T22</f>
        <v>0</v>
      </c>
      <c r="U20" s="56">
        <f>U21</f>
        <v>6825</v>
      </c>
      <c r="V20" s="56">
        <f>V21+V22</f>
        <v>13035.2</v>
      </c>
      <c r="W20" s="56">
        <f>W21+W22</f>
        <v>0</v>
      </c>
      <c r="X20" s="56">
        <f>X21+X22</f>
        <v>0</v>
      </c>
      <c r="Y20" s="56">
        <f>Y21+Y22</f>
        <v>0</v>
      </c>
      <c r="Z20" s="56">
        <v>0</v>
      </c>
      <c r="AA20" s="56">
        <f>AB20+AC20+AD20+AE20+AF20+AG20+AH20</f>
        <v>22804</v>
      </c>
      <c r="AB20" s="56">
        <f t="shared" ref="AB20:AH20" si="20">AB21+AB22</f>
        <v>0</v>
      </c>
      <c r="AC20" s="56">
        <f t="shared" si="20"/>
        <v>6825</v>
      </c>
      <c r="AD20" s="56">
        <f t="shared" si="20"/>
        <v>15979</v>
      </c>
      <c r="AE20" s="56">
        <f t="shared" si="20"/>
        <v>0</v>
      </c>
      <c r="AF20" s="56">
        <f t="shared" si="20"/>
        <v>0</v>
      </c>
      <c r="AG20" s="56">
        <f t="shared" si="20"/>
        <v>0</v>
      </c>
      <c r="AH20" s="56">
        <f t="shared" si="20"/>
        <v>0</v>
      </c>
      <c r="AI20" s="56">
        <f>AJ20+AK20+AL20+AM20+AQ20+AN20</f>
        <v>14660</v>
      </c>
      <c r="AJ20" s="56">
        <f>AJ21+AJ22</f>
        <v>0</v>
      </c>
      <c r="AK20" s="56">
        <f>AK21+AK22</f>
        <v>0</v>
      </c>
      <c r="AL20" s="56">
        <f>AL21+AL22</f>
        <v>14660</v>
      </c>
      <c r="AM20" s="56">
        <f>AM21+AM22</f>
        <v>0</v>
      </c>
      <c r="AN20" s="56">
        <f>AN21+AN22</f>
        <v>0</v>
      </c>
      <c r="AO20" s="56">
        <v>0</v>
      </c>
      <c r="AP20" s="56">
        <v>0</v>
      </c>
      <c r="AQ20" s="56">
        <f t="shared" ref="AQ20:AX20" si="21">AQ21+AQ22</f>
        <v>0</v>
      </c>
      <c r="AR20" s="56">
        <f t="shared" si="21"/>
        <v>16800</v>
      </c>
      <c r="AS20" s="56">
        <f t="shared" si="21"/>
        <v>0</v>
      </c>
      <c r="AT20" s="56">
        <f t="shared" si="21"/>
        <v>0</v>
      </c>
      <c r="AU20" s="56">
        <f t="shared" si="21"/>
        <v>16800</v>
      </c>
      <c r="AV20" s="56">
        <f t="shared" si="21"/>
        <v>0</v>
      </c>
      <c r="AW20" s="56">
        <f t="shared" si="21"/>
        <v>0</v>
      </c>
      <c r="AX20" s="56">
        <f t="shared" si="21"/>
        <v>0</v>
      </c>
      <c r="AY20" s="56">
        <f t="shared" ref="AY20:AY21" si="22">AZ20+BA20+BB20+BC20+BL20</f>
        <v>15347.7</v>
      </c>
      <c r="AZ20" s="56">
        <f t="shared" ref="AZ20:BE20" si="23">AZ21+AZ22</f>
        <v>0</v>
      </c>
      <c r="BA20" s="56">
        <f t="shared" si="23"/>
        <v>0</v>
      </c>
      <c r="BB20" s="56">
        <f t="shared" si="23"/>
        <v>15347.7</v>
      </c>
      <c r="BC20" s="56">
        <f t="shared" si="23"/>
        <v>0</v>
      </c>
      <c r="BD20" s="56">
        <f t="shared" si="23"/>
        <v>0</v>
      </c>
      <c r="BE20" s="56">
        <f t="shared" si="23"/>
        <v>0</v>
      </c>
    </row>
    <row r="21" spans="1:57" s="35" customFormat="1" ht="42" customHeight="1" x14ac:dyDescent="0.2">
      <c r="A21" s="123"/>
      <c r="B21" s="40" t="s">
        <v>10</v>
      </c>
      <c r="C21" s="40" t="s">
        <v>7</v>
      </c>
      <c r="D21" s="52">
        <f t="shared" si="19"/>
        <v>58018</v>
      </c>
      <c r="E21" s="56" t="e">
        <f>#REF!+#REF!+#REF!+E24+E26+E27+#REF!+E29</f>
        <v>#REF!</v>
      </c>
      <c r="F21" s="56" t="e">
        <f>#REF!+#REF!+#REF!+F24+F26+F27+#REF!+F29</f>
        <v>#REF!</v>
      </c>
      <c r="G21" s="56" t="e">
        <f>#REF!+#REF!+#REF!+G24+G26+G27+#REF!+G29</f>
        <v>#REF!</v>
      </c>
      <c r="H21" s="56"/>
      <c r="I21" s="56"/>
      <c r="J21" s="56"/>
      <c r="K21" s="56">
        <f t="shared" si="7"/>
        <v>13368</v>
      </c>
      <c r="L21" s="56">
        <v>0</v>
      </c>
      <c r="M21" s="56">
        <f>M29</f>
        <v>6825</v>
      </c>
      <c r="N21" s="56">
        <f>N24+N26+N27+N30</f>
        <v>6543</v>
      </c>
      <c r="O21" s="56">
        <v>0</v>
      </c>
      <c r="P21" s="56">
        <v>0</v>
      </c>
      <c r="Q21" s="56">
        <v>0</v>
      </c>
      <c r="R21" s="56">
        <f t="shared" ref="R21:R34" si="24">S21+T21+U21+V21+W21+Y21+Z21</f>
        <v>9825</v>
      </c>
      <c r="S21" s="56">
        <v>0</v>
      </c>
      <c r="T21" s="56">
        <v>0</v>
      </c>
      <c r="U21" s="56">
        <f>U29</f>
        <v>6825</v>
      </c>
      <c r="V21" s="56">
        <f>V24+V26+V27</f>
        <v>3000</v>
      </c>
      <c r="W21" s="56">
        <v>0</v>
      </c>
      <c r="X21" s="56">
        <v>0</v>
      </c>
      <c r="Y21" s="56">
        <v>0</v>
      </c>
      <c r="Z21" s="56">
        <v>0</v>
      </c>
      <c r="AA21" s="56">
        <f>AB21+AC21+AD21+AE21+AF21+AG21+AH21</f>
        <v>13825</v>
      </c>
      <c r="AB21" s="56">
        <v>0</v>
      </c>
      <c r="AC21" s="56">
        <f>AC29</f>
        <v>6825</v>
      </c>
      <c r="AD21" s="56">
        <f>AD23</f>
        <v>7000</v>
      </c>
      <c r="AE21" s="56">
        <v>0</v>
      </c>
      <c r="AF21" s="56">
        <v>0</v>
      </c>
      <c r="AG21" s="56">
        <v>0</v>
      </c>
      <c r="AH21" s="56">
        <v>0</v>
      </c>
      <c r="AI21" s="56">
        <f t="shared" ref="AI21" si="25">AJ21+AK21+AL21+AM21+AQ21</f>
        <v>7000</v>
      </c>
      <c r="AJ21" s="56">
        <v>0</v>
      </c>
      <c r="AK21" s="56">
        <f>AK29</f>
        <v>0</v>
      </c>
      <c r="AL21" s="56">
        <f>AL23</f>
        <v>7000</v>
      </c>
      <c r="AM21" s="56">
        <v>0</v>
      </c>
      <c r="AN21" s="56">
        <v>0</v>
      </c>
      <c r="AO21" s="56">
        <v>0</v>
      </c>
      <c r="AP21" s="56">
        <v>0</v>
      </c>
      <c r="AQ21" s="56">
        <v>0</v>
      </c>
      <c r="AR21" s="56">
        <f>AU21</f>
        <v>7000</v>
      </c>
      <c r="AS21" s="56">
        <v>0</v>
      </c>
      <c r="AT21" s="56">
        <v>0</v>
      </c>
      <c r="AU21" s="56">
        <f>AU23</f>
        <v>7000</v>
      </c>
      <c r="AV21" s="56">
        <v>0</v>
      </c>
      <c r="AW21" s="56">
        <v>0</v>
      </c>
      <c r="AX21" s="56">
        <v>0</v>
      </c>
      <c r="AY21" s="56">
        <f t="shared" si="22"/>
        <v>7000</v>
      </c>
      <c r="AZ21" s="56">
        <v>0</v>
      </c>
      <c r="BA21" s="56">
        <v>0</v>
      </c>
      <c r="BB21" s="56">
        <f>BB23</f>
        <v>7000</v>
      </c>
      <c r="BC21" s="56">
        <v>0</v>
      </c>
      <c r="BD21" s="56">
        <v>0</v>
      </c>
      <c r="BE21" s="56">
        <v>0</v>
      </c>
    </row>
    <row r="22" spans="1:57" s="7" customFormat="1" ht="69.75" customHeight="1" x14ac:dyDescent="0.2">
      <c r="A22" s="123"/>
      <c r="B22" s="85" t="s">
        <v>18</v>
      </c>
      <c r="C22" s="85" t="s">
        <v>18</v>
      </c>
      <c r="D22" s="52">
        <f>K22+R22+AA22+AI22+AR22+AY22</f>
        <v>69202.099999999991</v>
      </c>
      <c r="E22" s="52"/>
      <c r="F22" s="52"/>
      <c r="G22" s="52"/>
      <c r="H22" s="52"/>
      <c r="I22" s="52"/>
      <c r="J22" s="52"/>
      <c r="K22" s="52">
        <f t="shared" si="7"/>
        <v>24380.199999999997</v>
      </c>
      <c r="L22" s="52"/>
      <c r="M22" s="52"/>
      <c r="N22" s="52">
        <f>N25+N28</f>
        <v>24380.199999999997</v>
      </c>
      <c r="O22" s="52"/>
      <c r="P22" s="52"/>
      <c r="Q22" s="52"/>
      <c r="R22" s="52">
        <f t="shared" si="24"/>
        <v>10035.200000000001</v>
      </c>
      <c r="S22" s="52">
        <v>0</v>
      </c>
      <c r="T22" s="52">
        <v>0</v>
      </c>
      <c r="U22" s="52">
        <v>0</v>
      </c>
      <c r="V22" s="52">
        <f>V28</f>
        <v>10035.200000000001</v>
      </c>
      <c r="W22" s="52">
        <v>0</v>
      </c>
      <c r="X22" s="52">
        <v>0</v>
      </c>
      <c r="Y22" s="52">
        <v>0</v>
      </c>
      <c r="Z22" s="52">
        <v>0</v>
      </c>
      <c r="AA22" s="56">
        <f t="shared" ref="AA22" si="26">AB22+AC22+AD22+AE22+AF22+AG22+AH22</f>
        <v>8979</v>
      </c>
      <c r="AB22" s="52">
        <f t="shared" ref="AB22:AH22" si="27">AB25+AB28</f>
        <v>0</v>
      </c>
      <c r="AC22" s="52">
        <v>0</v>
      </c>
      <c r="AD22" s="52">
        <f>AD28</f>
        <v>8979</v>
      </c>
      <c r="AE22" s="52">
        <f t="shared" si="27"/>
        <v>0</v>
      </c>
      <c r="AF22" s="52">
        <f t="shared" si="27"/>
        <v>0</v>
      </c>
      <c r="AG22" s="52">
        <f t="shared" si="27"/>
        <v>0</v>
      </c>
      <c r="AH22" s="52">
        <f t="shared" si="27"/>
        <v>0</v>
      </c>
      <c r="AI22" s="52">
        <f t="shared" ref="AI22:AI27" si="28">AJ22+AK22+AL22+AM22+AQ22</f>
        <v>7660</v>
      </c>
      <c r="AJ22" s="52">
        <v>0</v>
      </c>
      <c r="AK22" s="52">
        <v>0</v>
      </c>
      <c r="AL22" s="52">
        <f>AL28</f>
        <v>7660</v>
      </c>
      <c r="AM22" s="52">
        <v>0</v>
      </c>
      <c r="AN22" s="52">
        <v>0</v>
      </c>
      <c r="AO22" s="52">
        <v>0</v>
      </c>
      <c r="AP22" s="52">
        <v>0</v>
      </c>
      <c r="AQ22" s="52">
        <v>0</v>
      </c>
      <c r="AR22" s="52">
        <f>AU22</f>
        <v>9800</v>
      </c>
      <c r="AS22" s="52">
        <v>0</v>
      </c>
      <c r="AT22" s="52">
        <v>0</v>
      </c>
      <c r="AU22" s="52">
        <f>AU28</f>
        <v>9800</v>
      </c>
      <c r="AV22" s="52">
        <v>0</v>
      </c>
      <c r="AW22" s="52">
        <v>0</v>
      </c>
      <c r="AX22" s="52">
        <v>0</v>
      </c>
      <c r="AY22" s="52">
        <f t="shared" ref="AY22" si="29">AZ22+BA22+BB22+BC22+BL22</f>
        <v>8347.7000000000007</v>
      </c>
      <c r="AZ22" s="52">
        <v>0</v>
      </c>
      <c r="BA22" s="52">
        <v>0</v>
      </c>
      <c r="BB22" s="52">
        <f>BB28</f>
        <v>8347.7000000000007</v>
      </c>
      <c r="BC22" s="52">
        <v>0</v>
      </c>
      <c r="BD22" s="52">
        <v>0</v>
      </c>
      <c r="BE22" s="52">
        <v>0</v>
      </c>
    </row>
    <row r="23" spans="1:57" s="9" customFormat="1" ht="49.5" customHeight="1" x14ac:dyDescent="0.2">
      <c r="A23" s="129" t="s">
        <v>44</v>
      </c>
      <c r="B23" s="38" t="s">
        <v>26</v>
      </c>
      <c r="C23" s="38"/>
      <c r="D23" s="51">
        <f>K23+R23+AA23+AI23+AR23+AY23</f>
        <v>39128.5</v>
      </c>
      <c r="E23" s="65">
        <f>E24+E25</f>
        <v>3476.8</v>
      </c>
      <c r="F23" s="65">
        <f t="shared" ref="F23:J23" si="30">F24+F25</f>
        <v>3772.17</v>
      </c>
      <c r="G23" s="65">
        <f t="shared" si="30"/>
        <v>13011.2</v>
      </c>
      <c r="H23" s="65">
        <f t="shared" si="30"/>
        <v>0</v>
      </c>
      <c r="I23" s="65">
        <f t="shared" si="30"/>
        <v>0</v>
      </c>
      <c r="J23" s="65">
        <f t="shared" si="30"/>
        <v>0</v>
      </c>
      <c r="K23" s="56">
        <f>L23+M23+N23+O23+P23+Q23</f>
        <v>8128.5</v>
      </c>
      <c r="L23" s="65">
        <f>L24+L25</f>
        <v>0</v>
      </c>
      <c r="M23" s="65">
        <f t="shared" ref="M23:Q23" si="31">M24+M25</f>
        <v>0</v>
      </c>
      <c r="N23" s="65">
        <f t="shared" si="31"/>
        <v>8128.5</v>
      </c>
      <c r="O23" s="65">
        <f t="shared" si="31"/>
        <v>0</v>
      </c>
      <c r="P23" s="65">
        <f>P24+P25</f>
        <v>0</v>
      </c>
      <c r="Q23" s="65">
        <f t="shared" si="31"/>
        <v>0</v>
      </c>
      <c r="R23" s="56">
        <f>S23+T23+U23+V23+W23+X23+Y23+Z23</f>
        <v>3000</v>
      </c>
      <c r="S23" s="66">
        <f>S24+S25</f>
        <v>0</v>
      </c>
      <c r="T23" s="66">
        <f t="shared" ref="T23:Z23" si="32">T24+T25</f>
        <v>0</v>
      </c>
      <c r="U23" s="66">
        <f t="shared" si="32"/>
        <v>0</v>
      </c>
      <c r="V23" s="66">
        <f t="shared" si="32"/>
        <v>3000</v>
      </c>
      <c r="W23" s="66">
        <f t="shared" si="32"/>
        <v>0</v>
      </c>
      <c r="X23" s="66">
        <f t="shared" si="32"/>
        <v>0</v>
      </c>
      <c r="Y23" s="66">
        <f t="shared" si="32"/>
        <v>0</v>
      </c>
      <c r="Z23" s="66">
        <f t="shared" si="32"/>
        <v>0</v>
      </c>
      <c r="AA23" s="52">
        <f>AB23+AC23+AD23+AE23+AH23</f>
        <v>7000</v>
      </c>
      <c r="AB23" s="65">
        <f>AB24+AB25</f>
        <v>0</v>
      </c>
      <c r="AC23" s="65">
        <f t="shared" ref="AC23:AH23" si="33">AC24+AC25</f>
        <v>0</v>
      </c>
      <c r="AD23" s="66">
        <f t="shared" si="33"/>
        <v>7000</v>
      </c>
      <c r="AE23" s="65">
        <f t="shared" si="33"/>
        <v>0</v>
      </c>
      <c r="AF23" s="65">
        <f>AF24+AF25</f>
        <v>0</v>
      </c>
      <c r="AG23" s="65">
        <f>AG24+AG25</f>
        <v>0</v>
      </c>
      <c r="AH23" s="65">
        <f t="shared" si="33"/>
        <v>0</v>
      </c>
      <c r="AI23" s="52">
        <f t="shared" si="28"/>
        <v>7000</v>
      </c>
      <c r="AJ23" s="65">
        <f>AJ24+AJ25</f>
        <v>0</v>
      </c>
      <c r="AK23" s="65">
        <f t="shared" ref="AK23:AQ23" si="34">AK24+AK25</f>
        <v>0</v>
      </c>
      <c r="AL23" s="65">
        <f t="shared" si="34"/>
        <v>7000</v>
      </c>
      <c r="AM23" s="65">
        <f t="shared" si="34"/>
        <v>0</v>
      </c>
      <c r="AN23" s="65">
        <v>0</v>
      </c>
      <c r="AO23" s="58">
        <v>0</v>
      </c>
      <c r="AP23" s="58">
        <v>0</v>
      </c>
      <c r="AQ23" s="65">
        <f t="shared" si="34"/>
        <v>0</v>
      </c>
      <c r="AR23" s="52">
        <f t="shared" ref="AR23:AR27" si="35">AS23+AT23+AU23+AV23+BE23</f>
        <v>7000</v>
      </c>
      <c r="AS23" s="65">
        <f>AS24+AS25</f>
        <v>0</v>
      </c>
      <c r="AT23" s="65">
        <f t="shared" ref="AT23:AV23" si="36">AT24+AT25</f>
        <v>0</v>
      </c>
      <c r="AU23" s="65">
        <f t="shared" si="36"/>
        <v>7000</v>
      </c>
      <c r="AV23" s="65">
        <f t="shared" si="36"/>
        <v>0</v>
      </c>
      <c r="AW23" s="65">
        <f>AW24</f>
        <v>0</v>
      </c>
      <c r="AX23" s="65">
        <f t="shared" ref="AX23" si="37">AX24+AX25</f>
        <v>0</v>
      </c>
      <c r="AY23" s="52">
        <f>AZ23+BB23+BC23+BE23+BK23</f>
        <v>7000</v>
      </c>
      <c r="AZ23" s="65">
        <f>AZ24</f>
        <v>0</v>
      </c>
      <c r="BA23" s="65">
        <f t="shared" ref="BA23:BE23" si="38">BA24</f>
        <v>0</v>
      </c>
      <c r="BB23" s="65">
        <f t="shared" si="38"/>
        <v>7000</v>
      </c>
      <c r="BC23" s="65">
        <f t="shared" si="38"/>
        <v>0</v>
      </c>
      <c r="BD23" s="65">
        <f t="shared" si="38"/>
        <v>0</v>
      </c>
      <c r="BE23" s="65">
        <f t="shared" si="38"/>
        <v>0</v>
      </c>
    </row>
    <row r="24" spans="1:57" ht="75" x14ac:dyDescent="0.2">
      <c r="A24" s="130"/>
      <c r="B24" s="22" t="s">
        <v>20</v>
      </c>
      <c r="C24" s="22" t="s">
        <v>7</v>
      </c>
      <c r="D24" s="51">
        <f>K24+R24+AA24+AI24+AR24+AY24</f>
        <v>35250.9</v>
      </c>
      <c r="E24" s="58">
        <v>3476.8</v>
      </c>
      <c r="F24" s="58">
        <f>298.5+3473.67</f>
        <v>3772.17</v>
      </c>
      <c r="G24" s="58">
        <v>13011.2</v>
      </c>
      <c r="H24" s="58"/>
      <c r="I24" s="58"/>
      <c r="J24" s="58"/>
      <c r="K24" s="56">
        <f t="shared" si="7"/>
        <v>4250.8999999999996</v>
      </c>
      <c r="L24" s="58">
        <v>0</v>
      </c>
      <c r="M24" s="58">
        <v>0</v>
      </c>
      <c r="N24" s="57">
        <v>4250.8999999999996</v>
      </c>
      <c r="O24" s="58"/>
      <c r="P24" s="58"/>
      <c r="Q24" s="58"/>
      <c r="R24" s="56">
        <f t="shared" si="24"/>
        <v>3000</v>
      </c>
      <c r="S24" s="57">
        <v>0</v>
      </c>
      <c r="T24" s="57">
        <v>0</v>
      </c>
      <c r="U24" s="57">
        <v>0</v>
      </c>
      <c r="V24" s="57">
        <v>3000</v>
      </c>
      <c r="W24" s="57"/>
      <c r="X24" s="57"/>
      <c r="Y24" s="57"/>
      <c r="Z24" s="57"/>
      <c r="AA24" s="52">
        <f t="shared" ref="AA24:AA34" si="39">AB24+AC24+AD24+AE24+AH24</f>
        <v>7000</v>
      </c>
      <c r="AB24" s="58">
        <v>0</v>
      </c>
      <c r="AC24" s="58">
        <v>0</v>
      </c>
      <c r="AD24" s="57">
        <v>7000</v>
      </c>
      <c r="AE24" s="58">
        <v>0</v>
      </c>
      <c r="AF24" s="58">
        <v>0</v>
      </c>
      <c r="AG24" s="58">
        <v>0</v>
      </c>
      <c r="AH24" s="58">
        <v>0</v>
      </c>
      <c r="AI24" s="52">
        <f t="shared" si="28"/>
        <v>7000</v>
      </c>
      <c r="AJ24" s="58">
        <v>0</v>
      </c>
      <c r="AK24" s="58">
        <v>0</v>
      </c>
      <c r="AL24" s="58">
        <v>7000</v>
      </c>
      <c r="AM24" s="58">
        <v>0</v>
      </c>
      <c r="AN24" s="58">
        <v>0</v>
      </c>
      <c r="AO24" s="58">
        <v>0</v>
      </c>
      <c r="AP24" s="58">
        <v>0</v>
      </c>
      <c r="AQ24" s="58">
        <v>0</v>
      </c>
      <c r="AR24" s="52">
        <f t="shared" si="35"/>
        <v>7000</v>
      </c>
      <c r="AS24" s="58">
        <v>0</v>
      </c>
      <c r="AT24" s="58">
        <v>0</v>
      </c>
      <c r="AU24" s="58">
        <v>7000</v>
      </c>
      <c r="AV24" s="58">
        <v>0</v>
      </c>
      <c r="AW24" s="58">
        <v>0</v>
      </c>
      <c r="AX24" s="58">
        <v>0</v>
      </c>
      <c r="AY24" s="52">
        <f t="shared" ref="AY24:AY27" si="40">AZ24+BB24+BC24+BE24+BK24</f>
        <v>7000</v>
      </c>
      <c r="AZ24" s="58">
        <v>0</v>
      </c>
      <c r="BA24" s="58">
        <v>0</v>
      </c>
      <c r="BB24" s="58">
        <v>7000</v>
      </c>
      <c r="BC24" s="58">
        <v>0</v>
      </c>
      <c r="BD24" s="58">
        <v>0</v>
      </c>
      <c r="BE24" s="58">
        <v>0</v>
      </c>
    </row>
    <row r="25" spans="1:57" ht="57" customHeight="1" x14ac:dyDescent="0.2">
      <c r="A25" s="131"/>
      <c r="B25" s="22" t="s">
        <v>18</v>
      </c>
      <c r="C25" s="27" t="s">
        <v>18</v>
      </c>
      <c r="D25" s="51">
        <f>K25</f>
        <v>3877.6</v>
      </c>
      <c r="E25" s="58"/>
      <c r="F25" s="58"/>
      <c r="G25" s="58"/>
      <c r="H25" s="58"/>
      <c r="I25" s="58"/>
      <c r="J25" s="58"/>
      <c r="K25" s="56">
        <f t="shared" si="7"/>
        <v>3877.6</v>
      </c>
      <c r="L25" s="58"/>
      <c r="M25" s="58"/>
      <c r="N25" s="57">
        <v>3877.6</v>
      </c>
      <c r="O25" s="58"/>
      <c r="P25" s="58"/>
      <c r="Q25" s="58"/>
      <c r="R25" s="56">
        <f t="shared" si="24"/>
        <v>0</v>
      </c>
      <c r="S25" s="57"/>
      <c r="T25" s="57">
        <v>0</v>
      </c>
      <c r="U25" s="57">
        <v>0</v>
      </c>
      <c r="V25" s="57">
        <v>0</v>
      </c>
      <c r="W25" s="57"/>
      <c r="X25" s="57"/>
      <c r="Y25" s="57"/>
      <c r="Z25" s="57"/>
      <c r="AA25" s="52">
        <f t="shared" si="39"/>
        <v>0</v>
      </c>
      <c r="AB25" s="58">
        <v>0</v>
      </c>
      <c r="AC25" s="58">
        <v>0</v>
      </c>
      <c r="AD25" s="57">
        <v>0</v>
      </c>
      <c r="AE25" s="58">
        <v>0</v>
      </c>
      <c r="AF25" s="58">
        <v>0</v>
      </c>
      <c r="AG25" s="58">
        <v>0</v>
      </c>
      <c r="AH25" s="58">
        <v>0</v>
      </c>
      <c r="AI25" s="52">
        <f t="shared" si="28"/>
        <v>0</v>
      </c>
      <c r="AJ25" s="58">
        <v>0</v>
      </c>
      <c r="AK25" s="58">
        <v>0</v>
      </c>
      <c r="AL25" s="58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2">
        <f t="shared" si="35"/>
        <v>0</v>
      </c>
      <c r="AS25" s="58">
        <v>0</v>
      </c>
      <c r="AT25" s="58">
        <v>0</v>
      </c>
      <c r="AU25" s="58">
        <v>0</v>
      </c>
      <c r="AV25" s="58">
        <v>0</v>
      </c>
      <c r="AW25" s="58">
        <v>0</v>
      </c>
      <c r="AX25" s="58">
        <v>0</v>
      </c>
      <c r="AY25" s="52">
        <f t="shared" si="40"/>
        <v>0</v>
      </c>
      <c r="AZ25" s="58">
        <v>0</v>
      </c>
      <c r="BA25" s="58">
        <v>0</v>
      </c>
      <c r="BB25" s="58">
        <v>0</v>
      </c>
      <c r="BC25" s="58">
        <v>0</v>
      </c>
      <c r="BD25" s="58">
        <v>0</v>
      </c>
      <c r="BE25" s="58">
        <v>0</v>
      </c>
    </row>
    <row r="26" spans="1:57" ht="125.25" customHeight="1" x14ac:dyDescent="0.2">
      <c r="A26" s="29" t="s">
        <v>62</v>
      </c>
      <c r="B26" s="22" t="s">
        <v>45</v>
      </c>
      <c r="C26" s="27" t="s">
        <v>7</v>
      </c>
      <c r="D26" s="51">
        <f>K26</f>
        <v>94</v>
      </c>
      <c r="E26" s="58">
        <v>0</v>
      </c>
      <c r="F26" s="58">
        <v>0</v>
      </c>
      <c r="G26" s="58">
        <v>0</v>
      </c>
      <c r="H26" s="58"/>
      <c r="I26" s="58"/>
      <c r="J26" s="58"/>
      <c r="K26" s="56">
        <f t="shared" si="7"/>
        <v>94</v>
      </c>
      <c r="L26" s="58">
        <v>0</v>
      </c>
      <c r="M26" s="58">
        <v>0</v>
      </c>
      <c r="N26" s="57">
        <v>94</v>
      </c>
      <c r="O26" s="58"/>
      <c r="P26" s="58"/>
      <c r="Q26" s="58"/>
      <c r="R26" s="56">
        <f t="shared" si="24"/>
        <v>0</v>
      </c>
      <c r="S26" s="57">
        <v>0</v>
      </c>
      <c r="T26" s="57">
        <v>0</v>
      </c>
      <c r="U26" s="57">
        <v>0</v>
      </c>
      <c r="V26" s="57">
        <v>0</v>
      </c>
      <c r="W26" s="57"/>
      <c r="X26" s="57"/>
      <c r="Y26" s="57"/>
      <c r="Z26" s="57"/>
      <c r="AA26" s="52">
        <f t="shared" si="39"/>
        <v>0</v>
      </c>
      <c r="AB26" s="58">
        <v>0</v>
      </c>
      <c r="AC26" s="58">
        <v>0</v>
      </c>
      <c r="AD26" s="57">
        <v>0</v>
      </c>
      <c r="AE26" s="58">
        <v>0</v>
      </c>
      <c r="AF26" s="58">
        <v>0</v>
      </c>
      <c r="AG26" s="58">
        <v>0</v>
      </c>
      <c r="AH26" s="58">
        <v>0</v>
      </c>
      <c r="AI26" s="56">
        <f t="shared" si="28"/>
        <v>0</v>
      </c>
      <c r="AJ26" s="58">
        <v>0</v>
      </c>
      <c r="AK26" s="58">
        <v>0</v>
      </c>
      <c r="AL26" s="58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6">
        <f t="shared" si="35"/>
        <v>0</v>
      </c>
      <c r="AS26" s="58">
        <v>0</v>
      </c>
      <c r="AT26" s="58">
        <v>0</v>
      </c>
      <c r="AU26" s="58">
        <v>0</v>
      </c>
      <c r="AV26" s="58">
        <v>0</v>
      </c>
      <c r="AW26" s="58">
        <v>0</v>
      </c>
      <c r="AX26" s="58">
        <v>0</v>
      </c>
      <c r="AY26" s="56">
        <f t="shared" si="40"/>
        <v>0</v>
      </c>
      <c r="AZ26" s="58">
        <v>0</v>
      </c>
      <c r="BA26" s="58">
        <v>0</v>
      </c>
      <c r="BB26" s="58">
        <v>0</v>
      </c>
      <c r="BC26" s="58">
        <v>0</v>
      </c>
      <c r="BD26" s="58">
        <v>0</v>
      </c>
      <c r="BE26" s="58">
        <v>0</v>
      </c>
    </row>
    <row r="27" spans="1:57" ht="52.5" customHeight="1" x14ac:dyDescent="0.2">
      <c r="A27" s="111" t="s">
        <v>46</v>
      </c>
      <c r="B27" s="26" t="s">
        <v>24</v>
      </c>
      <c r="C27" s="28" t="s">
        <v>7</v>
      </c>
      <c r="D27" s="51">
        <f>K27+R27+AA27+AI27+AR27+AY27</f>
        <v>2131.1</v>
      </c>
      <c r="E27" s="58">
        <v>0</v>
      </c>
      <c r="F27" s="58">
        <v>0</v>
      </c>
      <c r="G27" s="58">
        <v>91185.600000000006</v>
      </c>
      <c r="H27" s="58"/>
      <c r="I27" s="58"/>
      <c r="J27" s="58"/>
      <c r="K27" s="56">
        <f t="shared" si="7"/>
        <v>2131.1</v>
      </c>
      <c r="L27" s="58">
        <v>0</v>
      </c>
      <c r="M27" s="58">
        <v>0</v>
      </c>
      <c r="N27" s="57">
        <v>2131.1</v>
      </c>
      <c r="O27" s="58"/>
      <c r="P27" s="58"/>
      <c r="Q27" s="58"/>
      <c r="R27" s="56">
        <f t="shared" si="24"/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/>
      <c r="Y27" s="57">
        <v>0</v>
      </c>
      <c r="Z27" s="57">
        <v>0</v>
      </c>
      <c r="AA27" s="52">
        <f t="shared" si="39"/>
        <v>0</v>
      </c>
      <c r="AB27" s="58">
        <v>0</v>
      </c>
      <c r="AC27" s="58">
        <v>0</v>
      </c>
      <c r="AD27" s="57">
        <v>0</v>
      </c>
      <c r="AE27" s="58">
        <v>0</v>
      </c>
      <c r="AF27" s="58">
        <v>0</v>
      </c>
      <c r="AG27" s="58">
        <v>0</v>
      </c>
      <c r="AH27" s="58">
        <v>0</v>
      </c>
      <c r="AI27" s="52">
        <f t="shared" si="28"/>
        <v>0</v>
      </c>
      <c r="AJ27" s="58">
        <v>0</v>
      </c>
      <c r="AK27" s="58">
        <v>0</v>
      </c>
      <c r="AL27" s="58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2">
        <f t="shared" si="35"/>
        <v>0</v>
      </c>
      <c r="AS27" s="58">
        <v>0</v>
      </c>
      <c r="AT27" s="58">
        <v>0</v>
      </c>
      <c r="AU27" s="58">
        <v>0</v>
      </c>
      <c r="AV27" s="58">
        <v>0</v>
      </c>
      <c r="AW27" s="58">
        <v>0</v>
      </c>
      <c r="AX27" s="58">
        <v>0</v>
      </c>
      <c r="AY27" s="52">
        <f t="shared" si="40"/>
        <v>0</v>
      </c>
      <c r="AZ27" s="58">
        <v>0</v>
      </c>
      <c r="BA27" s="58">
        <v>0</v>
      </c>
      <c r="BB27" s="58">
        <v>0</v>
      </c>
      <c r="BC27" s="58">
        <v>0</v>
      </c>
      <c r="BD27" s="58">
        <v>0</v>
      </c>
      <c r="BE27" s="58">
        <v>0</v>
      </c>
    </row>
    <row r="28" spans="1:57" ht="73.5" customHeight="1" x14ac:dyDescent="0.2">
      <c r="A28" s="112"/>
      <c r="B28" s="28" t="s">
        <v>18</v>
      </c>
      <c r="C28" s="28" t="s">
        <v>18</v>
      </c>
      <c r="D28" s="51">
        <f>K28+R28+AA28+AI28+AR28+AY28</f>
        <v>65324.5</v>
      </c>
      <c r="E28" s="58"/>
      <c r="F28" s="58"/>
      <c r="G28" s="58"/>
      <c r="H28" s="58"/>
      <c r="I28" s="58"/>
      <c r="J28" s="58"/>
      <c r="K28" s="56">
        <f t="shared" si="7"/>
        <v>20502.599999999999</v>
      </c>
      <c r="L28" s="58"/>
      <c r="M28" s="58"/>
      <c r="N28" s="57">
        <v>20502.599999999999</v>
      </c>
      <c r="O28" s="58"/>
      <c r="P28" s="58"/>
      <c r="Q28" s="58"/>
      <c r="R28" s="56">
        <f t="shared" si="24"/>
        <v>10035.200000000001</v>
      </c>
      <c r="S28" s="57">
        <v>0</v>
      </c>
      <c r="T28" s="57">
        <v>0</v>
      </c>
      <c r="U28" s="57">
        <v>0</v>
      </c>
      <c r="V28" s="57">
        <v>10035.200000000001</v>
      </c>
      <c r="W28" s="57">
        <v>0</v>
      </c>
      <c r="X28" s="57"/>
      <c r="Y28" s="57">
        <v>0</v>
      </c>
      <c r="Z28" s="57">
        <v>0</v>
      </c>
      <c r="AA28" s="52">
        <f>AD28</f>
        <v>8979</v>
      </c>
      <c r="AB28" s="58">
        <v>0</v>
      </c>
      <c r="AC28" s="58">
        <v>0</v>
      </c>
      <c r="AD28" s="57">
        <v>8979</v>
      </c>
      <c r="AE28" s="58">
        <v>0</v>
      </c>
      <c r="AF28" s="58">
        <v>0</v>
      </c>
      <c r="AG28" s="58">
        <v>0</v>
      </c>
      <c r="AH28" s="58">
        <v>0</v>
      </c>
      <c r="AI28" s="52">
        <f>AL28</f>
        <v>7660</v>
      </c>
      <c r="AJ28" s="58">
        <v>0</v>
      </c>
      <c r="AK28" s="58">
        <v>0</v>
      </c>
      <c r="AL28" s="58">
        <v>7660</v>
      </c>
      <c r="AM28" s="58">
        <v>0</v>
      </c>
      <c r="AN28" s="58">
        <v>0</v>
      </c>
      <c r="AO28" s="58">
        <v>0</v>
      </c>
      <c r="AP28" s="58">
        <v>0</v>
      </c>
      <c r="AQ28" s="58">
        <v>0</v>
      </c>
      <c r="AR28" s="52">
        <f>AU28</f>
        <v>9800</v>
      </c>
      <c r="AS28" s="58">
        <v>0</v>
      </c>
      <c r="AT28" s="58">
        <v>0</v>
      </c>
      <c r="AU28" s="58">
        <v>9800</v>
      </c>
      <c r="AV28" s="58">
        <v>0</v>
      </c>
      <c r="AW28" s="58">
        <v>0</v>
      </c>
      <c r="AX28" s="58">
        <v>0</v>
      </c>
      <c r="AY28" s="52">
        <f>AZ28+BA28+BB28+BC28+BD28+BE28</f>
        <v>8347.7000000000007</v>
      </c>
      <c r="AZ28" s="58">
        <v>0</v>
      </c>
      <c r="BA28" s="58">
        <v>0</v>
      </c>
      <c r="BB28" s="58">
        <v>8347.7000000000007</v>
      </c>
      <c r="BC28" s="58">
        <v>0</v>
      </c>
      <c r="BD28" s="58">
        <v>0</v>
      </c>
      <c r="BE28" s="58">
        <v>0</v>
      </c>
    </row>
    <row r="29" spans="1:57" ht="128.25" customHeight="1" x14ac:dyDescent="0.2">
      <c r="A29" s="29" t="s">
        <v>47</v>
      </c>
      <c r="B29" s="30" t="s">
        <v>20</v>
      </c>
      <c r="C29" s="79" t="s">
        <v>7</v>
      </c>
      <c r="D29" s="51">
        <f>K29+R29+AA29</f>
        <v>20475</v>
      </c>
      <c r="E29" s="58">
        <v>0</v>
      </c>
      <c r="F29" s="58">
        <f>5300-2300</f>
        <v>3000</v>
      </c>
      <c r="G29" s="58">
        <v>0</v>
      </c>
      <c r="H29" s="58"/>
      <c r="I29" s="58"/>
      <c r="J29" s="58"/>
      <c r="K29" s="56">
        <f t="shared" si="7"/>
        <v>6825</v>
      </c>
      <c r="L29" s="58">
        <v>0</v>
      </c>
      <c r="M29" s="58">
        <v>6825</v>
      </c>
      <c r="N29" s="57">
        <v>0</v>
      </c>
      <c r="O29" s="58"/>
      <c r="P29" s="58"/>
      <c r="Q29" s="58"/>
      <c r="R29" s="56">
        <f t="shared" si="24"/>
        <v>6825</v>
      </c>
      <c r="S29" s="57">
        <v>0</v>
      </c>
      <c r="T29" s="57">
        <v>0</v>
      </c>
      <c r="U29" s="57">
        <v>6825</v>
      </c>
      <c r="V29" s="57">
        <v>0</v>
      </c>
      <c r="W29" s="57">
        <v>0</v>
      </c>
      <c r="X29" s="57"/>
      <c r="Y29" s="57">
        <v>0</v>
      </c>
      <c r="Z29" s="57">
        <v>0</v>
      </c>
      <c r="AA29" s="52">
        <f t="shared" si="39"/>
        <v>6825</v>
      </c>
      <c r="AB29" s="58">
        <v>0</v>
      </c>
      <c r="AC29" s="58">
        <v>6825</v>
      </c>
      <c r="AD29" s="57">
        <v>0</v>
      </c>
      <c r="AE29" s="58">
        <v>0</v>
      </c>
      <c r="AF29" s="58">
        <v>0</v>
      </c>
      <c r="AG29" s="58">
        <v>0</v>
      </c>
      <c r="AH29" s="58">
        <v>0</v>
      </c>
      <c r="AI29" s="67">
        <f>AJ29+AK29+AL29+AM29+AQ29</f>
        <v>0</v>
      </c>
      <c r="AJ29" s="58">
        <v>0</v>
      </c>
      <c r="AK29" s="58">
        <v>0</v>
      </c>
      <c r="AL29" s="58">
        <v>0</v>
      </c>
      <c r="AM29" s="58">
        <v>0</v>
      </c>
      <c r="AN29" s="58">
        <v>0</v>
      </c>
      <c r="AO29" s="58">
        <v>0</v>
      </c>
      <c r="AP29" s="58">
        <v>0</v>
      </c>
      <c r="AQ29" s="58">
        <v>0</v>
      </c>
      <c r="AR29" s="67">
        <f>AS29+AT29+AU29+AV29+BE29</f>
        <v>0</v>
      </c>
      <c r="AS29" s="58">
        <v>0</v>
      </c>
      <c r="AT29" s="58">
        <v>0</v>
      </c>
      <c r="AU29" s="58">
        <v>0</v>
      </c>
      <c r="AV29" s="58">
        <v>0</v>
      </c>
      <c r="AW29" s="58">
        <v>0</v>
      </c>
      <c r="AX29" s="58">
        <v>0</v>
      </c>
      <c r="AY29" s="67">
        <f>BA29</f>
        <v>0</v>
      </c>
      <c r="AZ29" s="58">
        <v>0</v>
      </c>
      <c r="BA29" s="58">
        <v>0</v>
      </c>
      <c r="BB29" s="58">
        <v>0</v>
      </c>
      <c r="BC29" s="58">
        <v>0</v>
      </c>
      <c r="BD29" s="58">
        <v>0</v>
      </c>
      <c r="BE29" s="58">
        <v>0</v>
      </c>
    </row>
    <row r="30" spans="1:57" ht="57.75" customHeight="1" x14ac:dyDescent="0.2">
      <c r="A30" s="117" t="s">
        <v>48</v>
      </c>
      <c r="B30" s="127" t="s">
        <v>20</v>
      </c>
      <c r="C30" s="127" t="s">
        <v>7</v>
      </c>
      <c r="D30" s="137">
        <f>K30</f>
        <v>67</v>
      </c>
      <c r="E30" s="55"/>
      <c r="F30" s="55"/>
      <c r="G30" s="55"/>
      <c r="H30" s="55"/>
      <c r="I30" s="55"/>
      <c r="J30" s="55"/>
      <c r="K30" s="104">
        <f>N30</f>
        <v>67</v>
      </c>
      <c r="L30" s="99"/>
      <c r="M30" s="99"/>
      <c r="N30" s="103">
        <v>67</v>
      </c>
      <c r="O30" s="99"/>
      <c r="P30" s="99"/>
      <c r="Q30" s="99"/>
      <c r="R30" s="104">
        <f>S31+T31+U30+V30+W31+Y30+Z31</f>
        <v>0</v>
      </c>
      <c r="S30" s="103"/>
      <c r="T30" s="103"/>
      <c r="U30" s="103">
        <v>0</v>
      </c>
      <c r="V30" s="103">
        <v>0</v>
      </c>
      <c r="W30" s="103"/>
      <c r="X30" s="103"/>
      <c r="Y30" s="103">
        <v>0</v>
      </c>
      <c r="Z30" s="103"/>
      <c r="AA30" s="104">
        <f>AC30+AD30+AF30</f>
        <v>0</v>
      </c>
      <c r="AB30" s="99">
        <v>0</v>
      </c>
      <c r="AC30" s="99">
        <v>0</v>
      </c>
      <c r="AD30" s="103">
        <v>0</v>
      </c>
      <c r="AE30" s="99">
        <v>0</v>
      </c>
      <c r="AF30" s="99">
        <v>0</v>
      </c>
      <c r="AG30" s="99">
        <v>0</v>
      </c>
      <c r="AH30" s="99">
        <v>0</v>
      </c>
      <c r="AI30" s="104">
        <f>AJ30+AK30+AL30+AM30+AQ30+AN30</f>
        <v>0</v>
      </c>
      <c r="AJ30" s="99">
        <v>0</v>
      </c>
      <c r="AK30" s="99">
        <v>0</v>
      </c>
      <c r="AL30" s="99">
        <v>0</v>
      </c>
      <c r="AM30" s="99">
        <v>0</v>
      </c>
      <c r="AN30" s="99">
        <v>0</v>
      </c>
      <c r="AO30" s="99">
        <v>0</v>
      </c>
      <c r="AP30" s="99">
        <v>0</v>
      </c>
      <c r="AQ30" s="99">
        <v>0</v>
      </c>
      <c r="AR30" s="104">
        <f>AS30+AT30+AU30+AV30+BE30</f>
        <v>0</v>
      </c>
      <c r="AS30" s="99">
        <v>0</v>
      </c>
      <c r="AT30" s="99">
        <v>0</v>
      </c>
      <c r="AU30" s="99">
        <v>0</v>
      </c>
      <c r="AV30" s="99">
        <v>0</v>
      </c>
      <c r="AW30" s="99">
        <v>0</v>
      </c>
      <c r="AX30" s="99">
        <v>0</v>
      </c>
      <c r="AY30" s="104">
        <f>AZ30+BB30+BC30+BE30+BK31</f>
        <v>0</v>
      </c>
      <c r="AZ30" s="99">
        <v>0</v>
      </c>
      <c r="BA30" s="99">
        <v>0</v>
      </c>
      <c r="BB30" s="99">
        <v>0</v>
      </c>
      <c r="BC30" s="99">
        <v>0</v>
      </c>
      <c r="BD30" s="99">
        <v>0</v>
      </c>
      <c r="BE30" s="99">
        <v>0</v>
      </c>
    </row>
    <row r="31" spans="1:57" ht="97.5" customHeight="1" x14ac:dyDescent="0.2">
      <c r="A31" s="118"/>
      <c r="B31" s="100"/>
      <c r="C31" s="100"/>
      <c r="D31" s="100"/>
      <c r="E31" s="55"/>
      <c r="F31" s="55"/>
      <c r="G31" s="55"/>
      <c r="H31" s="55"/>
      <c r="I31" s="55"/>
      <c r="J31" s="55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0"/>
      <c r="AI31" s="100"/>
      <c r="AJ31" s="100"/>
      <c r="AK31" s="100"/>
      <c r="AL31" s="100"/>
      <c r="AM31" s="100"/>
      <c r="AN31" s="100"/>
      <c r="AO31" s="100"/>
      <c r="AP31" s="100"/>
      <c r="AQ31" s="100"/>
      <c r="AR31" s="100"/>
      <c r="AS31" s="100"/>
      <c r="AT31" s="100"/>
      <c r="AU31" s="100"/>
      <c r="AV31" s="100"/>
      <c r="AW31" s="100"/>
      <c r="AX31" s="100"/>
      <c r="AY31" s="100"/>
      <c r="AZ31" s="100"/>
      <c r="BA31" s="100"/>
      <c r="BB31" s="100"/>
      <c r="BC31" s="100"/>
      <c r="BD31" s="100"/>
      <c r="BE31" s="100"/>
    </row>
    <row r="32" spans="1:57" s="7" customFormat="1" ht="44.25" customHeight="1" x14ac:dyDescent="0.2">
      <c r="A32" s="140" t="s">
        <v>51</v>
      </c>
      <c r="B32" s="40"/>
      <c r="C32" s="40" t="s">
        <v>6</v>
      </c>
      <c r="D32" s="52">
        <f>K32+R32+AA32</f>
        <v>120575.69999999998</v>
      </c>
      <c r="E32" s="52" t="e">
        <f t="shared" ref="E32:G32" si="41">SUM(E33)</f>
        <v>#REF!</v>
      </c>
      <c r="F32" s="52" t="e">
        <f t="shared" si="41"/>
        <v>#REF!</v>
      </c>
      <c r="G32" s="52" t="e">
        <f t="shared" si="41"/>
        <v>#REF!</v>
      </c>
      <c r="H32" s="52" t="e">
        <f t="shared" ref="H32" si="42">SUM(H33)</f>
        <v>#REF!</v>
      </c>
      <c r="I32" s="52" t="e">
        <f t="shared" ref="I32" si="43">SUM(I33)</f>
        <v>#REF!</v>
      </c>
      <c r="J32" s="52" t="e">
        <f t="shared" ref="J32" si="44">SUM(J33)</f>
        <v>#REF!</v>
      </c>
      <c r="K32" s="52">
        <f>L32+M32+N32+O32+P32+Q32</f>
        <v>37618.199999999997</v>
      </c>
      <c r="L32" s="52">
        <f>L33+L34</f>
        <v>3272.5</v>
      </c>
      <c r="M32" s="52">
        <f>M33+M34</f>
        <v>31587</v>
      </c>
      <c r="N32" s="52">
        <f>N33+N34</f>
        <v>2658.7</v>
      </c>
      <c r="O32" s="52">
        <f t="shared" ref="O32" si="45">SUM(O33)</f>
        <v>100</v>
      </c>
      <c r="P32" s="52">
        <f t="shared" ref="P32" si="46">SUM(P33)</f>
        <v>0</v>
      </c>
      <c r="Q32" s="52">
        <f t="shared" ref="Q32" si="47">SUM(Q33)</f>
        <v>0</v>
      </c>
      <c r="R32" s="56">
        <f>S32+T32+U32+V32+W32+Y32+Z32</f>
        <v>48794.6</v>
      </c>
      <c r="S32" s="56">
        <f>S33+S34</f>
        <v>0</v>
      </c>
      <c r="T32" s="56">
        <f>T33+T34</f>
        <v>0</v>
      </c>
      <c r="U32" s="56">
        <f>SUM(U33:U34)</f>
        <v>44829.7</v>
      </c>
      <c r="V32" s="52">
        <f>V33+V34</f>
        <v>3347.4</v>
      </c>
      <c r="W32" s="56">
        <f>SUM(W33:W34)</f>
        <v>434.4</v>
      </c>
      <c r="X32" s="56">
        <f>X33+X34</f>
        <v>0</v>
      </c>
      <c r="Y32" s="56">
        <f>SUM(Y33:Y34)</f>
        <v>85</v>
      </c>
      <c r="Z32" s="56">
        <f>SUM(Z33:Z34)</f>
        <v>98.1</v>
      </c>
      <c r="AA32" s="56">
        <f>AB32+AC32+AD32+AE32+AH32</f>
        <v>34162.899999999994</v>
      </c>
      <c r="AB32" s="56">
        <f t="shared" ref="AB32:AH32" si="48">SUM(AB33:AB34)</f>
        <v>0</v>
      </c>
      <c r="AC32" s="56">
        <f t="shared" si="48"/>
        <v>32274.7</v>
      </c>
      <c r="AD32" s="56">
        <f t="shared" si="48"/>
        <v>1779</v>
      </c>
      <c r="AE32" s="56">
        <f t="shared" si="48"/>
        <v>109.2</v>
      </c>
      <c r="AF32" s="56">
        <f t="shared" si="48"/>
        <v>0</v>
      </c>
      <c r="AG32" s="56">
        <f t="shared" si="48"/>
        <v>0</v>
      </c>
      <c r="AH32" s="56">
        <f t="shared" si="48"/>
        <v>0</v>
      </c>
      <c r="AI32" s="52">
        <f t="shared" ref="AI32:AI38" si="49">AJ32+AK32+AL32+AM32+AQ32</f>
        <v>0</v>
      </c>
      <c r="AJ32" s="56">
        <f t="shared" ref="AJ32:AQ32" si="50">SUM(AJ33:AJ34)</f>
        <v>0</v>
      </c>
      <c r="AK32" s="56">
        <f t="shared" si="50"/>
        <v>0</v>
      </c>
      <c r="AL32" s="56">
        <f t="shared" si="50"/>
        <v>0</v>
      </c>
      <c r="AM32" s="56">
        <f t="shared" si="50"/>
        <v>0</v>
      </c>
      <c r="AN32" s="56">
        <f t="shared" si="50"/>
        <v>0</v>
      </c>
      <c r="AO32" s="56">
        <f t="shared" si="50"/>
        <v>0</v>
      </c>
      <c r="AP32" s="56">
        <f t="shared" si="50"/>
        <v>0</v>
      </c>
      <c r="AQ32" s="56">
        <f t="shared" si="50"/>
        <v>0</v>
      </c>
      <c r="AR32" s="52">
        <f t="shared" ref="AR32:AR38" si="51">AS32+AT32+AU32+AV32+BE32</f>
        <v>0</v>
      </c>
      <c r="AS32" s="56">
        <f t="shared" ref="AS32:AX32" si="52">SUM(AS33:AS34)</f>
        <v>0</v>
      </c>
      <c r="AT32" s="56">
        <f t="shared" si="52"/>
        <v>0</v>
      </c>
      <c r="AU32" s="56">
        <f t="shared" si="52"/>
        <v>0</v>
      </c>
      <c r="AV32" s="56">
        <f t="shared" si="52"/>
        <v>0</v>
      </c>
      <c r="AW32" s="56">
        <f t="shared" si="52"/>
        <v>0</v>
      </c>
      <c r="AX32" s="56">
        <f t="shared" si="52"/>
        <v>0</v>
      </c>
      <c r="AY32" s="52">
        <f>BA32+BB32+BC32</f>
        <v>0</v>
      </c>
      <c r="AZ32" s="56">
        <f t="shared" ref="AZ32:BE32" si="53">SUM(AZ33:AZ34)</f>
        <v>0</v>
      </c>
      <c r="BA32" s="56">
        <f t="shared" si="53"/>
        <v>0</v>
      </c>
      <c r="BB32" s="56">
        <f t="shared" si="53"/>
        <v>0</v>
      </c>
      <c r="BC32" s="56">
        <f t="shared" si="53"/>
        <v>0</v>
      </c>
      <c r="BD32" s="56">
        <f t="shared" si="53"/>
        <v>0</v>
      </c>
      <c r="BE32" s="56">
        <f t="shared" si="53"/>
        <v>0</v>
      </c>
    </row>
    <row r="33" spans="1:59" s="9" customFormat="1" ht="82.5" customHeight="1" x14ac:dyDescent="0.2">
      <c r="A33" s="141"/>
      <c r="B33" s="40" t="s">
        <v>7</v>
      </c>
      <c r="C33" s="40" t="s">
        <v>7</v>
      </c>
      <c r="D33" s="52">
        <f>K33+R33+AA33</f>
        <v>108952.1</v>
      </c>
      <c r="E33" s="52" t="e">
        <f>#REF!+#REF!+#REF!+#REF!+E38</f>
        <v>#REF!</v>
      </c>
      <c r="F33" s="52" t="e">
        <f>#REF!+#REF!+#REF!+#REF!+F38</f>
        <v>#REF!</v>
      </c>
      <c r="G33" s="52" t="e">
        <f>#REF!+#REF!+#REF!+#REF!+G38</f>
        <v>#REF!</v>
      </c>
      <c r="H33" s="52" t="e">
        <f>#REF!+#REF!+#REF!+#REF!+H38</f>
        <v>#REF!</v>
      </c>
      <c r="I33" s="52" t="e">
        <f>#REF!+#REF!+#REF!+#REF!+I38</f>
        <v>#REF!</v>
      </c>
      <c r="J33" s="52" t="e">
        <f>#REF!+#REF!+#REF!+#REF!+J38</f>
        <v>#REF!</v>
      </c>
      <c r="K33" s="52">
        <f t="shared" ref="K33:K56" si="54">L33+M33+N33+O33+P33+Q33</f>
        <v>31264.600000000002</v>
      </c>
      <c r="L33" s="52">
        <f t="shared" ref="L33" si="55">L35+L38+L39+L40</f>
        <v>0</v>
      </c>
      <c r="M33" s="52">
        <f>M35+M38+M39+M40+M41</f>
        <v>29253.4</v>
      </c>
      <c r="N33" s="52">
        <f>N35+N38+N39+N40+N41</f>
        <v>1911.2</v>
      </c>
      <c r="O33" s="52">
        <f t="shared" ref="O33:Q33" si="56">O35+O38+O39+O40</f>
        <v>100</v>
      </c>
      <c r="P33" s="52">
        <f t="shared" si="56"/>
        <v>0</v>
      </c>
      <c r="Q33" s="52">
        <f t="shared" si="56"/>
        <v>0</v>
      </c>
      <c r="R33" s="52">
        <f t="shared" si="24"/>
        <v>45185.8</v>
      </c>
      <c r="S33" s="52">
        <f t="shared" ref="S33:Z33" si="57">S35+S38+S39+S40</f>
        <v>0</v>
      </c>
      <c r="T33" s="52">
        <f t="shared" si="57"/>
        <v>0</v>
      </c>
      <c r="U33" s="52">
        <f>U35+U38+U39+U40+U41</f>
        <v>42233</v>
      </c>
      <c r="V33" s="52">
        <f>V35+V38+V39+V40+V41</f>
        <v>2335.3000000000002</v>
      </c>
      <c r="W33" s="52">
        <f t="shared" si="57"/>
        <v>434.4</v>
      </c>
      <c r="X33" s="52">
        <f t="shared" si="57"/>
        <v>0</v>
      </c>
      <c r="Y33" s="52">
        <f t="shared" si="57"/>
        <v>85</v>
      </c>
      <c r="Z33" s="52">
        <f t="shared" si="57"/>
        <v>98.1</v>
      </c>
      <c r="AA33" s="52">
        <f t="shared" si="39"/>
        <v>32501.7</v>
      </c>
      <c r="AB33" s="52">
        <f t="shared" ref="AB33:AH33" si="58">AB35+AB38+AB39+AB40</f>
        <v>0</v>
      </c>
      <c r="AC33" s="52">
        <f>AC41+AC35</f>
        <v>30613.5</v>
      </c>
      <c r="AD33" s="52">
        <f>AD35+AD38+AD39+AD40+AD41</f>
        <v>1779</v>
      </c>
      <c r="AE33" s="52">
        <f t="shared" si="58"/>
        <v>109.2</v>
      </c>
      <c r="AF33" s="52">
        <f t="shared" si="58"/>
        <v>0</v>
      </c>
      <c r="AG33" s="52">
        <f t="shared" si="58"/>
        <v>0</v>
      </c>
      <c r="AH33" s="52">
        <f t="shared" si="58"/>
        <v>0</v>
      </c>
      <c r="AI33" s="52">
        <f t="shared" si="49"/>
        <v>0</v>
      </c>
      <c r="AJ33" s="52">
        <f>AJ35</f>
        <v>0</v>
      </c>
      <c r="AK33" s="52">
        <v>0</v>
      </c>
      <c r="AL33" s="52">
        <v>0</v>
      </c>
      <c r="AM33" s="52">
        <v>0</v>
      </c>
      <c r="AN33" s="52">
        <v>0</v>
      </c>
      <c r="AO33" s="52">
        <v>0</v>
      </c>
      <c r="AP33" s="52">
        <v>0</v>
      </c>
      <c r="AQ33" s="52">
        <v>0</v>
      </c>
      <c r="AR33" s="52">
        <f t="shared" si="51"/>
        <v>0</v>
      </c>
      <c r="AS33" s="52">
        <v>0</v>
      </c>
      <c r="AT33" s="52">
        <v>0</v>
      </c>
      <c r="AU33" s="52">
        <v>0</v>
      </c>
      <c r="AV33" s="52">
        <v>0</v>
      </c>
      <c r="AW33" s="52">
        <v>0</v>
      </c>
      <c r="AX33" s="52">
        <v>0</v>
      </c>
      <c r="AY33" s="52">
        <f>BA33+BC33</f>
        <v>0</v>
      </c>
      <c r="AZ33" s="52">
        <v>0</v>
      </c>
      <c r="BA33" s="52">
        <v>0</v>
      </c>
      <c r="BB33" s="52">
        <v>0</v>
      </c>
      <c r="BC33" s="52">
        <v>0</v>
      </c>
      <c r="BD33" s="52">
        <v>0</v>
      </c>
      <c r="BE33" s="52">
        <v>0</v>
      </c>
    </row>
    <row r="34" spans="1:59" s="9" customFormat="1" ht="43.5" customHeight="1" x14ac:dyDescent="0.2">
      <c r="A34" s="142"/>
      <c r="B34" s="40" t="s">
        <v>23</v>
      </c>
      <c r="C34" s="40" t="s">
        <v>23</v>
      </c>
      <c r="D34" s="52">
        <f>K34+R34+AA34</f>
        <v>11623.6</v>
      </c>
      <c r="E34" s="52" t="e">
        <f>#REF!</f>
        <v>#REF!</v>
      </c>
      <c r="F34" s="52" t="e">
        <f>#REF!</f>
        <v>#REF!</v>
      </c>
      <c r="G34" s="52" t="e">
        <f>#REF!</f>
        <v>#REF!</v>
      </c>
      <c r="H34" s="52" t="e">
        <f>#REF!</f>
        <v>#REF!</v>
      </c>
      <c r="I34" s="52" t="e">
        <f>#REF!</f>
        <v>#REF!</v>
      </c>
      <c r="J34" s="52" t="e">
        <f>#REF!</f>
        <v>#REF!</v>
      </c>
      <c r="K34" s="52">
        <f t="shared" si="54"/>
        <v>6353.6</v>
      </c>
      <c r="L34" s="52">
        <f>L36</f>
        <v>3272.5</v>
      </c>
      <c r="M34" s="52">
        <f>M36+M42</f>
        <v>2333.6</v>
      </c>
      <c r="N34" s="52">
        <f>N36+N42</f>
        <v>747.5</v>
      </c>
      <c r="O34" s="52">
        <f t="shared" ref="O34:Q34" si="59">O36</f>
        <v>0</v>
      </c>
      <c r="P34" s="52">
        <f t="shared" si="59"/>
        <v>0</v>
      </c>
      <c r="Q34" s="52">
        <f t="shared" si="59"/>
        <v>0</v>
      </c>
      <c r="R34" s="52">
        <f t="shared" si="24"/>
        <v>3608.7999999999997</v>
      </c>
      <c r="S34" s="52">
        <f t="shared" ref="S34:Z34" si="60">S36</f>
        <v>0</v>
      </c>
      <c r="T34" s="52">
        <f t="shared" si="60"/>
        <v>0</v>
      </c>
      <c r="U34" s="52">
        <f>U36</f>
        <v>2596.6999999999998</v>
      </c>
      <c r="V34" s="52">
        <f>V36</f>
        <v>1012.1</v>
      </c>
      <c r="W34" s="52">
        <f t="shared" si="60"/>
        <v>0</v>
      </c>
      <c r="X34" s="52">
        <f t="shared" si="60"/>
        <v>0</v>
      </c>
      <c r="Y34" s="52">
        <f t="shared" si="60"/>
        <v>0</v>
      </c>
      <c r="Z34" s="52">
        <f t="shared" si="60"/>
        <v>0</v>
      </c>
      <c r="AA34" s="52">
        <f t="shared" si="39"/>
        <v>1661.2</v>
      </c>
      <c r="AB34" s="52">
        <f t="shared" ref="AB34:AH34" si="61">AB36</f>
        <v>0</v>
      </c>
      <c r="AC34" s="52">
        <f t="shared" si="61"/>
        <v>1661.2</v>
      </c>
      <c r="AD34" s="52">
        <f t="shared" si="61"/>
        <v>0</v>
      </c>
      <c r="AE34" s="52">
        <f t="shared" si="61"/>
        <v>0</v>
      </c>
      <c r="AF34" s="52">
        <f t="shared" si="61"/>
        <v>0</v>
      </c>
      <c r="AG34" s="52">
        <f t="shared" si="61"/>
        <v>0</v>
      </c>
      <c r="AH34" s="52">
        <f t="shared" si="61"/>
        <v>0</v>
      </c>
      <c r="AI34" s="52">
        <f t="shared" si="49"/>
        <v>0</v>
      </c>
      <c r="AJ34" s="52">
        <f t="shared" ref="AJ34:AQ34" si="62">AJ36</f>
        <v>0</v>
      </c>
      <c r="AK34" s="52">
        <f t="shared" si="62"/>
        <v>0</v>
      </c>
      <c r="AL34" s="52">
        <f t="shared" si="62"/>
        <v>0</v>
      </c>
      <c r="AM34" s="52">
        <f t="shared" si="62"/>
        <v>0</v>
      </c>
      <c r="AN34" s="52">
        <f t="shared" si="62"/>
        <v>0</v>
      </c>
      <c r="AO34" s="52">
        <f t="shared" si="62"/>
        <v>0</v>
      </c>
      <c r="AP34" s="52">
        <f t="shared" si="62"/>
        <v>0</v>
      </c>
      <c r="AQ34" s="52">
        <f t="shared" si="62"/>
        <v>0</v>
      </c>
      <c r="AR34" s="52">
        <f t="shared" si="51"/>
        <v>0</v>
      </c>
      <c r="AS34" s="52">
        <f t="shared" ref="AS34:AX34" si="63">AS36</f>
        <v>0</v>
      </c>
      <c r="AT34" s="52">
        <f t="shared" si="63"/>
        <v>0</v>
      </c>
      <c r="AU34" s="52">
        <f t="shared" si="63"/>
        <v>0</v>
      </c>
      <c r="AV34" s="52">
        <f t="shared" si="63"/>
        <v>0</v>
      </c>
      <c r="AW34" s="52">
        <f t="shared" si="63"/>
        <v>0</v>
      </c>
      <c r="AX34" s="52">
        <f t="shared" si="63"/>
        <v>0</v>
      </c>
      <c r="AY34" s="52">
        <f>BA34</f>
        <v>0</v>
      </c>
      <c r="AZ34" s="52">
        <f t="shared" ref="AZ34:BE34" si="64">AZ36</f>
        <v>0</v>
      </c>
      <c r="BA34" s="52">
        <f t="shared" si="64"/>
        <v>0</v>
      </c>
      <c r="BB34" s="52">
        <f t="shared" si="64"/>
        <v>0</v>
      </c>
      <c r="BC34" s="52">
        <f t="shared" si="64"/>
        <v>0</v>
      </c>
      <c r="BD34" s="52">
        <f t="shared" si="64"/>
        <v>0</v>
      </c>
      <c r="BE34" s="52">
        <f t="shared" si="64"/>
        <v>0</v>
      </c>
    </row>
    <row r="35" spans="1:59" ht="112.5" customHeight="1" x14ac:dyDescent="0.2">
      <c r="A35" s="143" t="s">
        <v>64</v>
      </c>
      <c r="B35" s="78" t="s">
        <v>30</v>
      </c>
      <c r="C35" s="78" t="s">
        <v>7</v>
      </c>
      <c r="D35" s="51">
        <f>K35+R35+AA35</f>
        <v>3286.3</v>
      </c>
      <c r="E35" s="58"/>
      <c r="F35" s="58"/>
      <c r="G35" s="58"/>
      <c r="H35" s="68"/>
      <c r="I35" s="68"/>
      <c r="J35" s="68"/>
      <c r="K35" s="60">
        <f>M35+N35</f>
        <v>782</v>
      </c>
      <c r="L35" s="58"/>
      <c r="M35" s="58">
        <v>572.5</v>
      </c>
      <c r="N35" s="57">
        <v>209.5</v>
      </c>
      <c r="O35" s="68"/>
      <c r="P35" s="68"/>
      <c r="Q35" s="68"/>
      <c r="R35" s="56">
        <f>U35+V35</f>
        <v>1890.8</v>
      </c>
      <c r="S35" s="57"/>
      <c r="T35" s="57"/>
      <c r="U35" s="57">
        <v>1392.1</v>
      </c>
      <c r="V35" s="57">
        <v>498.7</v>
      </c>
      <c r="W35" s="69"/>
      <c r="X35" s="69"/>
      <c r="Y35" s="69"/>
      <c r="Z35" s="69"/>
      <c r="AA35" s="52">
        <f>AC35</f>
        <v>613.5</v>
      </c>
      <c r="AB35" s="58">
        <v>0</v>
      </c>
      <c r="AC35" s="58">
        <v>613.5</v>
      </c>
      <c r="AD35" s="57">
        <v>0</v>
      </c>
      <c r="AE35" s="61">
        <v>0</v>
      </c>
      <c r="AF35" s="61">
        <v>0</v>
      </c>
      <c r="AG35" s="61">
        <v>0</v>
      </c>
      <c r="AH35" s="61">
        <v>0</v>
      </c>
      <c r="AI35" s="52">
        <f>AJ35+AK35+AL35</f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2">
        <f>AT35</f>
        <v>0</v>
      </c>
      <c r="AS35" s="58">
        <v>0</v>
      </c>
      <c r="AT35" s="58">
        <v>0</v>
      </c>
      <c r="AU35" s="58">
        <v>0</v>
      </c>
      <c r="AV35" s="58">
        <v>0</v>
      </c>
      <c r="AW35" s="58">
        <v>0</v>
      </c>
      <c r="AX35" s="58">
        <v>0</v>
      </c>
      <c r="AY35" s="52">
        <f>BA35</f>
        <v>0</v>
      </c>
      <c r="AZ35" s="58">
        <v>0</v>
      </c>
      <c r="BA35" s="58">
        <v>0</v>
      </c>
      <c r="BB35" s="58">
        <v>0</v>
      </c>
      <c r="BC35" s="58">
        <v>0</v>
      </c>
      <c r="BD35" s="58">
        <v>0</v>
      </c>
      <c r="BE35" s="58">
        <v>0</v>
      </c>
      <c r="BF35" s="77"/>
      <c r="BG35" s="77"/>
    </row>
    <row r="36" spans="1:59" ht="69.75" customHeight="1" x14ac:dyDescent="0.2">
      <c r="A36" s="144"/>
      <c r="B36" s="127" t="s">
        <v>11</v>
      </c>
      <c r="C36" s="127" t="s">
        <v>11</v>
      </c>
      <c r="D36" s="137">
        <f>K36+R36+AA36</f>
        <v>10078</v>
      </c>
      <c r="E36" s="58"/>
      <c r="F36" s="58"/>
      <c r="G36" s="58"/>
      <c r="H36" s="68"/>
      <c r="I36" s="68"/>
      <c r="J36" s="68"/>
      <c r="K36" s="104">
        <f>M36+N36+L36</f>
        <v>4808</v>
      </c>
      <c r="L36" s="99">
        <v>3272.5</v>
      </c>
      <c r="M36" s="99">
        <v>865.3</v>
      </c>
      <c r="N36" s="103">
        <v>670.2</v>
      </c>
      <c r="O36" s="132"/>
      <c r="P36" s="132"/>
      <c r="Q36" s="132"/>
      <c r="R36" s="104">
        <f>S36+U36+V36</f>
        <v>3608.7999999999997</v>
      </c>
      <c r="S36" s="103"/>
      <c r="T36" s="103"/>
      <c r="U36" s="103">
        <v>2596.6999999999998</v>
      </c>
      <c r="V36" s="103">
        <v>1012.1</v>
      </c>
      <c r="W36" s="134"/>
      <c r="X36" s="134"/>
      <c r="Y36" s="134"/>
      <c r="Z36" s="134"/>
      <c r="AA36" s="104">
        <f>AC36</f>
        <v>1661.2</v>
      </c>
      <c r="AB36" s="99">
        <v>0</v>
      </c>
      <c r="AC36" s="99">
        <v>1661.2</v>
      </c>
      <c r="AD36" s="103">
        <v>0</v>
      </c>
      <c r="AE36" s="99">
        <v>0</v>
      </c>
      <c r="AF36" s="99">
        <v>0</v>
      </c>
      <c r="AG36" s="99">
        <v>0</v>
      </c>
      <c r="AH36" s="99">
        <v>0</v>
      </c>
      <c r="AI36" s="104">
        <f>AJ36+AK36+AL36</f>
        <v>0</v>
      </c>
      <c r="AJ36" s="99">
        <v>0</v>
      </c>
      <c r="AK36" s="99">
        <v>0</v>
      </c>
      <c r="AL36" s="99">
        <v>0</v>
      </c>
      <c r="AM36" s="99">
        <v>0</v>
      </c>
      <c r="AN36" s="99">
        <v>0</v>
      </c>
      <c r="AO36" s="99">
        <v>0</v>
      </c>
      <c r="AP36" s="99">
        <v>0</v>
      </c>
      <c r="AQ36" s="99">
        <v>0</v>
      </c>
      <c r="AR36" s="104">
        <f>AT36</f>
        <v>0</v>
      </c>
      <c r="AS36" s="99">
        <v>0</v>
      </c>
      <c r="AT36" s="99">
        <v>0</v>
      </c>
      <c r="AU36" s="99">
        <v>0</v>
      </c>
      <c r="AV36" s="99">
        <v>0</v>
      </c>
      <c r="AW36" s="99">
        <v>0</v>
      </c>
      <c r="AX36" s="99">
        <v>0</v>
      </c>
      <c r="AY36" s="104">
        <f>BA36</f>
        <v>0</v>
      </c>
      <c r="AZ36" s="99">
        <v>0</v>
      </c>
      <c r="BA36" s="99">
        <v>0</v>
      </c>
      <c r="BB36" s="99">
        <v>0</v>
      </c>
      <c r="BC36" s="99">
        <v>0</v>
      </c>
      <c r="BD36" s="99">
        <v>0</v>
      </c>
      <c r="BE36" s="99">
        <v>0</v>
      </c>
      <c r="BF36" s="77"/>
      <c r="BG36" s="77"/>
    </row>
    <row r="37" spans="1:59" ht="18.75" customHeight="1" x14ac:dyDescent="0.2">
      <c r="A37" s="145"/>
      <c r="B37" s="100"/>
      <c r="C37" s="100"/>
      <c r="D37" s="100"/>
      <c r="E37" s="58"/>
      <c r="F37" s="58"/>
      <c r="G37" s="58"/>
      <c r="H37" s="68"/>
      <c r="I37" s="68"/>
      <c r="J37" s="68"/>
      <c r="K37" s="100"/>
      <c r="L37" s="100"/>
      <c r="M37" s="100"/>
      <c r="N37" s="100"/>
      <c r="O37" s="133"/>
      <c r="P37" s="133"/>
      <c r="Q37" s="133"/>
      <c r="R37" s="100"/>
      <c r="S37" s="100"/>
      <c r="T37" s="100"/>
      <c r="U37" s="100"/>
      <c r="V37" s="100"/>
      <c r="W37" s="133"/>
      <c r="X37" s="133"/>
      <c r="Y37" s="133"/>
      <c r="Z37" s="133"/>
      <c r="AA37" s="100"/>
      <c r="AB37" s="100"/>
      <c r="AC37" s="100"/>
      <c r="AD37" s="100"/>
      <c r="AE37" s="100"/>
      <c r="AF37" s="100"/>
      <c r="AG37" s="100"/>
      <c r="AH37" s="100"/>
      <c r="AI37" s="100"/>
      <c r="AJ37" s="100"/>
      <c r="AK37" s="100"/>
      <c r="AL37" s="100"/>
      <c r="AM37" s="100"/>
      <c r="AN37" s="100"/>
      <c r="AO37" s="100"/>
      <c r="AP37" s="100"/>
      <c r="AQ37" s="100"/>
      <c r="AR37" s="100"/>
      <c r="AS37" s="100"/>
      <c r="AT37" s="100"/>
      <c r="AU37" s="100"/>
      <c r="AV37" s="100"/>
      <c r="AW37" s="100"/>
      <c r="AX37" s="100"/>
      <c r="AY37" s="100"/>
      <c r="AZ37" s="100"/>
      <c r="BA37" s="100"/>
      <c r="BB37" s="100"/>
      <c r="BC37" s="100"/>
      <c r="BD37" s="100"/>
      <c r="BE37" s="100"/>
      <c r="BF37" s="77"/>
      <c r="BG37" s="77"/>
    </row>
    <row r="38" spans="1:59" ht="113.25" customHeight="1" x14ac:dyDescent="0.2">
      <c r="A38" s="31" t="s">
        <v>49</v>
      </c>
      <c r="B38" s="22" t="s">
        <v>27</v>
      </c>
      <c r="C38" s="22" t="s">
        <v>7</v>
      </c>
      <c r="D38" s="51">
        <f>K38+R38+AA38</f>
        <v>613.70000000000005</v>
      </c>
      <c r="E38" s="64">
        <v>0</v>
      </c>
      <c r="F38" s="64">
        <v>0</v>
      </c>
      <c r="G38" s="64">
        <v>0</v>
      </c>
      <c r="H38" s="74"/>
      <c r="I38" s="74"/>
      <c r="J38" s="74"/>
      <c r="K38" s="70">
        <f t="shared" si="54"/>
        <v>200</v>
      </c>
      <c r="L38" s="64">
        <v>0</v>
      </c>
      <c r="M38" s="64">
        <v>0</v>
      </c>
      <c r="N38" s="54">
        <v>100</v>
      </c>
      <c r="O38" s="74">
        <v>100</v>
      </c>
      <c r="P38" s="74"/>
      <c r="Q38" s="74"/>
      <c r="R38" s="63">
        <f t="shared" ref="R38:R54" si="65">S38+T38+U38+V38+W38+Y38+Z38</f>
        <v>204.5</v>
      </c>
      <c r="S38" s="57">
        <v>0</v>
      </c>
      <c r="T38" s="57">
        <v>0</v>
      </c>
      <c r="U38" s="57">
        <v>0</v>
      </c>
      <c r="V38" s="57">
        <v>100</v>
      </c>
      <c r="W38" s="69">
        <v>104.5</v>
      </c>
      <c r="X38" s="69"/>
      <c r="Y38" s="69"/>
      <c r="Z38" s="69">
        <v>0</v>
      </c>
      <c r="AA38" s="52">
        <f t="shared" ref="AA38:AA54" si="66">AB38+AC38+AD38+AE38+AH38</f>
        <v>209.2</v>
      </c>
      <c r="AB38" s="58">
        <v>0</v>
      </c>
      <c r="AC38" s="58">
        <v>0</v>
      </c>
      <c r="AD38" s="57">
        <v>100</v>
      </c>
      <c r="AE38" s="61">
        <v>109.2</v>
      </c>
      <c r="AF38" s="61">
        <v>0</v>
      </c>
      <c r="AG38" s="61">
        <v>0</v>
      </c>
      <c r="AH38" s="61">
        <v>0</v>
      </c>
      <c r="AI38" s="52">
        <f t="shared" si="49"/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  <c r="AQ38" s="58">
        <v>0</v>
      </c>
      <c r="AR38" s="52">
        <f t="shared" si="51"/>
        <v>0</v>
      </c>
      <c r="AS38" s="58">
        <v>0</v>
      </c>
      <c r="AT38" s="58">
        <v>0</v>
      </c>
      <c r="AU38" s="58">
        <v>0</v>
      </c>
      <c r="AV38" s="58">
        <v>0</v>
      </c>
      <c r="AW38" s="58">
        <v>0</v>
      </c>
      <c r="AX38" s="58">
        <v>0</v>
      </c>
      <c r="AY38" s="52">
        <f>AZ38+BB38+BC38+BE38+BK38</f>
        <v>0</v>
      </c>
      <c r="AZ38" s="58">
        <v>0</v>
      </c>
      <c r="BA38" s="58">
        <v>0</v>
      </c>
      <c r="BB38" s="58">
        <v>0</v>
      </c>
      <c r="BC38" s="58">
        <v>0</v>
      </c>
      <c r="BD38" s="58">
        <v>0</v>
      </c>
      <c r="BE38" s="58">
        <v>0</v>
      </c>
    </row>
    <row r="39" spans="1:59" ht="116.25" customHeight="1" x14ac:dyDescent="0.2">
      <c r="A39" s="44" t="s">
        <v>60</v>
      </c>
      <c r="B39" s="45" t="s">
        <v>27</v>
      </c>
      <c r="C39" s="45" t="s">
        <v>7</v>
      </c>
      <c r="D39" s="51">
        <f>R39</f>
        <v>11411.5</v>
      </c>
      <c r="E39" s="58"/>
      <c r="F39" s="58"/>
      <c r="G39" s="58"/>
      <c r="H39" s="68"/>
      <c r="I39" s="68"/>
      <c r="J39" s="68"/>
      <c r="K39" s="60">
        <f>L39+M39+N39+O39+P39+Q39</f>
        <v>157.1</v>
      </c>
      <c r="L39" s="58">
        <v>0</v>
      </c>
      <c r="M39" s="58">
        <v>149.19999999999999</v>
      </c>
      <c r="N39" s="57">
        <v>7.9</v>
      </c>
      <c r="O39" s="61">
        <v>0</v>
      </c>
      <c r="P39" s="61">
        <v>0</v>
      </c>
      <c r="Q39" s="61">
        <v>0</v>
      </c>
      <c r="R39" s="60">
        <f>U39+V39+W39+Y39+Z39</f>
        <v>11411.5</v>
      </c>
      <c r="S39" s="57"/>
      <c r="T39" s="57"/>
      <c r="U39" s="57">
        <v>10840.9</v>
      </c>
      <c r="V39" s="57">
        <v>57.6</v>
      </c>
      <c r="W39" s="59">
        <v>329.9</v>
      </c>
      <c r="X39" s="59"/>
      <c r="Y39" s="59">
        <v>85</v>
      </c>
      <c r="Z39" s="59">
        <v>98.1</v>
      </c>
      <c r="AA39" s="52">
        <f>AC39+AD39</f>
        <v>0</v>
      </c>
      <c r="AB39" s="58">
        <v>0</v>
      </c>
      <c r="AC39" s="58">
        <v>0</v>
      </c>
      <c r="AD39" s="57">
        <v>0</v>
      </c>
      <c r="AE39" s="61">
        <v>0</v>
      </c>
      <c r="AF39" s="61">
        <v>0</v>
      </c>
      <c r="AG39" s="61">
        <v>0</v>
      </c>
      <c r="AH39" s="61">
        <v>0</v>
      </c>
      <c r="AI39" s="52">
        <f>AK39+AL39</f>
        <v>0</v>
      </c>
      <c r="AJ39" s="58">
        <v>0</v>
      </c>
      <c r="AK39" s="58">
        <v>0</v>
      </c>
      <c r="AL39" s="58">
        <v>0</v>
      </c>
      <c r="AM39" s="58">
        <v>0</v>
      </c>
      <c r="AN39" s="58">
        <v>0</v>
      </c>
      <c r="AO39" s="58">
        <v>0</v>
      </c>
      <c r="AP39" s="58">
        <v>0</v>
      </c>
      <c r="AQ39" s="58">
        <v>0</v>
      </c>
      <c r="AR39" s="52">
        <f t="shared" ref="AR39" si="67">AS39+AU39+AV39+AX39+BD39</f>
        <v>0</v>
      </c>
      <c r="AS39" s="58">
        <v>0</v>
      </c>
      <c r="AT39" s="58">
        <v>0</v>
      </c>
      <c r="AU39" s="58">
        <v>0</v>
      </c>
      <c r="AV39" s="58">
        <v>0</v>
      </c>
      <c r="AW39" s="58">
        <v>0</v>
      </c>
      <c r="AX39" s="58">
        <v>0</v>
      </c>
      <c r="AY39" s="52">
        <f>AZ39+BB39+BC39+BE39+BK39</f>
        <v>0</v>
      </c>
      <c r="AZ39" s="58">
        <v>0</v>
      </c>
      <c r="BA39" s="58">
        <v>0</v>
      </c>
      <c r="BB39" s="58">
        <v>0</v>
      </c>
      <c r="BC39" s="58">
        <v>0</v>
      </c>
      <c r="BD39" s="58">
        <v>0</v>
      </c>
      <c r="BE39" s="58">
        <v>0</v>
      </c>
    </row>
    <row r="40" spans="1:59" ht="155.25" customHeight="1" x14ac:dyDescent="0.2">
      <c r="A40" s="48" t="s">
        <v>50</v>
      </c>
      <c r="B40" s="49" t="s">
        <v>27</v>
      </c>
      <c r="C40" s="49" t="s">
        <v>7</v>
      </c>
      <c r="D40" s="51">
        <f>K40+R40+AA40</f>
        <v>292.10000000000002</v>
      </c>
      <c r="E40" s="58"/>
      <c r="F40" s="58"/>
      <c r="G40" s="58"/>
      <c r="H40" s="68"/>
      <c r="I40" s="68"/>
      <c r="J40" s="68"/>
      <c r="K40" s="60">
        <f>N40</f>
        <v>92.1</v>
      </c>
      <c r="L40" s="58"/>
      <c r="M40" s="58"/>
      <c r="N40" s="57">
        <v>92.1</v>
      </c>
      <c r="O40" s="68"/>
      <c r="P40" s="68"/>
      <c r="Q40" s="68"/>
      <c r="R40" s="60">
        <f>V40</f>
        <v>100</v>
      </c>
      <c r="S40" s="57"/>
      <c r="T40" s="57"/>
      <c r="U40" s="57"/>
      <c r="V40" s="57">
        <v>100</v>
      </c>
      <c r="W40" s="69"/>
      <c r="X40" s="69"/>
      <c r="Y40" s="69"/>
      <c r="Z40" s="69"/>
      <c r="AA40" s="52">
        <f>AB40+AC40+AD40+AE40+AF40+AH40</f>
        <v>100</v>
      </c>
      <c r="AB40" s="58">
        <v>0</v>
      </c>
      <c r="AC40" s="58">
        <v>0</v>
      </c>
      <c r="AD40" s="57">
        <v>100</v>
      </c>
      <c r="AE40" s="61">
        <v>0</v>
      </c>
      <c r="AF40" s="61">
        <v>0</v>
      </c>
      <c r="AG40" s="61">
        <v>0</v>
      </c>
      <c r="AH40" s="61">
        <v>0</v>
      </c>
      <c r="AI40" s="52">
        <f>AK40+AL40</f>
        <v>0</v>
      </c>
      <c r="AJ40" s="58">
        <v>0</v>
      </c>
      <c r="AK40" s="58">
        <v>0</v>
      </c>
      <c r="AL40" s="58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2">
        <f>AS40+AT40+AU40+AV40+AW40+AX40</f>
        <v>0</v>
      </c>
      <c r="AS40" s="58">
        <v>0</v>
      </c>
      <c r="AT40" s="58">
        <v>0</v>
      </c>
      <c r="AU40" s="58">
        <v>0</v>
      </c>
      <c r="AV40" s="58">
        <v>0</v>
      </c>
      <c r="AW40" s="58">
        <v>0</v>
      </c>
      <c r="AX40" s="58">
        <v>0</v>
      </c>
      <c r="AY40" s="52">
        <f>AZ40+BA40+BB40+BC40+BD40+BE40</f>
        <v>0</v>
      </c>
      <c r="AZ40" s="58">
        <v>0</v>
      </c>
      <c r="BA40" s="58">
        <v>0</v>
      </c>
      <c r="BB40" s="58">
        <v>0</v>
      </c>
      <c r="BC40" s="58">
        <v>0</v>
      </c>
      <c r="BD40" s="58">
        <v>0</v>
      </c>
      <c r="BE40" s="58">
        <v>0</v>
      </c>
    </row>
    <row r="41" spans="1:59" ht="98.25" customHeight="1" x14ac:dyDescent="0.2">
      <c r="A41" s="111" t="s">
        <v>52</v>
      </c>
      <c r="B41" s="80" t="s">
        <v>30</v>
      </c>
      <c r="C41" s="80" t="s">
        <v>7</v>
      </c>
      <c r="D41" s="51">
        <f>K41</f>
        <v>30033.4</v>
      </c>
      <c r="E41" s="58"/>
      <c r="F41" s="58"/>
      <c r="G41" s="58"/>
      <c r="H41" s="68"/>
      <c r="I41" s="68"/>
      <c r="J41" s="68"/>
      <c r="K41" s="60">
        <f>M41+N41</f>
        <v>30033.4</v>
      </c>
      <c r="L41" s="58">
        <v>0</v>
      </c>
      <c r="M41" s="58">
        <v>28531.7</v>
      </c>
      <c r="N41" s="57">
        <v>1501.7</v>
      </c>
      <c r="O41" s="68">
        <v>0</v>
      </c>
      <c r="P41" s="68"/>
      <c r="Q41" s="68"/>
      <c r="R41" s="60">
        <f>U41+V41</f>
        <v>31579</v>
      </c>
      <c r="S41" s="57">
        <v>0</v>
      </c>
      <c r="T41" s="57">
        <v>0</v>
      </c>
      <c r="U41" s="58">
        <v>30000</v>
      </c>
      <c r="V41" s="57">
        <v>1579</v>
      </c>
      <c r="W41" s="69">
        <v>0</v>
      </c>
      <c r="X41" s="69">
        <v>0</v>
      </c>
      <c r="Y41" s="69">
        <v>0</v>
      </c>
      <c r="Z41" s="69">
        <v>0</v>
      </c>
      <c r="AA41" s="52">
        <f>AC41+AD41</f>
        <v>31579</v>
      </c>
      <c r="AB41" s="58">
        <v>0</v>
      </c>
      <c r="AC41" s="58">
        <v>30000</v>
      </c>
      <c r="AD41" s="57">
        <v>1579</v>
      </c>
      <c r="AE41" s="61">
        <v>0</v>
      </c>
      <c r="AF41" s="61">
        <v>0</v>
      </c>
      <c r="AG41" s="61">
        <v>0</v>
      </c>
      <c r="AH41" s="61">
        <v>0</v>
      </c>
      <c r="AI41" s="52">
        <v>0</v>
      </c>
      <c r="AJ41" s="58">
        <v>0</v>
      </c>
      <c r="AK41" s="58">
        <v>0</v>
      </c>
      <c r="AL41" s="58">
        <v>0</v>
      </c>
      <c r="AM41" s="58">
        <v>0</v>
      </c>
      <c r="AN41" s="58">
        <v>0</v>
      </c>
      <c r="AO41" s="58">
        <v>0</v>
      </c>
      <c r="AP41" s="58">
        <v>0</v>
      </c>
      <c r="AQ41" s="58">
        <v>0</v>
      </c>
      <c r="AR41" s="52">
        <v>0</v>
      </c>
      <c r="AS41" s="58">
        <v>0</v>
      </c>
      <c r="AT41" s="58">
        <v>0</v>
      </c>
      <c r="AU41" s="58">
        <v>0</v>
      </c>
      <c r="AV41" s="58">
        <v>0</v>
      </c>
      <c r="AW41" s="58">
        <v>0</v>
      </c>
      <c r="AX41" s="58">
        <v>0</v>
      </c>
      <c r="AY41" s="52">
        <v>0</v>
      </c>
      <c r="AZ41" s="58">
        <v>0</v>
      </c>
      <c r="BA41" s="58">
        <v>0</v>
      </c>
      <c r="BB41" s="58">
        <v>0</v>
      </c>
      <c r="BC41" s="58">
        <v>0</v>
      </c>
      <c r="BD41" s="58">
        <v>0</v>
      </c>
      <c r="BE41" s="58">
        <v>0</v>
      </c>
    </row>
    <row r="42" spans="1:59" ht="87" customHeight="1" x14ac:dyDescent="0.2">
      <c r="A42" s="138"/>
      <c r="B42" s="80" t="s">
        <v>11</v>
      </c>
      <c r="C42" s="80" t="s">
        <v>11</v>
      </c>
      <c r="D42" s="51">
        <f>K42</f>
        <v>1545.6</v>
      </c>
      <c r="E42" s="58"/>
      <c r="F42" s="58"/>
      <c r="G42" s="58"/>
      <c r="H42" s="68"/>
      <c r="I42" s="68"/>
      <c r="J42" s="68"/>
      <c r="K42" s="60">
        <f>M42+N42</f>
        <v>1545.6</v>
      </c>
      <c r="L42" s="58">
        <v>0</v>
      </c>
      <c r="M42" s="58">
        <v>1468.3</v>
      </c>
      <c r="N42" s="57">
        <v>77.3</v>
      </c>
      <c r="O42" s="68">
        <v>0</v>
      </c>
      <c r="P42" s="68">
        <v>0</v>
      </c>
      <c r="Q42" s="68">
        <v>0</v>
      </c>
      <c r="R42" s="60">
        <v>0</v>
      </c>
      <c r="S42" s="57">
        <v>0</v>
      </c>
      <c r="T42" s="57">
        <v>0</v>
      </c>
      <c r="U42" s="57">
        <v>0</v>
      </c>
      <c r="V42" s="57">
        <v>0</v>
      </c>
      <c r="W42" s="69">
        <v>0</v>
      </c>
      <c r="X42" s="69">
        <v>0</v>
      </c>
      <c r="Y42" s="69">
        <v>0</v>
      </c>
      <c r="Z42" s="69">
        <v>0</v>
      </c>
      <c r="AA42" s="52">
        <v>0</v>
      </c>
      <c r="AB42" s="58">
        <v>0</v>
      </c>
      <c r="AC42" s="58">
        <v>0</v>
      </c>
      <c r="AD42" s="57">
        <v>0</v>
      </c>
      <c r="AE42" s="61">
        <v>0</v>
      </c>
      <c r="AF42" s="61">
        <v>0</v>
      </c>
      <c r="AG42" s="61">
        <v>0</v>
      </c>
      <c r="AH42" s="61">
        <v>0</v>
      </c>
      <c r="AI42" s="52">
        <v>0</v>
      </c>
      <c r="AJ42" s="58">
        <v>0</v>
      </c>
      <c r="AK42" s="58">
        <v>0</v>
      </c>
      <c r="AL42" s="58">
        <v>0</v>
      </c>
      <c r="AM42" s="58">
        <v>0</v>
      </c>
      <c r="AN42" s="58">
        <v>0</v>
      </c>
      <c r="AO42" s="58">
        <v>0</v>
      </c>
      <c r="AP42" s="58">
        <v>0</v>
      </c>
      <c r="AQ42" s="58">
        <v>0</v>
      </c>
      <c r="AR42" s="52">
        <v>0</v>
      </c>
      <c r="AS42" s="58">
        <v>0</v>
      </c>
      <c r="AT42" s="58">
        <v>0</v>
      </c>
      <c r="AU42" s="58">
        <v>0</v>
      </c>
      <c r="AV42" s="58">
        <v>0</v>
      </c>
      <c r="AW42" s="58">
        <v>0</v>
      </c>
      <c r="AX42" s="58">
        <v>0</v>
      </c>
      <c r="AY42" s="52">
        <v>0</v>
      </c>
      <c r="AZ42" s="58">
        <v>0</v>
      </c>
      <c r="BA42" s="58">
        <v>0</v>
      </c>
      <c r="BB42" s="58">
        <v>0</v>
      </c>
      <c r="BC42" s="58">
        <v>0</v>
      </c>
      <c r="BD42" s="58">
        <v>0</v>
      </c>
      <c r="BE42" s="58">
        <v>0</v>
      </c>
    </row>
    <row r="43" spans="1:59" s="5" customFormat="1" ht="60.75" customHeight="1" x14ac:dyDescent="0.2">
      <c r="A43" s="86" t="s">
        <v>38</v>
      </c>
      <c r="B43" s="40"/>
      <c r="C43" s="40" t="s">
        <v>6</v>
      </c>
      <c r="D43" s="52">
        <f t="shared" ref="D43:D49" si="68">K43+R43+AA43+AI43+AR43+AY43</f>
        <v>264185.5</v>
      </c>
      <c r="E43" s="56">
        <f t="shared" ref="E43:J43" si="69">SUM(E44:E48)</f>
        <v>0</v>
      </c>
      <c r="F43" s="56">
        <f t="shared" si="69"/>
        <v>59064.11</v>
      </c>
      <c r="G43" s="56">
        <f t="shared" si="69"/>
        <v>2681.6</v>
      </c>
      <c r="H43" s="56">
        <f t="shared" si="69"/>
        <v>261.42900000000003</v>
      </c>
      <c r="I43" s="56">
        <f t="shared" si="69"/>
        <v>76.899999999999991</v>
      </c>
      <c r="J43" s="56">
        <f t="shared" si="69"/>
        <v>6.3</v>
      </c>
      <c r="K43" s="56">
        <f t="shared" si="54"/>
        <v>68896.099999999991</v>
      </c>
      <c r="L43" s="56">
        <f t="shared" ref="L43:N43" si="70">L44+L45+L46+L47+L48</f>
        <v>0</v>
      </c>
      <c r="M43" s="56">
        <f t="shared" si="70"/>
        <v>17438.099999999999</v>
      </c>
      <c r="N43" s="56">
        <f t="shared" si="70"/>
        <v>21342.9</v>
      </c>
      <c r="O43" s="56">
        <f>O44+O45+O46+O47+O48</f>
        <v>29842.2</v>
      </c>
      <c r="P43" s="56">
        <f>SUM(P44:P48)</f>
        <v>105.9</v>
      </c>
      <c r="Q43" s="56">
        <f>SUM(Q44:Q48)</f>
        <v>167</v>
      </c>
      <c r="R43" s="56">
        <f t="shared" si="65"/>
        <v>42687.7</v>
      </c>
      <c r="S43" s="56">
        <f t="shared" ref="S43:Z43" si="71">S44+S45+S46+S47+S48</f>
        <v>0</v>
      </c>
      <c r="T43" s="56">
        <f t="shared" si="71"/>
        <v>0</v>
      </c>
      <c r="U43" s="56">
        <f t="shared" si="71"/>
        <v>17755.099999999999</v>
      </c>
      <c r="V43" s="56">
        <f t="shared" si="71"/>
        <v>21490.799999999999</v>
      </c>
      <c r="W43" s="56">
        <f t="shared" si="71"/>
        <v>3423.8</v>
      </c>
      <c r="X43" s="56">
        <f t="shared" si="71"/>
        <v>0</v>
      </c>
      <c r="Y43" s="56">
        <f t="shared" si="71"/>
        <v>5.9</v>
      </c>
      <c r="Z43" s="56">
        <f t="shared" si="71"/>
        <v>12.1</v>
      </c>
      <c r="AA43" s="56">
        <f>AB43+AC43+AD43+AE43+AF43+AH43</f>
        <v>43342.6</v>
      </c>
      <c r="AB43" s="56">
        <f t="shared" ref="AB43:AH43" si="72">AB44+AB45+AB46+AB47+AB48</f>
        <v>0</v>
      </c>
      <c r="AC43" s="56">
        <f t="shared" si="72"/>
        <v>17755.099999999999</v>
      </c>
      <c r="AD43" s="56">
        <f t="shared" si="72"/>
        <v>21918.9</v>
      </c>
      <c r="AE43" s="56">
        <f t="shared" si="72"/>
        <v>3643.7</v>
      </c>
      <c r="AF43" s="56">
        <f t="shared" si="72"/>
        <v>5.9</v>
      </c>
      <c r="AG43" s="56">
        <f t="shared" si="72"/>
        <v>0</v>
      </c>
      <c r="AH43" s="56">
        <f t="shared" si="72"/>
        <v>19</v>
      </c>
      <c r="AI43" s="52">
        <f>AJ43+AK43+AL43+AM43+AN43+AQ43</f>
        <v>36419.700000000004</v>
      </c>
      <c r="AJ43" s="56">
        <f t="shared" ref="AJ43:AQ43" si="73">AJ44+AJ45+AJ46+AJ47+AJ48</f>
        <v>0</v>
      </c>
      <c r="AK43" s="56">
        <f t="shared" si="73"/>
        <v>0</v>
      </c>
      <c r="AL43" s="56">
        <f t="shared" si="73"/>
        <v>36119.700000000004</v>
      </c>
      <c r="AM43" s="56">
        <f t="shared" si="73"/>
        <v>300</v>
      </c>
      <c r="AN43" s="56">
        <f t="shared" si="73"/>
        <v>0</v>
      </c>
      <c r="AO43" s="56">
        <f t="shared" si="73"/>
        <v>0</v>
      </c>
      <c r="AP43" s="56">
        <f t="shared" si="73"/>
        <v>0</v>
      </c>
      <c r="AQ43" s="56">
        <f t="shared" si="73"/>
        <v>0</v>
      </c>
      <c r="AR43" s="52">
        <f>AS43+AT43+AU43+AV43+AW43+BE43</f>
        <v>36419.700000000004</v>
      </c>
      <c r="AS43" s="56">
        <f t="shared" ref="AS43:AX43" si="74">AS44+AS45+AS46+AS47+AS48</f>
        <v>0</v>
      </c>
      <c r="AT43" s="56">
        <f t="shared" si="74"/>
        <v>0</v>
      </c>
      <c r="AU43" s="56">
        <f t="shared" si="74"/>
        <v>36119.700000000004</v>
      </c>
      <c r="AV43" s="56">
        <f t="shared" si="74"/>
        <v>300</v>
      </c>
      <c r="AW43" s="56">
        <f t="shared" si="74"/>
        <v>0</v>
      </c>
      <c r="AX43" s="56">
        <f t="shared" si="74"/>
        <v>0</v>
      </c>
      <c r="AY43" s="52">
        <f>BB43+BC43+BD43+BE43</f>
        <v>36419.700000000004</v>
      </c>
      <c r="AZ43" s="56">
        <f t="shared" ref="AZ43:BE43" si="75">AZ44+AZ45+AZ46+AZ47+AZ48</f>
        <v>0</v>
      </c>
      <c r="BA43" s="56">
        <f t="shared" si="75"/>
        <v>0</v>
      </c>
      <c r="BB43" s="56">
        <f t="shared" si="75"/>
        <v>36119.700000000004</v>
      </c>
      <c r="BC43" s="56">
        <f t="shared" si="75"/>
        <v>300</v>
      </c>
      <c r="BD43" s="56">
        <f t="shared" si="75"/>
        <v>0</v>
      </c>
      <c r="BE43" s="56">
        <f t="shared" si="75"/>
        <v>0</v>
      </c>
    </row>
    <row r="44" spans="1:59" ht="129" customHeight="1" x14ac:dyDescent="0.2">
      <c r="A44" s="32" t="s">
        <v>53</v>
      </c>
      <c r="B44" s="22" t="s">
        <v>21</v>
      </c>
      <c r="C44" s="22" t="s">
        <v>7</v>
      </c>
      <c r="D44" s="51">
        <f t="shared" si="68"/>
        <v>40341.5</v>
      </c>
      <c r="E44" s="58">
        <v>0</v>
      </c>
      <c r="F44" s="58">
        <v>2396.9</v>
      </c>
      <c r="G44" s="58">
        <v>1521.6</v>
      </c>
      <c r="H44" s="58"/>
      <c r="I44" s="58"/>
      <c r="J44" s="58"/>
      <c r="K44" s="56">
        <f t="shared" si="54"/>
        <v>6316.5</v>
      </c>
      <c r="L44" s="58">
        <v>0</v>
      </c>
      <c r="M44" s="58">
        <v>1167.9000000000001</v>
      </c>
      <c r="N44" s="57">
        <v>5148.6000000000004</v>
      </c>
      <c r="O44" s="58">
        <v>0</v>
      </c>
      <c r="P44" s="58">
        <v>0</v>
      </c>
      <c r="Q44" s="58">
        <v>0</v>
      </c>
      <c r="R44" s="56">
        <f t="shared" si="65"/>
        <v>6587.4</v>
      </c>
      <c r="S44" s="57">
        <v>0</v>
      </c>
      <c r="T44" s="57">
        <v>0</v>
      </c>
      <c r="U44" s="57">
        <v>1167.9000000000001</v>
      </c>
      <c r="V44" s="57">
        <v>5419.5</v>
      </c>
      <c r="W44" s="57">
        <v>0</v>
      </c>
      <c r="X44" s="57"/>
      <c r="Y44" s="57">
        <v>0</v>
      </c>
      <c r="Z44" s="57">
        <v>0</v>
      </c>
      <c r="AA44" s="52">
        <f t="shared" si="66"/>
        <v>6859.4</v>
      </c>
      <c r="AB44" s="58">
        <v>0</v>
      </c>
      <c r="AC44" s="58">
        <v>1167.9000000000001</v>
      </c>
      <c r="AD44" s="57">
        <v>5691.5</v>
      </c>
      <c r="AE44" s="58">
        <v>0</v>
      </c>
      <c r="AF44" s="58">
        <v>0</v>
      </c>
      <c r="AG44" s="58">
        <v>0</v>
      </c>
      <c r="AH44" s="58">
        <v>0</v>
      </c>
      <c r="AI44" s="52">
        <f>AJ44+AK44+AL44+AM44+AQ44</f>
        <v>6859.4</v>
      </c>
      <c r="AJ44" s="58">
        <v>0</v>
      </c>
      <c r="AK44" s="58">
        <v>0</v>
      </c>
      <c r="AL44" s="57">
        <v>6859.4</v>
      </c>
      <c r="AM44" s="58">
        <v>0</v>
      </c>
      <c r="AN44" s="58">
        <v>0</v>
      </c>
      <c r="AO44" s="58"/>
      <c r="AP44" s="58"/>
      <c r="AQ44" s="58">
        <v>0</v>
      </c>
      <c r="AR44" s="52">
        <f>AS44+AT44+AU44+AV44+BE44</f>
        <v>6859.4</v>
      </c>
      <c r="AS44" s="58">
        <v>0</v>
      </c>
      <c r="AT44" s="58">
        <v>0</v>
      </c>
      <c r="AU44" s="57">
        <v>6859.4</v>
      </c>
      <c r="AV44" s="58">
        <v>0</v>
      </c>
      <c r="AW44" s="58">
        <v>0</v>
      </c>
      <c r="AX44" s="58">
        <v>0</v>
      </c>
      <c r="AY44" s="52">
        <f>BA44+BB44</f>
        <v>6859.4</v>
      </c>
      <c r="AZ44" s="58">
        <v>0</v>
      </c>
      <c r="BA44" s="58">
        <v>0</v>
      </c>
      <c r="BB44" s="57">
        <v>6859.4</v>
      </c>
      <c r="BC44" s="58">
        <v>0</v>
      </c>
      <c r="BD44" s="58">
        <v>0</v>
      </c>
      <c r="BE44" s="58">
        <v>0</v>
      </c>
    </row>
    <row r="45" spans="1:59" s="3" customFormat="1" ht="98.25" customHeight="1" x14ac:dyDescent="0.2">
      <c r="A45" s="32" t="s">
        <v>54</v>
      </c>
      <c r="B45" s="22" t="s">
        <v>21</v>
      </c>
      <c r="C45" s="22" t="s">
        <v>7</v>
      </c>
      <c r="D45" s="51">
        <f t="shared" si="68"/>
        <v>142310.59999999998</v>
      </c>
      <c r="E45" s="58"/>
      <c r="F45" s="58">
        <v>13504.3</v>
      </c>
      <c r="G45" s="58">
        <v>550</v>
      </c>
      <c r="H45" s="58">
        <f>11.4+51.3</f>
        <v>62.699999999999996</v>
      </c>
      <c r="I45" s="58">
        <f>3.6+73.3</f>
        <v>76.899999999999991</v>
      </c>
      <c r="J45" s="58">
        <v>6.3</v>
      </c>
      <c r="K45" s="56">
        <f t="shared" si="54"/>
        <v>26587.3</v>
      </c>
      <c r="L45" s="58">
        <v>0</v>
      </c>
      <c r="M45" s="58">
        <v>14292.4</v>
      </c>
      <c r="N45" s="57">
        <v>8979.7999999999993</v>
      </c>
      <c r="O45" s="58">
        <v>3042.2</v>
      </c>
      <c r="P45" s="58">
        <v>105.9</v>
      </c>
      <c r="Q45" s="58">
        <v>167</v>
      </c>
      <c r="R45" s="56">
        <f t="shared" si="65"/>
        <v>26159.499999999996</v>
      </c>
      <c r="S45" s="57">
        <v>0</v>
      </c>
      <c r="T45" s="57">
        <v>0</v>
      </c>
      <c r="U45" s="57">
        <v>14292.4</v>
      </c>
      <c r="V45" s="57">
        <v>8725.2999999999993</v>
      </c>
      <c r="W45" s="57">
        <v>3123.8</v>
      </c>
      <c r="X45" s="57"/>
      <c r="Y45" s="57">
        <v>5.9</v>
      </c>
      <c r="Z45" s="57">
        <v>12.1</v>
      </c>
      <c r="AA45" s="52">
        <f>AB45+AC45+AD45+AE45+AF45+AH45</f>
        <v>27084.3</v>
      </c>
      <c r="AB45" s="58">
        <v>0</v>
      </c>
      <c r="AC45" s="58">
        <v>14292.4</v>
      </c>
      <c r="AD45" s="57">
        <v>9423.2999999999993</v>
      </c>
      <c r="AE45" s="58">
        <v>3343.7</v>
      </c>
      <c r="AF45" s="58">
        <v>5.9</v>
      </c>
      <c r="AG45" s="58">
        <v>0</v>
      </c>
      <c r="AH45" s="58">
        <v>19</v>
      </c>
      <c r="AI45" s="52">
        <f>AJ45+AK45+AL45+AM45+AN45+AQ45</f>
        <v>20826.5</v>
      </c>
      <c r="AJ45" s="58">
        <v>0</v>
      </c>
      <c r="AK45" s="58">
        <v>0</v>
      </c>
      <c r="AL45" s="58">
        <v>20826.5</v>
      </c>
      <c r="AM45" s="58">
        <v>0</v>
      </c>
      <c r="AN45" s="58">
        <v>0</v>
      </c>
      <c r="AO45" s="58"/>
      <c r="AP45" s="58"/>
      <c r="AQ45" s="58">
        <v>0</v>
      </c>
      <c r="AR45" s="52">
        <f>AS45+AT45+AU45+AV45+AW45+AX45</f>
        <v>20826.5</v>
      </c>
      <c r="AS45" s="58">
        <v>0</v>
      </c>
      <c r="AT45" s="58">
        <v>0</v>
      </c>
      <c r="AU45" s="58">
        <v>20826.5</v>
      </c>
      <c r="AV45" s="58">
        <v>0</v>
      </c>
      <c r="AW45" s="58">
        <v>0</v>
      </c>
      <c r="AX45" s="58">
        <v>0</v>
      </c>
      <c r="AY45" s="52">
        <f>AZ45+BA45+BB45+BC45+BD45+BE45</f>
        <v>20826.5</v>
      </c>
      <c r="AZ45" s="58">
        <v>0</v>
      </c>
      <c r="BA45" s="58">
        <v>0</v>
      </c>
      <c r="BB45" s="58">
        <v>20826.5</v>
      </c>
      <c r="BC45" s="58">
        <v>0</v>
      </c>
      <c r="BD45" s="58">
        <v>0</v>
      </c>
      <c r="BE45" s="58">
        <v>0</v>
      </c>
    </row>
    <row r="46" spans="1:59" s="3" customFormat="1" ht="99" customHeight="1" x14ac:dyDescent="0.2">
      <c r="A46" s="32" t="s">
        <v>55</v>
      </c>
      <c r="B46" s="22" t="s">
        <v>21</v>
      </c>
      <c r="C46" s="22" t="s">
        <v>7</v>
      </c>
      <c r="D46" s="51">
        <f t="shared" si="68"/>
        <v>70180</v>
      </c>
      <c r="E46" s="58">
        <v>0</v>
      </c>
      <c r="F46" s="58">
        <v>41066.01</v>
      </c>
      <c r="G46" s="58">
        <v>0</v>
      </c>
      <c r="H46" s="58">
        <v>198.72900000000001</v>
      </c>
      <c r="I46" s="58">
        <v>0</v>
      </c>
      <c r="J46" s="58">
        <v>0</v>
      </c>
      <c r="K46" s="56">
        <f t="shared" si="54"/>
        <v>33096.5</v>
      </c>
      <c r="L46" s="58">
        <v>0</v>
      </c>
      <c r="M46" s="58">
        <v>0</v>
      </c>
      <c r="N46" s="57">
        <v>6596.5</v>
      </c>
      <c r="O46" s="58">
        <v>26500</v>
      </c>
      <c r="P46" s="58">
        <v>0</v>
      </c>
      <c r="Q46" s="58">
        <v>0</v>
      </c>
      <c r="R46" s="56">
        <f t="shared" si="65"/>
        <v>6628</v>
      </c>
      <c r="S46" s="57">
        <v>0</v>
      </c>
      <c r="T46" s="57">
        <v>0</v>
      </c>
      <c r="U46" s="57">
        <v>0</v>
      </c>
      <c r="V46" s="57">
        <v>6628</v>
      </c>
      <c r="W46" s="57">
        <v>0</v>
      </c>
      <c r="X46" s="57"/>
      <c r="Y46" s="57"/>
      <c r="Z46" s="57"/>
      <c r="AA46" s="52">
        <f t="shared" si="66"/>
        <v>6054.1</v>
      </c>
      <c r="AB46" s="58">
        <v>0</v>
      </c>
      <c r="AC46" s="58">
        <v>0</v>
      </c>
      <c r="AD46" s="57">
        <v>6054.1</v>
      </c>
      <c r="AE46" s="58">
        <v>0</v>
      </c>
      <c r="AF46" s="58">
        <v>0</v>
      </c>
      <c r="AG46" s="58">
        <v>0</v>
      </c>
      <c r="AH46" s="58">
        <v>0</v>
      </c>
      <c r="AI46" s="52">
        <f>AJ46+AK46+AL46+AM46+AQ46</f>
        <v>8133.8</v>
      </c>
      <c r="AJ46" s="58">
        <v>0</v>
      </c>
      <c r="AK46" s="58">
        <v>0</v>
      </c>
      <c r="AL46" s="58">
        <v>8133.8</v>
      </c>
      <c r="AM46" s="58">
        <v>0</v>
      </c>
      <c r="AN46" s="58">
        <v>0</v>
      </c>
      <c r="AO46" s="58"/>
      <c r="AP46" s="58"/>
      <c r="AQ46" s="58">
        <v>0</v>
      </c>
      <c r="AR46" s="52">
        <f t="shared" ref="AR46:AR54" si="76">AS46+AT46+AU46+AV46+BE46</f>
        <v>8133.8</v>
      </c>
      <c r="AS46" s="58">
        <v>0</v>
      </c>
      <c r="AT46" s="58">
        <v>0</v>
      </c>
      <c r="AU46" s="58">
        <v>8133.8</v>
      </c>
      <c r="AV46" s="58">
        <v>0</v>
      </c>
      <c r="AW46" s="58">
        <v>0</v>
      </c>
      <c r="AX46" s="58"/>
      <c r="AY46" s="52">
        <f>AZ46+BB46+BC46+BE46+BK46</f>
        <v>8133.8</v>
      </c>
      <c r="AZ46" s="58">
        <v>0</v>
      </c>
      <c r="BA46" s="58">
        <v>0</v>
      </c>
      <c r="BB46" s="58">
        <v>8133.8</v>
      </c>
      <c r="BC46" s="58">
        <v>0</v>
      </c>
      <c r="BD46" s="58">
        <v>0</v>
      </c>
      <c r="BE46" s="58">
        <v>0</v>
      </c>
    </row>
    <row r="47" spans="1:59" ht="60" x14ac:dyDescent="0.2">
      <c r="A47" s="32" t="s">
        <v>56</v>
      </c>
      <c r="B47" s="22" t="s">
        <v>21</v>
      </c>
      <c r="C47" s="22" t="s">
        <v>7</v>
      </c>
      <c r="D47" s="51">
        <f t="shared" si="68"/>
        <v>2986</v>
      </c>
      <c r="E47" s="58">
        <v>0</v>
      </c>
      <c r="F47" s="58">
        <v>0</v>
      </c>
      <c r="G47" s="58">
        <v>310</v>
      </c>
      <c r="H47" s="58">
        <v>0</v>
      </c>
      <c r="I47" s="58">
        <v>0</v>
      </c>
      <c r="J47" s="58">
        <v>0</v>
      </c>
      <c r="K47" s="56">
        <f t="shared" si="54"/>
        <v>618</v>
      </c>
      <c r="L47" s="58">
        <v>0</v>
      </c>
      <c r="M47" s="58">
        <v>0</v>
      </c>
      <c r="N47" s="57">
        <v>318</v>
      </c>
      <c r="O47" s="58">
        <v>300</v>
      </c>
      <c r="P47" s="58">
        <v>0</v>
      </c>
      <c r="Q47" s="58">
        <v>0</v>
      </c>
      <c r="R47" s="56">
        <f t="shared" si="65"/>
        <v>718</v>
      </c>
      <c r="S47" s="57">
        <v>0</v>
      </c>
      <c r="T47" s="57">
        <v>0</v>
      </c>
      <c r="U47" s="57">
        <v>0</v>
      </c>
      <c r="V47" s="57">
        <v>418</v>
      </c>
      <c r="W47" s="57">
        <v>300</v>
      </c>
      <c r="X47" s="57"/>
      <c r="Y47" s="57"/>
      <c r="Z47" s="57"/>
      <c r="AA47" s="52">
        <f t="shared" si="66"/>
        <v>750</v>
      </c>
      <c r="AB47" s="58">
        <v>0</v>
      </c>
      <c r="AC47" s="58">
        <v>0</v>
      </c>
      <c r="AD47" s="57">
        <v>450</v>
      </c>
      <c r="AE47" s="58">
        <v>300</v>
      </c>
      <c r="AF47" s="58">
        <v>0</v>
      </c>
      <c r="AG47" s="58">
        <v>0</v>
      </c>
      <c r="AH47" s="58">
        <v>0</v>
      </c>
      <c r="AI47" s="52">
        <f>AJ47+AK47+AL47+AM47+AQ47</f>
        <v>300</v>
      </c>
      <c r="AJ47" s="58">
        <v>0</v>
      </c>
      <c r="AK47" s="58">
        <v>0</v>
      </c>
      <c r="AL47" s="58">
        <v>0</v>
      </c>
      <c r="AM47" s="58">
        <v>300</v>
      </c>
      <c r="AN47" s="58">
        <v>0</v>
      </c>
      <c r="AO47" s="58"/>
      <c r="AP47" s="58"/>
      <c r="AQ47" s="58">
        <v>0</v>
      </c>
      <c r="AR47" s="52">
        <f t="shared" si="76"/>
        <v>300</v>
      </c>
      <c r="AS47" s="58">
        <v>0</v>
      </c>
      <c r="AT47" s="58">
        <v>0</v>
      </c>
      <c r="AU47" s="58"/>
      <c r="AV47" s="58">
        <v>300</v>
      </c>
      <c r="AW47" s="58">
        <v>0</v>
      </c>
      <c r="AX47" s="58">
        <v>0</v>
      </c>
      <c r="AY47" s="52">
        <f>AZ47+BB47+BC47+BE47+BK47</f>
        <v>300</v>
      </c>
      <c r="AZ47" s="58">
        <v>0</v>
      </c>
      <c r="BA47" s="58">
        <v>0</v>
      </c>
      <c r="BB47" s="58"/>
      <c r="BC47" s="58">
        <v>300</v>
      </c>
      <c r="BD47" s="58">
        <v>0</v>
      </c>
      <c r="BE47" s="58">
        <v>0</v>
      </c>
    </row>
    <row r="48" spans="1:59" s="3" customFormat="1" ht="161.25" customHeight="1" x14ac:dyDescent="0.2">
      <c r="A48" s="33" t="s">
        <v>57</v>
      </c>
      <c r="B48" s="22" t="s">
        <v>21</v>
      </c>
      <c r="C48" s="23" t="s">
        <v>7</v>
      </c>
      <c r="D48" s="51">
        <f t="shared" si="68"/>
        <v>8367.4000000000015</v>
      </c>
      <c r="E48" s="57">
        <v>0</v>
      </c>
      <c r="F48" s="57">
        <v>2096.9</v>
      </c>
      <c r="G48" s="57">
        <v>300</v>
      </c>
      <c r="H48" s="57">
        <v>0</v>
      </c>
      <c r="I48" s="57">
        <v>0</v>
      </c>
      <c r="J48" s="57">
        <v>0</v>
      </c>
      <c r="K48" s="56">
        <f t="shared" si="54"/>
        <v>2277.8000000000002</v>
      </c>
      <c r="L48" s="57">
        <v>0</v>
      </c>
      <c r="M48" s="57">
        <v>1977.8</v>
      </c>
      <c r="N48" s="57">
        <v>300</v>
      </c>
      <c r="O48" s="58">
        <v>0</v>
      </c>
      <c r="P48" s="58">
        <v>0</v>
      </c>
      <c r="Q48" s="58">
        <v>0</v>
      </c>
      <c r="R48" s="56">
        <f t="shared" si="65"/>
        <v>2594.8000000000002</v>
      </c>
      <c r="S48" s="57">
        <v>0</v>
      </c>
      <c r="T48" s="57">
        <v>0</v>
      </c>
      <c r="U48" s="57">
        <v>2294.8000000000002</v>
      </c>
      <c r="V48" s="57">
        <v>300</v>
      </c>
      <c r="W48" s="57"/>
      <c r="X48" s="57"/>
      <c r="Y48" s="57"/>
      <c r="Z48" s="57"/>
      <c r="AA48" s="52">
        <f t="shared" si="66"/>
        <v>2594.8000000000002</v>
      </c>
      <c r="AB48" s="57">
        <v>0</v>
      </c>
      <c r="AC48" s="57">
        <v>2294.8000000000002</v>
      </c>
      <c r="AD48" s="57">
        <v>300</v>
      </c>
      <c r="AE48" s="57">
        <v>0</v>
      </c>
      <c r="AF48" s="57">
        <v>0</v>
      </c>
      <c r="AG48" s="57">
        <v>0</v>
      </c>
      <c r="AH48" s="57">
        <v>0</v>
      </c>
      <c r="AI48" s="52">
        <f>AJ48+AK48+AL48+AM48+AQ48</f>
        <v>300</v>
      </c>
      <c r="AJ48" s="57">
        <v>0</v>
      </c>
      <c r="AK48" s="58">
        <v>0</v>
      </c>
      <c r="AL48" s="58">
        <v>300</v>
      </c>
      <c r="AM48" s="57">
        <v>0</v>
      </c>
      <c r="AN48" s="57">
        <v>0</v>
      </c>
      <c r="AO48" s="57"/>
      <c r="AP48" s="57"/>
      <c r="AQ48" s="57">
        <v>0</v>
      </c>
      <c r="AR48" s="52">
        <f t="shared" si="76"/>
        <v>300</v>
      </c>
      <c r="AS48" s="57">
        <v>0</v>
      </c>
      <c r="AT48" s="57">
        <v>0</v>
      </c>
      <c r="AU48" s="57">
        <v>300</v>
      </c>
      <c r="AV48" s="57">
        <v>0</v>
      </c>
      <c r="AW48" s="57">
        <v>0</v>
      </c>
      <c r="AX48" s="57">
        <v>0</v>
      </c>
      <c r="AY48" s="52">
        <f>AZ48+BB48+BC48+BE48+BK48</f>
        <v>300</v>
      </c>
      <c r="AZ48" s="57">
        <v>0</v>
      </c>
      <c r="BA48" s="57">
        <v>0</v>
      </c>
      <c r="BB48" s="57">
        <v>300</v>
      </c>
      <c r="BC48" s="57">
        <v>0</v>
      </c>
      <c r="BD48" s="57">
        <v>0</v>
      </c>
      <c r="BE48" s="57">
        <v>0</v>
      </c>
    </row>
    <row r="49" spans="1:57" s="7" customFormat="1" ht="85.5" x14ac:dyDescent="0.2">
      <c r="A49" s="34" t="s">
        <v>39</v>
      </c>
      <c r="B49" s="25" t="s">
        <v>22</v>
      </c>
      <c r="C49" s="25" t="s">
        <v>6</v>
      </c>
      <c r="D49" s="51">
        <f t="shared" si="68"/>
        <v>0</v>
      </c>
      <c r="E49" s="65">
        <v>0</v>
      </c>
      <c r="F49" s="65">
        <v>0</v>
      </c>
      <c r="G49" s="65">
        <v>0</v>
      </c>
      <c r="H49" s="65"/>
      <c r="I49" s="65"/>
      <c r="J49" s="65"/>
      <c r="K49" s="56">
        <f t="shared" si="54"/>
        <v>0</v>
      </c>
      <c r="L49" s="65">
        <v>0</v>
      </c>
      <c r="M49" s="65">
        <v>0</v>
      </c>
      <c r="N49" s="66">
        <v>0</v>
      </c>
      <c r="O49" s="65"/>
      <c r="P49" s="65"/>
      <c r="Q49" s="65"/>
      <c r="R49" s="56">
        <f t="shared" si="65"/>
        <v>0</v>
      </c>
      <c r="S49" s="66">
        <v>0</v>
      </c>
      <c r="T49" s="66">
        <v>0</v>
      </c>
      <c r="U49" s="66">
        <v>0</v>
      </c>
      <c r="V49" s="66">
        <v>0</v>
      </c>
      <c r="W49" s="66"/>
      <c r="X49" s="66"/>
      <c r="Y49" s="66"/>
      <c r="Z49" s="66"/>
      <c r="AA49" s="52">
        <f t="shared" si="66"/>
        <v>0</v>
      </c>
      <c r="AB49" s="65">
        <v>0</v>
      </c>
      <c r="AC49" s="65">
        <v>0</v>
      </c>
      <c r="AD49" s="66">
        <v>0</v>
      </c>
      <c r="AE49" s="65">
        <v>0</v>
      </c>
      <c r="AF49" s="65">
        <v>0</v>
      </c>
      <c r="AG49" s="65">
        <v>0</v>
      </c>
      <c r="AH49" s="65">
        <v>0</v>
      </c>
      <c r="AI49" s="52">
        <f t="shared" ref="AI49:AI54" si="77">AJ49+AK49+AL49+AM49+AQ49</f>
        <v>0</v>
      </c>
      <c r="AJ49" s="65">
        <v>0</v>
      </c>
      <c r="AK49" s="65">
        <v>0</v>
      </c>
      <c r="AL49" s="65">
        <v>0</v>
      </c>
      <c r="AM49" s="65">
        <v>0</v>
      </c>
      <c r="AN49" s="65">
        <v>0</v>
      </c>
      <c r="AO49" s="65"/>
      <c r="AP49" s="65"/>
      <c r="AQ49" s="65">
        <v>0</v>
      </c>
      <c r="AR49" s="52">
        <f t="shared" si="76"/>
        <v>0</v>
      </c>
      <c r="AS49" s="65">
        <v>0</v>
      </c>
      <c r="AT49" s="65">
        <v>0</v>
      </c>
      <c r="AU49" s="65">
        <v>0</v>
      </c>
      <c r="AV49" s="65">
        <v>0</v>
      </c>
      <c r="AW49" s="65">
        <v>0</v>
      </c>
      <c r="AX49" s="65">
        <v>0</v>
      </c>
      <c r="AY49" s="52">
        <f t="shared" ref="AY49:AY53" si="78">AZ49+BB49+BC49+BE49+BK49</f>
        <v>0</v>
      </c>
      <c r="AZ49" s="65">
        <v>0</v>
      </c>
      <c r="BA49" s="65">
        <v>0</v>
      </c>
      <c r="BB49" s="65">
        <v>0</v>
      </c>
      <c r="BC49" s="65">
        <v>0</v>
      </c>
      <c r="BD49" s="65">
        <v>0</v>
      </c>
      <c r="BE49" s="65">
        <v>0</v>
      </c>
    </row>
    <row r="50" spans="1:57" s="10" customFormat="1" ht="57" customHeight="1" x14ac:dyDescent="0.2">
      <c r="A50" s="135" t="s">
        <v>40</v>
      </c>
      <c r="B50" s="40"/>
      <c r="C50" s="40" t="s">
        <v>6</v>
      </c>
      <c r="D50" s="52">
        <f>K50+R50+AA50+AI50+AR50+AY50</f>
        <v>2065.5</v>
      </c>
      <c r="E50" s="60" t="e">
        <f>E51+#REF!+#REF!</f>
        <v>#REF!</v>
      </c>
      <c r="F50" s="60" t="e">
        <f>F51+#REF!+#REF!</f>
        <v>#REF!</v>
      </c>
      <c r="G50" s="60" t="e">
        <f>G51+#REF!+#REF!</f>
        <v>#REF!</v>
      </c>
      <c r="H50" s="60"/>
      <c r="I50" s="60"/>
      <c r="J50" s="60"/>
      <c r="K50" s="56">
        <f>K51+K52</f>
        <v>1005.5</v>
      </c>
      <c r="L50" s="56">
        <f t="shared" ref="L50:BE50" si="79">L51</f>
        <v>0</v>
      </c>
      <c r="M50" s="56">
        <f t="shared" si="79"/>
        <v>0</v>
      </c>
      <c r="N50" s="56">
        <f>N51+N52</f>
        <v>1005.5</v>
      </c>
      <c r="O50" s="56">
        <f t="shared" si="79"/>
        <v>0</v>
      </c>
      <c r="P50" s="56">
        <f t="shared" si="79"/>
        <v>0</v>
      </c>
      <c r="Q50" s="56">
        <f t="shared" si="79"/>
        <v>0</v>
      </c>
      <c r="R50" s="56">
        <f t="shared" si="79"/>
        <v>212</v>
      </c>
      <c r="S50" s="56">
        <f t="shared" si="79"/>
        <v>0</v>
      </c>
      <c r="T50" s="56">
        <f t="shared" si="79"/>
        <v>0</v>
      </c>
      <c r="U50" s="56">
        <f t="shared" si="79"/>
        <v>0</v>
      </c>
      <c r="V50" s="56">
        <f t="shared" si="79"/>
        <v>212</v>
      </c>
      <c r="W50" s="56">
        <f t="shared" si="79"/>
        <v>0</v>
      </c>
      <c r="X50" s="56">
        <f t="shared" si="79"/>
        <v>0</v>
      </c>
      <c r="Y50" s="56">
        <f t="shared" si="79"/>
        <v>0</v>
      </c>
      <c r="Z50" s="56">
        <f t="shared" si="79"/>
        <v>0</v>
      </c>
      <c r="AA50" s="56">
        <f t="shared" si="79"/>
        <v>212</v>
      </c>
      <c r="AB50" s="56">
        <f t="shared" si="79"/>
        <v>0</v>
      </c>
      <c r="AC50" s="56">
        <f t="shared" si="79"/>
        <v>0</v>
      </c>
      <c r="AD50" s="56">
        <f t="shared" si="79"/>
        <v>212</v>
      </c>
      <c r="AE50" s="56">
        <f t="shared" si="79"/>
        <v>0</v>
      </c>
      <c r="AF50" s="56">
        <f t="shared" si="79"/>
        <v>0</v>
      </c>
      <c r="AG50" s="56">
        <f t="shared" si="79"/>
        <v>0</v>
      </c>
      <c r="AH50" s="56">
        <f t="shared" si="79"/>
        <v>0</v>
      </c>
      <c r="AI50" s="56">
        <f t="shared" si="79"/>
        <v>212</v>
      </c>
      <c r="AJ50" s="56">
        <f t="shared" si="79"/>
        <v>0</v>
      </c>
      <c r="AK50" s="56">
        <f t="shared" si="79"/>
        <v>0</v>
      </c>
      <c r="AL50" s="56">
        <f t="shared" si="79"/>
        <v>212</v>
      </c>
      <c r="AM50" s="56">
        <f t="shared" si="79"/>
        <v>0</v>
      </c>
      <c r="AN50" s="56">
        <f t="shared" si="79"/>
        <v>0</v>
      </c>
      <c r="AO50" s="56">
        <f t="shared" si="79"/>
        <v>0</v>
      </c>
      <c r="AP50" s="56">
        <f t="shared" si="79"/>
        <v>0</v>
      </c>
      <c r="AQ50" s="56">
        <f t="shared" si="79"/>
        <v>0</v>
      </c>
      <c r="AR50" s="56">
        <f t="shared" si="79"/>
        <v>212</v>
      </c>
      <c r="AS50" s="56">
        <f t="shared" si="79"/>
        <v>0</v>
      </c>
      <c r="AT50" s="56">
        <f t="shared" si="79"/>
        <v>0</v>
      </c>
      <c r="AU50" s="56">
        <f t="shared" si="79"/>
        <v>212</v>
      </c>
      <c r="AV50" s="56">
        <f t="shared" si="79"/>
        <v>0</v>
      </c>
      <c r="AW50" s="56">
        <f t="shared" si="79"/>
        <v>0</v>
      </c>
      <c r="AX50" s="56">
        <f t="shared" si="79"/>
        <v>0</v>
      </c>
      <c r="AY50" s="56">
        <f t="shared" si="79"/>
        <v>212</v>
      </c>
      <c r="AZ50" s="56">
        <f t="shared" si="79"/>
        <v>0</v>
      </c>
      <c r="BA50" s="56">
        <f t="shared" si="79"/>
        <v>0</v>
      </c>
      <c r="BB50" s="56">
        <f t="shared" si="79"/>
        <v>212</v>
      </c>
      <c r="BC50" s="56">
        <f t="shared" si="79"/>
        <v>0</v>
      </c>
      <c r="BD50" s="56">
        <f t="shared" si="79"/>
        <v>0</v>
      </c>
      <c r="BE50" s="56">
        <f t="shared" si="79"/>
        <v>0</v>
      </c>
    </row>
    <row r="51" spans="1:57" s="9" customFormat="1" ht="46.5" customHeight="1" x14ac:dyDescent="0.2">
      <c r="A51" s="136"/>
      <c r="B51" s="40" t="s">
        <v>12</v>
      </c>
      <c r="C51" s="40" t="s">
        <v>12</v>
      </c>
      <c r="D51" s="52">
        <f>K51+R51+AA51+AI51+AR51+AY51</f>
        <v>1330.5</v>
      </c>
      <c r="E51" s="60" t="e">
        <f>#REF!+E53+E55</f>
        <v>#REF!</v>
      </c>
      <c r="F51" s="60" t="e">
        <f>#REF!+F53+F55</f>
        <v>#REF!</v>
      </c>
      <c r="G51" s="60" t="e">
        <f>#REF!+G53+G55</f>
        <v>#REF!</v>
      </c>
      <c r="H51" s="60"/>
      <c r="I51" s="60"/>
      <c r="J51" s="60"/>
      <c r="K51" s="56">
        <f t="shared" si="54"/>
        <v>270.5</v>
      </c>
      <c r="L51" s="60">
        <f t="shared" ref="L51:M51" si="80">L53+L54</f>
        <v>0</v>
      </c>
      <c r="M51" s="60">
        <f t="shared" si="80"/>
        <v>0</v>
      </c>
      <c r="N51" s="60">
        <f>N53+N54</f>
        <v>270.5</v>
      </c>
      <c r="O51" s="60"/>
      <c r="P51" s="60"/>
      <c r="Q51" s="60"/>
      <c r="R51" s="56">
        <f t="shared" si="65"/>
        <v>212</v>
      </c>
      <c r="S51" s="60">
        <f t="shared" ref="S51:Z51" si="81">S53+S54</f>
        <v>0</v>
      </c>
      <c r="T51" s="60">
        <f t="shared" si="81"/>
        <v>0</v>
      </c>
      <c r="U51" s="60">
        <f t="shared" si="81"/>
        <v>0</v>
      </c>
      <c r="V51" s="60">
        <f t="shared" si="81"/>
        <v>212</v>
      </c>
      <c r="W51" s="60">
        <f t="shared" si="81"/>
        <v>0</v>
      </c>
      <c r="X51" s="60">
        <f t="shared" si="81"/>
        <v>0</v>
      </c>
      <c r="Y51" s="60">
        <f t="shared" si="81"/>
        <v>0</v>
      </c>
      <c r="Z51" s="60">
        <f t="shared" si="81"/>
        <v>0</v>
      </c>
      <c r="AA51" s="52">
        <f t="shared" si="66"/>
        <v>212</v>
      </c>
      <c r="AB51" s="60">
        <f t="shared" ref="AB51:AH51" si="82">AB53+AB54</f>
        <v>0</v>
      </c>
      <c r="AC51" s="60">
        <f t="shared" si="82"/>
        <v>0</v>
      </c>
      <c r="AD51" s="60">
        <f t="shared" si="82"/>
        <v>212</v>
      </c>
      <c r="AE51" s="60">
        <f t="shared" si="82"/>
        <v>0</v>
      </c>
      <c r="AF51" s="60">
        <f t="shared" si="82"/>
        <v>0</v>
      </c>
      <c r="AG51" s="60">
        <f t="shared" si="82"/>
        <v>0</v>
      </c>
      <c r="AH51" s="60">
        <f t="shared" si="82"/>
        <v>0</v>
      </c>
      <c r="AI51" s="52">
        <f t="shared" si="77"/>
        <v>212</v>
      </c>
      <c r="AJ51" s="60">
        <f t="shared" ref="AJ51:AQ51" si="83">AJ53+AJ54</f>
        <v>0</v>
      </c>
      <c r="AK51" s="60">
        <f t="shared" si="83"/>
        <v>0</v>
      </c>
      <c r="AL51" s="60">
        <f t="shared" si="83"/>
        <v>212</v>
      </c>
      <c r="AM51" s="60">
        <f t="shared" si="83"/>
        <v>0</v>
      </c>
      <c r="AN51" s="60">
        <f t="shared" si="83"/>
        <v>0</v>
      </c>
      <c r="AO51" s="60">
        <f t="shared" si="83"/>
        <v>0</v>
      </c>
      <c r="AP51" s="60">
        <f t="shared" si="83"/>
        <v>0</v>
      </c>
      <c r="AQ51" s="60">
        <f t="shared" si="83"/>
        <v>0</v>
      </c>
      <c r="AR51" s="52">
        <f>AS51+AT51+AU51+AV51+AW51+AX51</f>
        <v>212</v>
      </c>
      <c r="AS51" s="60">
        <f t="shared" ref="AS51:AX51" si="84">AS53+AS54</f>
        <v>0</v>
      </c>
      <c r="AT51" s="60">
        <f t="shared" si="84"/>
        <v>0</v>
      </c>
      <c r="AU51" s="60">
        <f t="shared" si="84"/>
        <v>212</v>
      </c>
      <c r="AV51" s="60">
        <f t="shared" si="84"/>
        <v>0</v>
      </c>
      <c r="AW51" s="60">
        <f t="shared" si="84"/>
        <v>0</v>
      </c>
      <c r="AX51" s="60">
        <f t="shared" si="84"/>
        <v>0</v>
      </c>
      <c r="AY51" s="52">
        <f t="shared" si="78"/>
        <v>212</v>
      </c>
      <c r="AZ51" s="60">
        <f t="shared" ref="AZ51" si="85">AZ53+AZ54</f>
        <v>0</v>
      </c>
      <c r="BA51" s="60">
        <f t="shared" ref="BA51" si="86">BA53+BA54</f>
        <v>0</v>
      </c>
      <c r="BB51" s="60">
        <f t="shared" ref="BB51" si="87">BB53+BB54</f>
        <v>212</v>
      </c>
      <c r="BC51" s="60">
        <f t="shared" ref="BC51" si="88">BC53+BC54</f>
        <v>0</v>
      </c>
      <c r="BD51" s="60">
        <f t="shared" ref="BD51" si="89">BD53+BD54</f>
        <v>0</v>
      </c>
      <c r="BE51" s="60">
        <f t="shared" ref="BE51" si="90">BE53+BE54</f>
        <v>0</v>
      </c>
    </row>
    <row r="52" spans="1:57" s="9" customFormat="1" ht="46.5" customHeight="1" x14ac:dyDescent="0.2">
      <c r="A52" s="87"/>
      <c r="B52" s="83" t="s">
        <v>61</v>
      </c>
      <c r="C52" s="84" t="s">
        <v>61</v>
      </c>
      <c r="D52" s="52">
        <f>K52</f>
        <v>735</v>
      </c>
      <c r="E52" s="60"/>
      <c r="F52" s="60"/>
      <c r="G52" s="60"/>
      <c r="H52" s="60"/>
      <c r="I52" s="60"/>
      <c r="J52" s="60"/>
      <c r="K52" s="56">
        <f>N52</f>
        <v>735</v>
      </c>
      <c r="L52" s="60"/>
      <c r="M52" s="60"/>
      <c r="N52" s="60">
        <f>N56</f>
        <v>735</v>
      </c>
      <c r="O52" s="60"/>
      <c r="P52" s="60"/>
      <c r="Q52" s="60"/>
      <c r="R52" s="56"/>
      <c r="S52" s="60"/>
      <c r="T52" s="60"/>
      <c r="U52" s="60"/>
      <c r="V52" s="60"/>
      <c r="W52" s="60"/>
      <c r="X52" s="60"/>
      <c r="Y52" s="60"/>
      <c r="Z52" s="60"/>
      <c r="AA52" s="52"/>
      <c r="AB52" s="60"/>
      <c r="AC52" s="60"/>
      <c r="AD52" s="60"/>
      <c r="AE52" s="60"/>
      <c r="AF52" s="60"/>
      <c r="AG52" s="60"/>
      <c r="AH52" s="60"/>
      <c r="AI52" s="52"/>
      <c r="AJ52" s="60"/>
      <c r="AK52" s="60"/>
      <c r="AL52" s="60"/>
      <c r="AM52" s="60"/>
      <c r="AN52" s="60"/>
      <c r="AO52" s="60"/>
      <c r="AP52" s="60"/>
      <c r="AQ52" s="60"/>
      <c r="AR52" s="52"/>
      <c r="AS52" s="60"/>
      <c r="AT52" s="60"/>
      <c r="AU52" s="60"/>
      <c r="AV52" s="60"/>
      <c r="AW52" s="60"/>
      <c r="AX52" s="60"/>
      <c r="AY52" s="52"/>
      <c r="AZ52" s="60"/>
      <c r="BA52" s="60"/>
      <c r="BB52" s="60"/>
      <c r="BC52" s="60"/>
      <c r="BD52" s="60"/>
      <c r="BE52" s="60"/>
    </row>
    <row r="53" spans="1:57" ht="81" customHeight="1" x14ac:dyDescent="0.2">
      <c r="A53" s="81" t="s">
        <v>58</v>
      </c>
      <c r="B53" s="22" t="s">
        <v>20</v>
      </c>
      <c r="C53" s="22" t="s">
        <v>7</v>
      </c>
      <c r="D53" s="51">
        <f>K53+R53+AA53+AI53+AR53+AY53</f>
        <v>300</v>
      </c>
      <c r="E53" s="61">
        <v>0</v>
      </c>
      <c r="F53" s="61">
        <v>0</v>
      </c>
      <c r="G53" s="61">
        <v>201.4</v>
      </c>
      <c r="H53" s="61"/>
      <c r="I53" s="61"/>
      <c r="J53" s="61"/>
      <c r="K53" s="60">
        <f t="shared" si="54"/>
        <v>50</v>
      </c>
      <c r="L53" s="61">
        <v>0</v>
      </c>
      <c r="M53" s="61">
        <v>0</v>
      </c>
      <c r="N53" s="59">
        <v>50</v>
      </c>
      <c r="O53" s="61"/>
      <c r="P53" s="61"/>
      <c r="Q53" s="61"/>
      <c r="R53" s="56">
        <f t="shared" si="65"/>
        <v>50</v>
      </c>
      <c r="S53" s="59">
        <v>0</v>
      </c>
      <c r="T53" s="59">
        <v>0</v>
      </c>
      <c r="U53" s="59">
        <v>0</v>
      </c>
      <c r="V53" s="59">
        <v>50</v>
      </c>
      <c r="W53" s="59"/>
      <c r="X53" s="59"/>
      <c r="Y53" s="59"/>
      <c r="Z53" s="59"/>
      <c r="AA53" s="52">
        <f t="shared" si="66"/>
        <v>50</v>
      </c>
      <c r="AB53" s="61">
        <v>0</v>
      </c>
      <c r="AC53" s="61">
        <v>0</v>
      </c>
      <c r="AD53" s="59">
        <v>50</v>
      </c>
      <c r="AE53" s="61">
        <v>0</v>
      </c>
      <c r="AF53" s="61">
        <v>0</v>
      </c>
      <c r="AG53" s="61">
        <v>0</v>
      </c>
      <c r="AH53" s="61">
        <v>0</v>
      </c>
      <c r="AI53" s="52">
        <f t="shared" si="77"/>
        <v>50</v>
      </c>
      <c r="AJ53" s="61">
        <v>0</v>
      </c>
      <c r="AK53" s="61">
        <v>0</v>
      </c>
      <c r="AL53" s="61">
        <v>50</v>
      </c>
      <c r="AM53" s="61">
        <v>0</v>
      </c>
      <c r="AN53" s="61">
        <v>0</v>
      </c>
      <c r="AO53" s="61"/>
      <c r="AP53" s="61"/>
      <c r="AQ53" s="61">
        <v>0</v>
      </c>
      <c r="AR53" s="52">
        <f t="shared" si="76"/>
        <v>50</v>
      </c>
      <c r="AS53" s="61">
        <v>0</v>
      </c>
      <c r="AT53" s="61">
        <v>0</v>
      </c>
      <c r="AU53" s="61">
        <v>50</v>
      </c>
      <c r="AV53" s="61">
        <v>0</v>
      </c>
      <c r="AW53" s="61">
        <v>0</v>
      </c>
      <c r="AX53" s="61">
        <v>0</v>
      </c>
      <c r="AY53" s="52">
        <f t="shared" si="78"/>
        <v>50</v>
      </c>
      <c r="AZ53" s="61">
        <v>0</v>
      </c>
      <c r="BA53" s="61">
        <v>0</v>
      </c>
      <c r="BB53" s="61">
        <v>50</v>
      </c>
      <c r="BC53" s="61">
        <v>0</v>
      </c>
      <c r="BD53" s="61">
        <v>0</v>
      </c>
      <c r="BE53" s="61">
        <v>0</v>
      </c>
    </row>
    <row r="54" spans="1:57" ht="66.75" customHeight="1" x14ac:dyDescent="0.2">
      <c r="A54" s="143" t="s">
        <v>59</v>
      </c>
      <c r="B54" s="110" t="s">
        <v>20</v>
      </c>
      <c r="C54" s="150" t="s">
        <v>12</v>
      </c>
      <c r="D54" s="137">
        <f>K54+R54+AA54+AI54+AR54+AY54</f>
        <v>1030.5</v>
      </c>
      <c r="E54" s="58">
        <v>0</v>
      </c>
      <c r="F54" s="58">
        <v>0</v>
      </c>
      <c r="G54" s="58">
        <v>1060</v>
      </c>
      <c r="H54" s="61"/>
      <c r="I54" s="61"/>
      <c r="J54" s="61"/>
      <c r="K54" s="104">
        <f t="shared" si="54"/>
        <v>220.5</v>
      </c>
      <c r="L54" s="99">
        <v>0</v>
      </c>
      <c r="M54" s="99">
        <v>0</v>
      </c>
      <c r="N54" s="103">
        <v>220.5</v>
      </c>
      <c r="O54" s="99"/>
      <c r="P54" s="99"/>
      <c r="Q54" s="99"/>
      <c r="R54" s="104">
        <f t="shared" si="65"/>
        <v>162</v>
      </c>
      <c r="S54" s="103">
        <v>0</v>
      </c>
      <c r="T54" s="103">
        <v>0</v>
      </c>
      <c r="U54" s="103">
        <v>0</v>
      </c>
      <c r="V54" s="103">
        <v>162</v>
      </c>
      <c r="W54" s="103"/>
      <c r="X54" s="103"/>
      <c r="Y54" s="103"/>
      <c r="Z54" s="103"/>
      <c r="AA54" s="104">
        <f t="shared" si="66"/>
        <v>162</v>
      </c>
      <c r="AB54" s="99">
        <v>0</v>
      </c>
      <c r="AC54" s="99">
        <v>0</v>
      </c>
      <c r="AD54" s="103">
        <v>162</v>
      </c>
      <c r="AE54" s="99"/>
      <c r="AF54" s="99"/>
      <c r="AG54" s="99"/>
      <c r="AH54" s="99"/>
      <c r="AI54" s="104">
        <f t="shared" si="77"/>
        <v>162</v>
      </c>
      <c r="AJ54" s="99">
        <v>0</v>
      </c>
      <c r="AK54" s="99">
        <v>0</v>
      </c>
      <c r="AL54" s="99">
        <v>162</v>
      </c>
      <c r="AM54" s="99">
        <v>0</v>
      </c>
      <c r="AN54" s="99">
        <v>0</v>
      </c>
      <c r="AO54" s="99"/>
      <c r="AP54" s="99"/>
      <c r="AQ54" s="99">
        <v>0</v>
      </c>
      <c r="AR54" s="104">
        <f t="shared" si="76"/>
        <v>162</v>
      </c>
      <c r="AS54" s="99">
        <v>0</v>
      </c>
      <c r="AT54" s="99">
        <v>0</v>
      </c>
      <c r="AU54" s="99">
        <v>162</v>
      </c>
      <c r="AV54" s="99">
        <v>0</v>
      </c>
      <c r="AW54" s="99">
        <v>0</v>
      </c>
      <c r="AX54" s="99">
        <v>0</v>
      </c>
      <c r="AY54" s="104">
        <f>AZ54+BB54+BC54+BE54+BK54</f>
        <v>162</v>
      </c>
      <c r="AZ54" s="99">
        <v>0</v>
      </c>
      <c r="BA54" s="99">
        <v>0</v>
      </c>
      <c r="BB54" s="99">
        <v>162</v>
      </c>
      <c r="BC54" s="99">
        <v>0</v>
      </c>
      <c r="BD54" s="99">
        <v>0</v>
      </c>
      <c r="BE54" s="99">
        <v>0</v>
      </c>
    </row>
    <row r="55" spans="1:57" s="6" customFormat="1" ht="28.5" customHeight="1" x14ac:dyDescent="0.2">
      <c r="A55" s="148"/>
      <c r="B55" s="149"/>
      <c r="C55" s="100"/>
      <c r="D55" s="100"/>
      <c r="E55" s="59"/>
      <c r="F55" s="59"/>
      <c r="G55" s="59"/>
      <c r="H55" s="59"/>
      <c r="I55" s="59"/>
      <c r="J55" s="59"/>
      <c r="K55" s="100"/>
      <c r="L55" s="100"/>
      <c r="M55" s="100"/>
      <c r="N55" s="100"/>
      <c r="O55" s="100"/>
      <c r="P55" s="100"/>
      <c r="Q55" s="100"/>
      <c r="R55" s="100"/>
      <c r="S55" s="100"/>
      <c r="T55" s="100"/>
      <c r="U55" s="100"/>
      <c r="V55" s="100"/>
      <c r="W55" s="100"/>
      <c r="X55" s="100"/>
      <c r="Y55" s="100"/>
      <c r="Z55" s="100"/>
      <c r="AA55" s="100"/>
      <c r="AB55" s="100"/>
      <c r="AC55" s="100"/>
      <c r="AD55" s="100"/>
      <c r="AE55" s="100"/>
      <c r="AF55" s="100"/>
      <c r="AG55" s="100"/>
      <c r="AH55" s="100"/>
      <c r="AI55" s="100"/>
      <c r="AJ55" s="100"/>
      <c r="AK55" s="100"/>
      <c r="AL55" s="100"/>
      <c r="AM55" s="100"/>
      <c r="AN55" s="100"/>
      <c r="AO55" s="100"/>
      <c r="AP55" s="100"/>
      <c r="AQ55" s="100"/>
      <c r="AR55" s="100"/>
      <c r="AS55" s="100"/>
      <c r="AT55" s="100"/>
      <c r="AU55" s="100"/>
      <c r="AV55" s="100"/>
      <c r="AW55" s="100"/>
      <c r="AX55" s="100"/>
      <c r="AY55" s="100"/>
      <c r="AZ55" s="100"/>
      <c r="BA55" s="100"/>
      <c r="BB55" s="100"/>
      <c r="BC55" s="100"/>
      <c r="BD55" s="100"/>
      <c r="BE55" s="100"/>
    </row>
    <row r="56" spans="1:57" s="6" customFormat="1" ht="57.75" customHeight="1" x14ac:dyDescent="0.2">
      <c r="A56" s="145"/>
      <c r="B56" s="83" t="s">
        <v>61</v>
      </c>
      <c r="C56" s="84" t="s">
        <v>61</v>
      </c>
      <c r="D56" s="88">
        <f>K56+R56+AA56+AI56+AR56+AY56</f>
        <v>735</v>
      </c>
      <c r="E56" s="59"/>
      <c r="F56" s="59"/>
      <c r="G56" s="59"/>
      <c r="H56" s="59"/>
      <c r="I56" s="59"/>
      <c r="J56" s="59"/>
      <c r="K56" s="88">
        <f t="shared" si="54"/>
        <v>735</v>
      </c>
      <c r="L56" s="88">
        <v>0</v>
      </c>
      <c r="M56" s="88">
        <v>0</v>
      </c>
      <c r="N56" s="88">
        <v>735</v>
      </c>
      <c r="O56" s="88">
        <v>0</v>
      </c>
      <c r="P56" s="88">
        <v>0</v>
      </c>
      <c r="Q56" s="88">
        <v>0</v>
      </c>
      <c r="R56" s="88">
        <v>0</v>
      </c>
      <c r="S56" s="88">
        <v>0</v>
      </c>
      <c r="T56" s="88">
        <v>0</v>
      </c>
      <c r="U56" s="88">
        <v>0</v>
      </c>
      <c r="V56" s="88">
        <v>0</v>
      </c>
      <c r="W56" s="88">
        <v>0</v>
      </c>
      <c r="X56" s="88">
        <v>0</v>
      </c>
      <c r="Y56" s="88">
        <v>0</v>
      </c>
      <c r="Z56" s="88">
        <v>0</v>
      </c>
      <c r="AA56" s="88">
        <v>0</v>
      </c>
      <c r="AB56" s="88">
        <v>0</v>
      </c>
      <c r="AC56" s="88">
        <v>0</v>
      </c>
      <c r="AD56" s="88">
        <v>0</v>
      </c>
      <c r="AE56" s="88">
        <v>0</v>
      </c>
      <c r="AF56" s="88">
        <v>0</v>
      </c>
      <c r="AG56" s="88">
        <v>0</v>
      </c>
      <c r="AH56" s="88">
        <v>0</v>
      </c>
      <c r="AI56" s="88">
        <v>0</v>
      </c>
      <c r="AJ56" s="88">
        <v>0</v>
      </c>
      <c r="AK56" s="88">
        <v>0</v>
      </c>
      <c r="AL56" s="88">
        <v>0</v>
      </c>
      <c r="AM56" s="88">
        <v>0</v>
      </c>
      <c r="AN56" s="88">
        <v>0</v>
      </c>
      <c r="AO56" s="88">
        <v>0</v>
      </c>
      <c r="AP56" s="88">
        <v>0</v>
      </c>
      <c r="AQ56" s="88">
        <v>0</v>
      </c>
      <c r="AR56" s="88">
        <v>0</v>
      </c>
      <c r="AS56" s="88">
        <v>0</v>
      </c>
      <c r="AT56" s="88">
        <v>0</v>
      </c>
      <c r="AU56" s="88">
        <v>0</v>
      </c>
      <c r="AV56" s="88">
        <v>0</v>
      </c>
      <c r="AW56" s="88">
        <v>0</v>
      </c>
      <c r="AX56" s="88">
        <v>0</v>
      </c>
      <c r="AY56" s="88">
        <v>0</v>
      </c>
      <c r="AZ56" s="88">
        <v>0</v>
      </c>
      <c r="BA56" s="88">
        <v>0</v>
      </c>
      <c r="BB56" s="88">
        <v>0</v>
      </c>
      <c r="BC56" s="88">
        <v>0</v>
      </c>
      <c r="BD56" s="88">
        <v>0</v>
      </c>
      <c r="BE56" s="88">
        <v>0</v>
      </c>
    </row>
    <row r="57" spans="1:57" s="90" customFormat="1" ht="76.5" customHeight="1" x14ac:dyDescent="0.2">
      <c r="A57" s="89" t="s">
        <v>41</v>
      </c>
      <c r="B57" s="40" t="s">
        <v>26</v>
      </c>
      <c r="C57" s="40" t="s">
        <v>6</v>
      </c>
      <c r="D57" s="52">
        <f>K57+R57+AA57+AI57+AR57+AY57</f>
        <v>15049.699999999999</v>
      </c>
      <c r="E57" s="60" t="e">
        <f>E58+#REF!</f>
        <v>#REF!</v>
      </c>
      <c r="F57" s="60" t="e">
        <f>F58+#REF!</f>
        <v>#REF!</v>
      </c>
      <c r="G57" s="60" t="e">
        <f>G58+#REF!</f>
        <v>#REF!</v>
      </c>
      <c r="H57" s="60" t="e">
        <f>H58+#REF!</f>
        <v>#REF!</v>
      </c>
      <c r="I57" s="60" t="e">
        <f>I58+#REF!</f>
        <v>#REF!</v>
      </c>
      <c r="J57" s="60" t="e">
        <f>J58+#REF!</f>
        <v>#REF!</v>
      </c>
      <c r="K57" s="60">
        <f>M57+O57+N57</f>
        <v>5449.9</v>
      </c>
      <c r="L57" s="60">
        <f t="shared" ref="L57:M57" si="91">L58</f>
        <v>0</v>
      </c>
      <c r="M57" s="60">
        <f t="shared" si="91"/>
        <v>1049.9000000000001</v>
      </c>
      <c r="N57" s="60">
        <f>N60</f>
        <v>2900</v>
      </c>
      <c r="O57" s="60">
        <f>O58</f>
        <v>1500</v>
      </c>
      <c r="P57" s="60">
        <f t="shared" ref="P57:Q57" si="92">P58</f>
        <v>0</v>
      </c>
      <c r="Q57" s="60">
        <f t="shared" si="92"/>
        <v>0</v>
      </c>
      <c r="R57" s="60">
        <f>U57+W57</f>
        <v>2549.9</v>
      </c>
      <c r="S57" s="60">
        <f t="shared" ref="S57:Z57" si="93">S58</f>
        <v>0</v>
      </c>
      <c r="T57" s="60">
        <f t="shared" si="93"/>
        <v>0</v>
      </c>
      <c r="U57" s="60">
        <f t="shared" si="93"/>
        <v>1049.9000000000001</v>
      </c>
      <c r="V57" s="60">
        <f t="shared" si="93"/>
        <v>0</v>
      </c>
      <c r="W57" s="60">
        <f t="shared" si="93"/>
        <v>1500</v>
      </c>
      <c r="X57" s="60">
        <f t="shared" si="93"/>
        <v>0</v>
      </c>
      <c r="Y57" s="60">
        <f t="shared" si="93"/>
        <v>0</v>
      </c>
      <c r="Z57" s="60">
        <f t="shared" si="93"/>
        <v>0</v>
      </c>
      <c r="AA57" s="60">
        <f>AB57+AC57+AD57+AE57+AF57+AG57+AH57</f>
        <v>2549.9</v>
      </c>
      <c r="AB57" s="60">
        <f t="shared" ref="AB57:AH57" si="94">AB58</f>
        <v>0</v>
      </c>
      <c r="AC57" s="60">
        <f t="shared" si="94"/>
        <v>1049.9000000000001</v>
      </c>
      <c r="AD57" s="60">
        <f t="shared" si="94"/>
        <v>0</v>
      </c>
      <c r="AE57" s="60">
        <f t="shared" si="94"/>
        <v>1500</v>
      </c>
      <c r="AF57" s="60">
        <f t="shared" si="94"/>
        <v>0</v>
      </c>
      <c r="AG57" s="60">
        <f t="shared" si="94"/>
        <v>0</v>
      </c>
      <c r="AH57" s="60">
        <f t="shared" si="94"/>
        <v>0</v>
      </c>
      <c r="AI57" s="60">
        <f>AK57+AL57+AM57+AN57+AO57+AP57</f>
        <v>1500</v>
      </c>
      <c r="AJ57" s="60">
        <f t="shared" ref="AJ57:AQ57" si="95">AJ58</f>
        <v>0</v>
      </c>
      <c r="AK57" s="60">
        <f t="shared" si="95"/>
        <v>0</v>
      </c>
      <c r="AL57" s="60">
        <f t="shared" si="95"/>
        <v>0</v>
      </c>
      <c r="AM57" s="60">
        <f t="shared" si="95"/>
        <v>1500</v>
      </c>
      <c r="AN57" s="60">
        <f t="shared" si="95"/>
        <v>0</v>
      </c>
      <c r="AO57" s="60">
        <f t="shared" si="95"/>
        <v>0</v>
      </c>
      <c r="AP57" s="60">
        <f t="shared" si="95"/>
        <v>0</v>
      </c>
      <c r="AQ57" s="60">
        <f t="shared" si="95"/>
        <v>0</v>
      </c>
      <c r="AR57" s="60">
        <f>AS57+AT57+AU57+AV57+AW57+BE57</f>
        <v>1500</v>
      </c>
      <c r="AS57" s="60">
        <f t="shared" ref="AS57:AX57" si="96">AS58</f>
        <v>0</v>
      </c>
      <c r="AT57" s="60">
        <f t="shared" si="96"/>
        <v>0</v>
      </c>
      <c r="AU57" s="60">
        <f t="shared" si="96"/>
        <v>0</v>
      </c>
      <c r="AV57" s="60">
        <f t="shared" si="96"/>
        <v>1500</v>
      </c>
      <c r="AW57" s="60">
        <f t="shared" si="96"/>
        <v>0</v>
      </c>
      <c r="AX57" s="60">
        <f t="shared" si="96"/>
        <v>0</v>
      </c>
      <c r="AY57" s="60">
        <f>AZ57+BA57+BB57+BC57+BD57+BE57</f>
        <v>1500</v>
      </c>
      <c r="AZ57" s="60">
        <f t="shared" ref="AZ57:BE57" si="97">AZ58</f>
        <v>0</v>
      </c>
      <c r="BA57" s="60">
        <f t="shared" si="97"/>
        <v>0</v>
      </c>
      <c r="BB57" s="60">
        <f t="shared" si="97"/>
        <v>0</v>
      </c>
      <c r="BC57" s="60">
        <f t="shared" si="97"/>
        <v>1500</v>
      </c>
      <c r="BD57" s="60">
        <f t="shared" si="97"/>
        <v>0</v>
      </c>
      <c r="BE57" s="60">
        <f t="shared" si="97"/>
        <v>0</v>
      </c>
    </row>
    <row r="58" spans="1:57" s="6" customFormat="1" ht="106.5" customHeight="1" x14ac:dyDescent="0.2">
      <c r="A58" s="101" t="s">
        <v>42</v>
      </c>
      <c r="B58" s="25" t="s">
        <v>43</v>
      </c>
      <c r="C58" s="39" t="s">
        <v>12</v>
      </c>
      <c r="D58" s="51">
        <f>K58+R58+AA58+AI58+AR58+AY58</f>
        <v>12149.7</v>
      </c>
      <c r="E58" s="59"/>
      <c r="F58" s="59"/>
      <c r="G58" s="59"/>
      <c r="H58" s="59"/>
      <c r="I58" s="59"/>
      <c r="J58" s="59"/>
      <c r="K58" s="56">
        <f>M58+O58</f>
        <v>2549.9</v>
      </c>
      <c r="L58" s="59">
        <f t="shared" ref="L58:N58" si="98">L59</f>
        <v>0</v>
      </c>
      <c r="M58" s="59">
        <f t="shared" si="98"/>
        <v>1049.9000000000001</v>
      </c>
      <c r="N58" s="59">
        <f t="shared" si="98"/>
        <v>0</v>
      </c>
      <c r="O58" s="59">
        <f>O59</f>
        <v>1500</v>
      </c>
      <c r="P58" s="59">
        <f t="shared" ref="P58:Q58" si="99">P59</f>
        <v>0</v>
      </c>
      <c r="Q58" s="59">
        <f t="shared" si="99"/>
        <v>0</v>
      </c>
      <c r="R58" s="56">
        <f>U58+W58</f>
        <v>2549.9</v>
      </c>
      <c r="S58" s="59">
        <f t="shared" ref="S58:Z58" si="100">S59</f>
        <v>0</v>
      </c>
      <c r="T58" s="59">
        <f t="shared" si="100"/>
        <v>0</v>
      </c>
      <c r="U58" s="59">
        <f t="shared" si="100"/>
        <v>1049.9000000000001</v>
      </c>
      <c r="V58" s="59">
        <f t="shared" si="100"/>
        <v>0</v>
      </c>
      <c r="W58" s="59">
        <f t="shared" si="100"/>
        <v>1500</v>
      </c>
      <c r="X58" s="59">
        <f t="shared" si="100"/>
        <v>0</v>
      </c>
      <c r="Y58" s="59">
        <f t="shared" si="100"/>
        <v>0</v>
      </c>
      <c r="Z58" s="59">
        <f t="shared" si="100"/>
        <v>0</v>
      </c>
      <c r="AA58" s="56">
        <f>AC58+AE58</f>
        <v>2549.9</v>
      </c>
      <c r="AB58" s="59">
        <f t="shared" ref="AB58:AH58" si="101">AB59</f>
        <v>0</v>
      </c>
      <c r="AC58" s="59">
        <f t="shared" si="101"/>
        <v>1049.9000000000001</v>
      </c>
      <c r="AD58" s="59">
        <f t="shared" si="101"/>
        <v>0</v>
      </c>
      <c r="AE58" s="59">
        <f t="shared" si="101"/>
        <v>1500</v>
      </c>
      <c r="AF58" s="59">
        <f t="shared" si="101"/>
        <v>0</v>
      </c>
      <c r="AG58" s="59">
        <f t="shared" si="101"/>
        <v>0</v>
      </c>
      <c r="AH58" s="59">
        <f t="shared" si="101"/>
        <v>0</v>
      </c>
      <c r="AI58" s="56">
        <f>AK58+AM58+AN58+AO58+AP58</f>
        <v>1500</v>
      </c>
      <c r="AJ58" s="59">
        <f t="shared" ref="AJ58:AQ58" si="102">AJ59</f>
        <v>0</v>
      </c>
      <c r="AK58" s="59">
        <f t="shared" si="102"/>
        <v>0</v>
      </c>
      <c r="AL58" s="59">
        <f t="shared" si="102"/>
        <v>0</v>
      </c>
      <c r="AM58" s="59">
        <f t="shared" si="102"/>
        <v>1500</v>
      </c>
      <c r="AN58" s="59">
        <f t="shared" si="102"/>
        <v>0</v>
      </c>
      <c r="AO58" s="59">
        <f t="shared" si="102"/>
        <v>0</v>
      </c>
      <c r="AP58" s="59">
        <f t="shared" si="102"/>
        <v>0</v>
      </c>
      <c r="AQ58" s="59">
        <f t="shared" si="102"/>
        <v>0</v>
      </c>
      <c r="AR58" s="56">
        <f>AT58+AV58</f>
        <v>1500</v>
      </c>
      <c r="AS58" s="59">
        <f t="shared" ref="AS58:AX58" si="103">AS59</f>
        <v>0</v>
      </c>
      <c r="AT58" s="59">
        <f t="shared" si="103"/>
        <v>0</v>
      </c>
      <c r="AU58" s="59">
        <f t="shared" si="103"/>
        <v>0</v>
      </c>
      <c r="AV58" s="59">
        <f t="shared" si="103"/>
        <v>1500</v>
      </c>
      <c r="AW58" s="59">
        <f t="shared" si="103"/>
        <v>0</v>
      </c>
      <c r="AX58" s="59">
        <f t="shared" si="103"/>
        <v>0</v>
      </c>
      <c r="AY58" s="56">
        <f>BA58+BC58</f>
        <v>1500</v>
      </c>
      <c r="AZ58" s="59">
        <f t="shared" ref="AZ58:BE58" si="104">AZ59</f>
        <v>0</v>
      </c>
      <c r="BA58" s="59">
        <f t="shared" si="104"/>
        <v>0</v>
      </c>
      <c r="BB58" s="59">
        <f t="shared" si="104"/>
        <v>0</v>
      </c>
      <c r="BC58" s="59">
        <f t="shared" si="104"/>
        <v>1500</v>
      </c>
      <c r="BD58" s="59">
        <f t="shared" si="104"/>
        <v>0</v>
      </c>
      <c r="BE58" s="59">
        <f t="shared" si="104"/>
        <v>0</v>
      </c>
    </row>
    <row r="59" spans="1:57" s="6" customFormat="1" ht="88.5" customHeight="1" x14ac:dyDescent="0.2">
      <c r="A59" s="102"/>
      <c r="B59" s="43" t="s">
        <v>20</v>
      </c>
      <c r="C59" s="43" t="s">
        <v>12</v>
      </c>
      <c r="D59" s="51">
        <f>K59+R59+AA59+AI59+AR59+AY59</f>
        <v>12149.7</v>
      </c>
      <c r="E59" s="59"/>
      <c r="F59" s="59"/>
      <c r="G59" s="59"/>
      <c r="H59" s="59"/>
      <c r="I59" s="59"/>
      <c r="J59" s="59"/>
      <c r="K59" s="60">
        <f t="shared" ref="K59" si="105">L59+M59+N59+O59+P59+Q59</f>
        <v>2549.9</v>
      </c>
      <c r="L59" s="59">
        <v>0</v>
      </c>
      <c r="M59" s="59">
        <v>1049.9000000000001</v>
      </c>
      <c r="N59" s="59"/>
      <c r="O59" s="61">
        <v>1500</v>
      </c>
      <c r="P59" s="61">
        <v>0</v>
      </c>
      <c r="Q59" s="61">
        <v>0</v>
      </c>
      <c r="R59" s="60">
        <f t="shared" ref="R59" si="106">S59+T59+U59+V59+W59+X59+Y59+Z59</f>
        <v>2549.9</v>
      </c>
      <c r="S59" s="59">
        <v>0</v>
      </c>
      <c r="T59" s="59">
        <v>0</v>
      </c>
      <c r="U59" s="59">
        <v>1049.9000000000001</v>
      </c>
      <c r="V59" s="59">
        <v>0</v>
      </c>
      <c r="W59" s="59">
        <v>1500</v>
      </c>
      <c r="X59" s="59">
        <v>0</v>
      </c>
      <c r="Y59" s="59">
        <v>0</v>
      </c>
      <c r="Z59" s="59">
        <v>0</v>
      </c>
      <c r="AA59" s="56">
        <f>AC59+AE59</f>
        <v>2549.9</v>
      </c>
      <c r="AB59" s="59">
        <v>0</v>
      </c>
      <c r="AC59" s="59">
        <v>1049.9000000000001</v>
      </c>
      <c r="AD59" s="59">
        <v>0</v>
      </c>
      <c r="AE59" s="59">
        <v>1500</v>
      </c>
      <c r="AF59" s="59">
        <v>0</v>
      </c>
      <c r="AG59" s="59">
        <v>0</v>
      </c>
      <c r="AH59" s="59">
        <v>0</v>
      </c>
      <c r="AI59" s="56">
        <f>AK59+AM59</f>
        <v>1500</v>
      </c>
      <c r="AJ59" s="59">
        <v>0</v>
      </c>
      <c r="AK59" s="61">
        <v>0</v>
      </c>
      <c r="AL59" s="61">
        <v>0</v>
      </c>
      <c r="AM59" s="59">
        <v>1500</v>
      </c>
      <c r="AN59" s="59">
        <v>0</v>
      </c>
      <c r="AO59" s="59">
        <v>0</v>
      </c>
      <c r="AP59" s="59">
        <v>0</v>
      </c>
      <c r="AQ59" s="59">
        <v>0</v>
      </c>
      <c r="AR59" s="56">
        <f>AT59+AV59</f>
        <v>1500</v>
      </c>
      <c r="AS59" s="59">
        <v>0</v>
      </c>
      <c r="AT59" s="59">
        <v>0</v>
      </c>
      <c r="AU59" s="59">
        <v>0</v>
      </c>
      <c r="AV59" s="59">
        <v>1500</v>
      </c>
      <c r="AW59" s="59">
        <v>0</v>
      </c>
      <c r="AX59" s="59">
        <v>0</v>
      </c>
      <c r="AY59" s="56">
        <f>BA59+BC59</f>
        <v>1500</v>
      </c>
      <c r="AZ59" s="59">
        <v>0</v>
      </c>
      <c r="BA59" s="59">
        <v>0</v>
      </c>
      <c r="BB59" s="59">
        <v>0</v>
      </c>
      <c r="BC59" s="59">
        <v>1500</v>
      </c>
      <c r="BD59" s="59">
        <v>0</v>
      </c>
      <c r="BE59" s="59">
        <v>0</v>
      </c>
    </row>
    <row r="60" spans="1:57" s="6" customFormat="1" ht="78.75" customHeight="1" x14ac:dyDescent="0.2">
      <c r="A60" s="98" t="s">
        <v>67</v>
      </c>
      <c r="B60" s="96" t="s">
        <v>68</v>
      </c>
      <c r="C60" s="96" t="s">
        <v>12</v>
      </c>
      <c r="D60" s="66">
        <f>K60</f>
        <v>2900</v>
      </c>
      <c r="E60" s="59"/>
      <c r="F60" s="59"/>
      <c r="G60" s="59"/>
      <c r="H60" s="59"/>
      <c r="I60" s="59"/>
      <c r="J60" s="59"/>
      <c r="K60" s="60">
        <f>N60</f>
        <v>2900</v>
      </c>
      <c r="L60" s="59">
        <v>0</v>
      </c>
      <c r="M60" s="59">
        <v>0</v>
      </c>
      <c r="N60" s="59">
        <v>2900</v>
      </c>
      <c r="O60" s="61">
        <v>0</v>
      </c>
      <c r="P60" s="61">
        <v>0</v>
      </c>
      <c r="Q60" s="61">
        <v>0</v>
      </c>
      <c r="R60" s="60">
        <f>S60+T60+U60+V60+W60+X60+Y60+Z60</f>
        <v>0</v>
      </c>
      <c r="S60" s="59">
        <v>0</v>
      </c>
      <c r="T60" s="59">
        <v>0</v>
      </c>
      <c r="U60" s="59">
        <v>0</v>
      </c>
      <c r="V60" s="59">
        <v>0</v>
      </c>
      <c r="W60" s="59">
        <v>0</v>
      </c>
      <c r="X60" s="59">
        <v>0</v>
      </c>
      <c r="Y60" s="59">
        <v>0</v>
      </c>
      <c r="Z60" s="59">
        <v>0</v>
      </c>
      <c r="AA60" s="60">
        <f>AB60+AC60+AD60+AE60+AF60+AG60+AH60+AI60</f>
        <v>0</v>
      </c>
      <c r="AB60" s="59">
        <v>0</v>
      </c>
      <c r="AC60" s="59">
        <v>0</v>
      </c>
      <c r="AD60" s="59">
        <v>0</v>
      </c>
      <c r="AE60" s="59">
        <v>0</v>
      </c>
      <c r="AF60" s="59">
        <v>0</v>
      </c>
      <c r="AG60" s="59">
        <v>0</v>
      </c>
      <c r="AH60" s="59">
        <v>0</v>
      </c>
      <c r="AI60" s="60">
        <f>AJ60+AK60+AL60+AM60+AN60+AO60+AP60+AQ60</f>
        <v>0</v>
      </c>
      <c r="AJ60" s="59">
        <v>0</v>
      </c>
      <c r="AK60" s="59">
        <v>0</v>
      </c>
      <c r="AL60" s="59">
        <v>0</v>
      </c>
      <c r="AM60" s="59">
        <v>0</v>
      </c>
      <c r="AN60" s="59">
        <v>0</v>
      </c>
      <c r="AO60" s="59">
        <v>0</v>
      </c>
      <c r="AP60" s="59">
        <v>0</v>
      </c>
      <c r="AQ60" s="59">
        <v>0</v>
      </c>
      <c r="AR60" s="60">
        <f>AS60+AT60+AU60+AV60+AW60+AX60+AY60+AZ60</f>
        <v>0</v>
      </c>
      <c r="AS60" s="59">
        <v>0</v>
      </c>
      <c r="AT60" s="59">
        <v>0</v>
      </c>
      <c r="AU60" s="59">
        <v>0</v>
      </c>
      <c r="AV60" s="59">
        <v>0</v>
      </c>
      <c r="AW60" s="59">
        <v>0</v>
      </c>
      <c r="AX60" s="59">
        <v>0</v>
      </c>
      <c r="AY60" s="60">
        <f>AZ60+BA60+BB60+BC60+BD60+BE60+BF60+BG60</f>
        <v>0</v>
      </c>
      <c r="AZ60" s="59">
        <v>0</v>
      </c>
      <c r="BA60" s="59">
        <v>0</v>
      </c>
      <c r="BB60" s="59">
        <v>0</v>
      </c>
      <c r="BC60" s="59">
        <v>0</v>
      </c>
      <c r="BD60" s="59">
        <v>0</v>
      </c>
      <c r="BE60" s="59">
        <v>0</v>
      </c>
    </row>
    <row r="61" spans="1:57" ht="29.25" customHeight="1" x14ac:dyDescent="0.2">
      <c r="D61" s="6"/>
      <c r="E61" s="6"/>
      <c r="F61" s="6"/>
      <c r="G61" s="6"/>
      <c r="H61" s="6"/>
      <c r="I61" s="6"/>
      <c r="J61" s="6"/>
      <c r="K61" s="24"/>
      <c r="L61" s="42"/>
      <c r="M61" s="42"/>
      <c r="N61" s="42"/>
      <c r="O61" s="42"/>
      <c r="P61" s="42"/>
      <c r="Q61" s="42"/>
      <c r="R61" s="97"/>
      <c r="S61" s="42"/>
      <c r="T61" s="42"/>
      <c r="U61" s="42"/>
      <c r="V61" s="42"/>
      <c r="W61" s="42"/>
      <c r="X61" s="42"/>
      <c r="Y61" s="42"/>
      <c r="Z61" s="42"/>
      <c r="AA61" s="97"/>
      <c r="AB61" s="42"/>
      <c r="AC61" s="42"/>
      <c r="AD61" s="42"/>
      <c r="AE61" s="42"/>
      <c r="AF61" s="42"/>
      <c r="AG61" s="42"/>
      <c r="AH61" s="42"/>
      <c r="AI61" s="42"/>
      <c r="AJ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</row>
    <row r="62" spans="1:57" ht="33" customHeight="1" x14ac:dyDescent="0.2">
      <c r="D62" s="6"/>
      <c r="E62" s="6"/>
      <c r="F62" s="6"/>
      <c r="G62" s="6"/>
      <c r="H62" s="6"/>
      <c r="I62" s="6"/>
      <c r="J62" s="6"/>
      <c r="K62" s="24"/>
      <c r="L62" s="6"/>
      <c r="M62" s="6"/>
      <c r="O62" s="6"/>
      <c r="P62" s="6"/>
      <c r="Q62" s="6"/>
      <c r="AA62" s="24"/>
      <c r="AB62" s="6"/>
      <c r="AC62" s="6"/>
      <c r="AE62" s="6"/>
      <c r="AF62" s="6"/>
      <c r="AG62" s="6"/>
      <c r="AH62" s="6"/>
      <c r="AI62" s="6"/>
      <c r="AJ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</row>
    <row r="63" spans="1:57" x14ac:dyDescent="0.2">
      <c r="E63" s="6"/>
      <c r="F63" s="6"/>
      <c r="G63" s="6"/>
      <c r="H63" s="6"/>
      <c r="I63" s="6"/>
      <c r="J63" s="6"/>
      <c r="K63" s="6"/>
      <c r="L63" s="6"/>
      <c r="M63" s="6"/>
      <c r="O63" s="6"/>
      <c r="P63" s="6"/>
      <c r="Q63" s="6"/>
      <c r="AA63" s="24"/>
    </row>
  </sheetData>
  <mergeCells count="178">
    <mergeCell ref="AH7:BE8"/>
    <mergeCell ref="A54:A56"/>
    <mergeCell ref="Q54:Q55"/>
    <mergeCell ref="P54:P55"/>
    <mergeCell ref="O54:O55"/>
    <mergeCell ref="N54:N55"/>
    <mergeCell ref="M54:M55"/>
    <mergeCell ref="L54:L55"/>
    <mergeCell ref="K54:K55"/>
    <mergeCell ref="D54:D55"/>
    <mergeCell ref="B54:B55"/>
    <mergeCell ref="C54:C55"/>
    <mergeCell ref="Z54:Z55"/>
    <mergeCell ref="X54:X55"/>
    <mergeCell ref="Y54:Y55"/>
    <mergeCell ref="W54:W55"/>
    <mergeCell ref="V54:V55"/>
    <mergeCell ref="U54:U55"/>
    <mergeCell ref="T54:T55"/>
    <mergeCell ref="S54:S55"/>
    <mergeCell ref="R54:R55"/>
    <mergeCell ref="AI54:AI55"/>
    <mergeCell ref="AH54:AH55"/>
    <mergeCell ref="AG54:AG55"/>
    <mergeCell ref="AF54:AF55"/>
    <mergeCell ref="AE54:AE55"/>
    <mergeCell ref="AD54:AD55"/>
    <mergeCell ref="AC54:AC55"/>
    <mergeCell ref="AB54:AB55"/>
    <mergeCell ref="AA54:AA55"/>
    <mergeCell ref="BE54:BE55"/>
    <mergeCell ref="BD54:BD55"/>
    <mergeCell ref="BC54:BC55"/>
    <mergeCell ref="BB54:BB55"/>
    <mergeCell ref="BA54:BA55"/>
    <mergeCell ref="AZ54:AZ55"/>
    <mergeCell ref="AY54:AY55"/>
    <mergeCell ref="AX54:AX55"/>
    <mergeCell ref="AW54:AW55"/>
    <mergeCell ref="AV54:AV55"/>
    <mergeCell ref="AU54:AU55"/>
    <mergeCell ref="AT54:AT55"/>
    <mergeCell ref="AS54:AS55"/>
    <mergeCell ref="AR54:AR55"/>
    <mergeCell ref="AQ54:AQ55"/>
    <mergeCell ref="AP54:AP55"/>
    <mergeCell ref="AO54:AO55"/>
    <mergeCell ref="AN54:AN55"/>
    <mergeCell ref="AM54:AM55"/>
    <mergeCell ref="AL54:AL55"/>
    <mergeCell ref="AK54:AK55"/>
    <mergeCell ref="AJ54:AJ55"/>
    <mergeCell ref="AD36:AD37"/>
    <mergeCell ref="AE36:AE37"/>
    <mergeCell ref="AF36:AF37"/>
    <mergeCell ref="K12:Q12"/>
    <mergeCell ref="A11:A13"/>
    <mergeCell ref="B11:B13"/>
    <mergeCell ref="C11:C13"/>
    <mergeCell ref="D12:D13"/>
    <mergeCell ref="D30:D31"/>
    <mergeCell ref="K30:K31"/>
    <mergeCell ref="L30:L31"/>
    <mergeCell ref="M30:M31"/>
    <mergeCell ref="N30:N31"/>
    <mergeCell ref="O30:O31"/>
    <mergeCell ref="P30:P31"/>
    <mergeCell ref="Q30:Q31"/>
    <mergeCell ref="A32:A34"/>
    <mergeCell ref="A35:A37"/>
    <mergeCell ref="L36:L37"/>
    <mergeCell ref="M36:M37"/>
    <mergeCell ref="N36:N37"/>
    <mergeCell ref="O36:O37"/>
    <mergeCell ref="A50:A51"/>
    <mergeCell ref="B36:B37"/>
    <mergeCell ref="C36:C37"/>
    <mergeCell ref="D36:D37"/>
    <mergeCell ref="K36:K37"/>
    <mergeCell ref="R36:R37"/>
    <mergeCell ref="AA36:AA37"/>
    <mergeCell ref="A41:A42"/>
    <mergeCell ref="AB36:AB37"/>
    <mergeCell ref="AC36:AC37"/>
    <mergeCell ref="P36:P37"/>
    <mergeCell ref="Q36:Q37"/>
    <mergeCell ref="S36:S37"/>
    <mergeCell ref="T36:T37"/>
    <mergeCell ref="U36:U37"/>
    <mergeCell ref="V36:V37"/>
    <mergeCell ref="W36:W37"/>
    <mergeCell ref="X36:X37"/>
    <mergeCell ref="Y36:Y37"/>
    <mergeCell ref="Z36:Z37"/>
    <mergeCell ref="R12:Z12"/>
    <mergeCell ref="E12:J12"/>
    <mergeCell ref="A27:A28"/>
    <mergeCell ref="A15:A18"/>
    <mergeCell ref="AA12:AH12"/>
    <mergeCell ref="A30:A31"/>
    <mergeCell ref="AI12:AQ12"/>
    <mergeCell ref="D11:BE11"/>
    <mergeCell ref="Y8:Z8"/>
    <mergeCell ref="A20:A22"/>
    <mergeCell ref="AR12:AX12"/>
    <mergeCell ref="B30:B31"/>
    <mergeCell ref="C30:C31"/>
    <mergeCell ref="AY12:BE12"/>
    <mergeCell ref="A9:BE9"/>
    <mergeCell ref="A23:A25"/>
    <mergeCell ref="W30:W31"/>
    <mergeCell ref="X30:X31"/>
    <mergeCell ref="Y30:Y31"/>
    <mergeCell ref="Z30:Z31"/>
    <mergeCell ref="AA30:AA31"/>
    <mergeCell ref="R30:R31"/>
    <mergeCell ref="S30:S31"/>
    <mergeCell ref="BC30:BC31"/>
    <mergeCell ref="AK36:AK37"/>
    <mergeCell ref="AE1:BE4"/>
    <mergeCell ref="AU5:BE6"/>
    <mergeCell ref="AU36:AU37"/>
    <mergeCell ref="AL36:AL37"/>
    <mergeCell ref="AM36:AM37"/>
    <mergeCell ref="AY30:AY31"/>
    <mergeCell ref="AZ30:AZ31"/>
    <mergeCell ref="AT30:AT31"/>
    <mergeCell ref="AV36:AV37"/>
    <mergeCell ref="AW36:AW37"/>
    <mergeCell ref="AX36:AX37"/>
    <mergeCell ref="AY36:AY37"/>
    <mergeCell ref="BE36:BE37"/>
    <mergeCell ref="AZ36:AZ37"/>
    <mergeCell ref="BA36:BA37"/>
    <mergeCell ref="BB36:BB37"/>
    <mergeCell ref="BC36:BC37"/>
    <mergeCell ref="BD36:BD37"/>
    <mergeCell ref="AJ30:AJ31"/>
    <mergeCell ref="AK30:AK31"/>
    <mergeCell ref="AU30:AU31"/>
    <mergeCell ref="BA30:BA31"/>
    <mergeCell ref="BB30:BB31"/>
    <mergeCell ref="BD30:BD31"/>
    <mergeCell ref="BE30:BE31"/>
    <mergeCell ref="AV30:AV31"/>
    <mergeCell ref="AW30:AW31"/>
    <mergeCell ref="AX30:AX31"/>
    <mergeCell ref="AQ36:AQ37"/>
    <mergeCell ref="AR36:AR37"/>
    <mergeCell ref="AS36:AS37"/>
    <mergeCell ref="AT36:AT37"/>
    <mergeCell ref="AQ30:AQ31"/>
    <mergeCell ref="AR30:AR31"/>
    <mergeCell ref="AS30:AS31"/>
    <mergeCell ref="AN36:AN37"/>
    <mergeCell ref="AO36:AO37"/>
    <mergeCell ref="AP36:AP37"/>
    <mergeCell ref="A58:A59"/>
    <mergeCell ref="AB30:AB31"/>
    <mergeCell ref="AC30:AC31"/>
    <mergeCell ref="AD30:AD31"/>
    <mergeCell ref="AE30:AE31"/>
    <mergeCell ref="AF30:AF31"/>
    <mergeCell ref="AL30:AL31"/>
    <mergeCell ref="AM30:AM31"/>
    <mergeCell ref="AN30:AN31"/>
    <mergeCell ref="AO30:AO31"/>
    <mergeCell ref="AP30:AP31"/>
    <mergeCell ref="AG30:AG31"/>
    <mergeCell ref="AH30:AH31"/>
    <mergeCell ref="AI30:AI31"/>
    <mergeCell ref="T30:T31"/>
    <mergeCell ref="U30:U31"/>
    <mergeCell ref="V30:V31"/>
    <mergeCell ref="AG36:AG37"/>
    <mergeCell ref="AH36:AH37"/>
    <mergeCell ref="AI36:AI37"/>
    <mergeCell ref="AJ36:AJ37"/>
  </mergeCells>
  <pageMargins left="0.43307086614173229" right="0" top="0" bottom="0" header="0" footer="0"/>
  <pageSetup paperSize="9" scale="23" fitToHeight="0" orientation="landscape" r:id="rId1"/>
  <rowBreaks count="1" manualBreakCount="1">
    <brk id="38" max="6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2020-04-09T06:39:29Z</dcterms:modified>
</cp:coreProperties>
</file>