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15" windowWidth="15570" windowHeight="11280"/>
  </bookViews>
  <sheets>
    <sheet name="Лист1" sheetId="1" r:id="rId1"/>
  </sheets>
  <definedNames>
    <definedName name="_xlnm._FilterDatabase" localSheetId="0" hidden="1">Лист1!$A$8:$P$8</definedName>
    <definedName name="_xlnm.Print_Titles" localSheetId="0">Лист1!$A:$C,Лист1!$5:$8</definedName>
    <definedName name="_xlnm.Print_Area" localSheetId="0">Лист1!$A$1:$P$45</definedName>
  </definedNames>
  <calcPr calcId="145621"/>
</workbook>
</file>

<file path=xl/calcChain.xml><?xml version="1.0" encoding="utf-8"?>
<calcChain xmlns="http://schemas.openxmlformats.org/spreadsheetml/2006/main">
  <c r="P23" i="1" l="1"/>
  <c r="F23" i="1"/>
  <c r="G23" i="1"/>
  <c r="J23" i="1"/>
  <c r="M23" i="1"/>
  <c r="N32" i="1" l="1"/>
  <c r="K32" i="1"/>
  <c r="H32" i="1"/>
  <c r="E32" i="1"/>
  <c r="R32" i="1" l="1"/>
  <c r="D32" i="1"/>
  <c r="O25" i="1"/>
  <c r="O23" i="1" s="1"/>
  <c r="L25" i="1"/>
  <c r="L23" i="1" s="1"/>
  <c r="I25" i="1"/>
  <c r="I23" i="1" s="1"/>
  <c r="E26" i="1"/>
  <c r="N26" i="1"/>
  <c r="K26" i="1"/>
  <c r="H26" i="1"/>
  <c r="R26" i="1" l="1"/>
  <c r="D26" i="1"/>
  <c r="N27" i="1" l="1"/>
  <c r="N30" i="1"/>
  <c r="N31" i="1"/>
  <c r="N29" i="1"/>
  <c r="N28" i="1"/>
  <c r="K27" i="1"/>
  <c r="K30" i="1"/>
  <c r="K31" i="1"/>
  <c r="K29" i="1"/>
  <c r="K28" i="1"/>
  <c r="H27" i="1"/>
  <c r="H30" i="1"/>
  <c r="H31" i="1"/>
  <c r="H29" i="1"/>
  <c r="H28" i="1"/>
  <c r="E27" i="1"/>
  <c r="E30" i="1"/>
  <c r="E31" i="1"/>
  <c r="E29" i="1"/>
  <c r="E28" i="1"/>
  <c r="R29" i="1" l="1"/>
  <c r="R27" i="1"/>
  <c r="D31" i="1"/>
  <c r="R28" i="1"/>
  <c r="R30" i="1"/>
  <c r="R31" i="1"/>
  <c r="D27" i="1"/>
  <c r="D28" i="1"/>
  <c r="D29" i="1"/>
  <c r="D30" i="1"/>
  <c r="O11" i="1" l="1"/>
  <c r="I11" i="1"/>
  <c r="N15" i="1"/>
  <c r="F14" i="1"/>
  <c r="F17" i="1"/>
  <c r="F35" i="1"/>
  <c r="G35" i="1" l="1"/>
  <c r="I35" i="1"/>
  <c r="J35" i="1"/>
  <c r="L35" i="1"/>
  <c r="M35" i="1"/>
  <c r="O35" i="1"/>
  <c r="P35" i="1"/>
  <c r="N41" i="1" l="1"/>
  <c r="K41" i="1"/>
  <c r="H41" i="1"/>
  <c r="E41" i="1"/>
  <c r="N37" i="1"/>
  <c r="K37" i="1"/>
  <c r="R41" i="1" l="1"/>
  <c r="D41" i="1"/>
  <c r="F43" i="1"/>
  <c r="G43" i="1"/>
  <c r="G42" i="1" s="1"/>
  <c r="I43" i="1"/>
  <c r="I42" i="1" s="1"/>
  <c r="J43" i="1"/>
  <c r="J42" i="1" s="1"/>
  <c r="L43" i="1"/>
  <c r="L42" i="1" s="1"/>
  <c r="M43" i="1"/>
  <c r="M42" i="1" s="1"/>
  <c r="O43" i="1"/>
  <c r="O42" i="1" s="1"/>
  <c r="P43" i="1"/>
  <c r="P42" i="1" s="1"/>
  <c r="E45" i="1"/>
  <c r="H45" i="1"/>
  <c r="K45" i="1"/>
  <c r="N45" i="1"/>
  <c r="F42" i="1" l="1"/>
  <c r="R45" i="1"/>
  <c r="D45" i="1"/>
  <c r="N21" i="1"/>
  <c r="N25" i="1"/>
  <c r="N33" i="1"/>
  <c r="N24" i="1"/>
  <c r="N23" i="1" s="1"/>
  <c r="K25" i="1"/>
  <c r="K33" i="1"/>
  <c r="K24" i="1"/>
  <c r="K23" i="1" s="1"/>
  <c r="H25" i="1"/>
  <c r="H33" i="1"/>
  <c r="H24" i="1"/>
  <c r="H23" i="1" s="1"/>
  <c r="E25" i="1"/>
  <c r="E33" i="1"/>
  <c r="E24" i="1"/>
  <c r="D24" i="1" l="1"/>
  <c r="E23" i="1"/>
  <c r="R24" i="1"/>
  <c r="R33" i="1"/>
  <c r="R25" i="1"/>
  <c r="H44" i="1"/>
  <c r="H43" i="1" l="1"/>
  <c r="H42" i="1" s="1"/>
  <c r="F22" i="1"/>
  <c r="J22" i="1" l="1"/>
  <c r="M22" i="1"/>
  <c r="N22" i="1"/>
  <c r="P22" i="1"/>
  <c r="K22" i="1"/>
  <c r="E22" i="1"/>
  <c r="N19" i="1"/>
  <c r="N20" i="1"/>
  <c r="K19" i="1"/>
  <c r="K20" i="1"/>
  <c r="K21" i="1"/>
  <c r="H19" i="1"/>
  <c r="H20" i="1"/>
  <c r="H21" i="1"/>
  <c r="E19" i="1"/>
  <c r="E20" i="1"/>
  <c r="E21" i="1"/>
  <c r="N18" i="1"/>
  <c r="K18" i="1"/>
  <c r="H18" i="1"/>
  <c r="H17" i="1" s="1"/>
  <c r="E18" i="1"/>
  <c r="F34" i="1"/>
  <c r="G34" i="1"/>
  <c r="I34" i="1"/>
  <c r="J34" i="1"/>
  <c r="L34" i="1"/>
  <c r="M34" i="1"/>
  <c r="O34" i="1"/>
  <c r="P34" i="1"/>
  <c r="E37" i="1"/>
  <c r="H37" i="1"/>
  <c r="E39" i="1"/>
  <c r="H39" i="1"/>
  <c r="K39" i="1"/>
  <c r="N39" i="1"/>
  <c r="E36" i="1"/>
  <c r="H36" i="1"/>
  <c r="K36" i="1"/>
  <c r="N36" i="1"/>
  <c r="R18" i="1" l="1"/>
  <c r="D36" i="1"/>
  <c r="R20" i="1"/>
  <c r="N11" i="1"/>
  <c r="G22" i="1"/>
  <c r="S23" i="1" s="1"/>
  <c r="R23" i="1"/>
  <c r="R36" i="1"/>
  <c r="R39" i="1"/>
  <c r="R37" i="1"/>
  <c r="R21" i="1"/>
  <c r="R19" i="1"/>
  <c r="H22" i="1"/>
  <c r="E17" i="1"/>
  <c r="O22" i="1"/>
  <c r="O12" i="1"/>
  <c r="L22" i="1"/>
  <c r="L12" i="1"/>
  <c r="I22" i="1"/>
  <c r="I12" i="1"/>
  <c r="D33" i="1"/>
  <c r="D25" i="1"/>
  <c r="D23" i="1" s="1"/>
  <c r="D21" i="1"/>
  <c r="D20" i="1"/>
  <c r="D19" i="1"/>
  <c r="D18" i="1"/>
  <c r="D37" i="1"/>
  <c r="D39" i="1"/>
  <c r="N44" i="1"/>
  <c r="S22" i="1" l="1"/>
  <c r="Q23" i="1"/>
  <c r="R22" i="1"/>
  <c r="N43" i="1"/>
  <c r="D11" i="1"/>
  <c r="F11" i="1"/>
  <c r="G17" i="1"/>
  <c r="I17" i="1"/>
  <c r="J17" i="1"/>
  <c r="K17" i="1"/>
  <c r="L17" i="1"/>
  <c r="M17" i="1"/>
  <c r="O17" i="1"/>
  <c r="P17" i="1"/>
  <c r="N42" i="1" l="1"/>
  <c r="D22" i="1"/>
  <c r="B42" i="1"/>
  <c r="G14" i="1"/>
  <c r="I14" i="1"/>
  <c r="J14" i="1"/>
  <c r="L14" i="1"/>
  <c r="M14" i="1"/>
  <c r="O14" i="1"/>
  <c r="P14" i="1"/>
  <c r="E44" i="1"/>
  <c r="K44" i="1"/>
  <c r="Q22" i="1" l="1"/>
  <c r="R44" i="1"/>
  <c r="E43" i="1"/>
  <c r="K43" i="1"/>
  <c r="D44" i="1"/>
  <c r="M12" i="1"/>
  <c r="G12" i="1"/>
  <c r="F12" i="1"/>
  <c r="P12" i="1"/>
  <c r="J12" i="1"/>
  <c r="K42" i="1" l="1"/>
  <c r="R43" i="1"/>
  <c r="D43" i="1"/>
  <c r="Q43" i="1" s="1"/>
  <c r="E42" i="1"/>
  <c r="G11" i="1"/>
  <c r="J11" i="1"/>
  <c r="L11" i="1"/>
  <c r="M11" i="1"/>
  <c r="P11" i="1"/>
  <c r="F13" i="1"/>
  <c r="G13" i="1"/>
  <c r="G10" i="1" s="1"/>
  <c r="I13" i="1"/>
  <c r="I10" i="1" s="1"/>
  <c r="I9" i="1" s="1"/>
  <c r="J13" i="1"/>
  <c r="J10" i="1" s="1"/>
  <c r="L13" i="1"/>
  <c r="L10" i="1" s="1"/>
  <c r="M13" i="1"/>
  <c r="M10" i="1" s="1"/>
  <c r="O13" i="1"/>
  <c r="P13" i="1"/>
  <c r="P10" i="1" s="1"/>
  <c r="D42" i="1" l="1"/>
  <c r="Q42" i="1" s="1"/>
  <c r="M9" i="1"/>
  <c r="R42" i="1"/>
  <c r="O10" i="1"/>
  <c r="O9" i="1" s="1"/>
  <c r="P9" i="1"/>
  <c r="L9" i="1"/>
  <c r="G9" i="1"/>
  <c r="J9" i="1"/>
  <c r="F10" i="1"/>
  <c r="F9" i="1" s="1"/>
  <c r="N38" i="1"/>
  <c r="K38" i="1"/>
  <c r="H38" i="1"/>
  <c r="E38" i="1"/>
  <c r="N40" i="1"/>
  <c r="K40" i="1"/>
  <c r="H40" i="1"/>
  <c r="E40" i="1"/>
  <c r="F16" i="1"/>
  <c r="G16" i="1"/>
  <c r="I16" i="1"/>
  <c r="I48" i="1" s="1"/>
  <c r="J16" i="1"/>
  <c r="L16" i="1"/>
  <c r="M16" i="1"/>
  <c r="M48" i="1" s="1"/>
  <c r="O16" i="1"/>
  <c r="P16" i="1"/>
  <c r="K15" i="1"/>
  <c r="H15" i="1"/>
  <c r="E15" i="1"/>
  <c r="E35" i="1" l="1"/>
  <c r="S9" i="1"/>
  <c r="R9" i="1"/>
  <c r="L48" i="1"/>
  <c r="P48" i="1"/>
  <c r="O48" i="1"/>
  <c r="J48" i="1"/>
  <c r="F48" i="1"/>
  <c r="R40" i="1"/>
  <c r="R38" i="1"/>
  <c r="R15" i="1"/>
  <c r="D15" i="1"/>
  <c r="D14" i="1" s="1"/>
  <c r="G48" i="1"/>
  <c r="H35" i="1"/>
  <c r="H34" i="1" s="1"/>
  <c r="N35" i="1"/>
  <c r="N12" i="1" s="1"/>
  <c r="K35" i="1"/>
  <c r="K34" i="1" s="1"/>
  <c r="E11" i="1"/>
  <c r="D17" i="1"/>
  <c r="D40" i="1"/>
  <c r="D38" i="1"/>
  <c r="N17" i="1"/>
  <c r="H13" i="1"/>
  <c r="H14" i="1"/>
  <c r="E16" i="1"/>
  <c r="N13" i="1"/>
  <c r="N14" i="1"/>
  <c r="K13" i="1"/>
  <c r="K10" i="1" s="1"/>
  <c r="K14" i="1"/>
  <c r="E13" i="1"/>
  <c r="E14" i="1"/>
  <c r="K11" i="1"/>
  <c r="H11" i="1"/>
  <c r="N16" i="1"/>
  <c r="K16" i="1"/>
  <c r="H16" i="1"/>
  <c r="D35" i="1" l="1"/>
  <c r="Q14" i="1"/>
  <c r="R17" i="1"/>
  <c r="R16" i="1"/>
  <c r="Q11" i="1"/>
  <c r="N34" i="1"/>
  <c r="R35" i="1"/>
  <c r="Q17" i="1"/>
  <c r="E12" i="1"/>
  <c r="N10" i="1"/>
  <c r="N9" i="1" s="1"/>
  <c r="E34" i="1"/>
  <c r="D13" i="1"/>
  <c r="D10" i="1" s="1"/>
  <c r="D16" i="1"/>
  <c r="Q16" i="1" s="1"/>
  <c r="H10" i="1"/>
  <c r="H12" i="1"/>
  <c r="E10" i="1"/>
  <c r="K12" i="1"/>
  <c r="K9" i="1" s="1"/>
  <c r="K48" i="1" s="1"/>
  <c r="D34" i="1" l="1"/>
  <c r="Q34" i="1" s="1"/>
  <c r="D12" i="1"/>
  <c r="Q12" i="1" s="1"/>
  <c r="E9" i="1"/>
  <c r="E48" i="1" s="1"/>
  <c r="Q35" i="1"/>
  <c r="R34" i="1"/>
  <c r="Q13" i="1"/>
  <c r="N48" i="1"/>
  <c r="H9" i="1"/>
  <c r="H48" i="1" s="1"/>
  <c r="Q10" i="1" l="1"/>
  <c r="D9" i="1"/>
  <c r="Q9" i="1" l="1"/>
  <c r="D48" i="1"/>
</calcChain>
</file>

<file path=xl/sharedStrings.xml><?xml version="1.0" encoding="utf-8"?>
<sst xmlns="http://schemas.openxmlformats.org/spreadsheetml/2006/main" count="119" uniqueCount="59">
  <si>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</si>
  <si>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</si>
  <si>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</si>
  <si>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</si>
  <si>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</si>
  <si>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</si>
  <si>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</si>
  <si>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Управление экономики, инвестиций и целевых программ администрации МР «Печора»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</si>
  <si>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</si>
  <si>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</si>
  <si>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</si>
  <si>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</si>
  <si>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</si>
  <si>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</si>
  <si>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</si>
  <si>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</si>
  <si>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</si>
  <si>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Отдел правовой и кадровой работы администрации МР "Печора"</t>
  </si>
  <si>
    <t>Администрация МР «Печора»</t>
  </si>
  <si>
    <t>Администрация МР "Печора"</t>
  </si>
  <si>
    <t xml:space="preserve">ПРИЛОЖЕНИЕ 2 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</si>
  <si>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</si>
  <si>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</si>
  <si>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Подпрограмма 5 "Противодействие корупции в МО МР "Печора""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</si>
  <si>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</si>
  <si>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</si>
  <si>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"Развития системы муниципального управления МО МР "Печора"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</si>
  <si>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</si>
  <si>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Главный специалист администрации по противодействию коррупции, администрации муниципального района "Печора"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</si>
  <si>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</si>
  <si>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</si>
  <si>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</si>
  <si>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</si>
  <si>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</si>
  <si>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</si>
  <si>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</si>
  <si>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</si>
  <si>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</si>
  <si>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Сектор организации представления муниципальных услуг,администрации МР "Печора"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</si>
  <si>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</si>
  <si>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</si>
  <si>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</si>
  <si>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</si>
  <si>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</si>
  <si>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>Бюджетно-финансовый отдел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</si>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</sst>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164" fontId="2" fillId="0" borderId="0" xfId="0" applyNumberFormat="1" applyFont="1"/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0" fontId="7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8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164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Fill="1" applyBorder="1" applyAlignment="1">
      <alignment horizontal="left" vertical="top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9" fillId="2" borderId="0" xfId="0" applyFont="1" applyFill="1"/>
    <xf numFmtId="164" fontId="11" fillId="2" borderId="0" xfId="0" applyNumberFormat="1" applyFont="1" applyFill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11" fillId="2" borderId="9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Alignment="1">
      <alignment vertical="center"/>
    </xf>
    <xf numFmtId="0" fontId="5" fillId="3" borderId="3" xfId="0" applyFont="1" applyFill="1" applyBorder="1" applyAlignment="1">
      <alignment horizontal="left" vertical="top" wrapText="1"/>
    </xf>
    <xf numFmtId="164" fontId="14" fillId="2" borderId="9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4" borderId="0" xfId="0" applyFont="1" applyFill="1"/>
    <xf numFmtId="164" fontId="11" fillId="3" borderId="9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164" fontId="9" fillId="2" borderId="0" xfId="0" applyNumberFormat="1" applyFont="1" applyFill="1" applyAlignment="1">
      <alignment vertical="center"/>
    </xf>
    <xf numFmtId="164" fontId="9" fillId="2" borderId="0" xfId="0" applyNumberFormat="1" applyFont="1" applyFill="1"/>
    <xf numFmtId="0" fontId="8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view="pageBreakPreview" topLeftCell="A4" zoomScale="80" zoomScaleSheetLayoutView="80" workbookViewId="0">
      <pane ySplit="5" topLeftCell="A33" activePane="bottomLeft" state="frozenSplit"/>
      <selection activeCell="A4" sqref="A4"/>
      <selection pane="bottomLeft" activeCell="A38" sqref="A38"/>
    </sheetView>
  </sheetViews>
  <sheetFormatPr defaultColWidth="9.140625" defaultRowHeight="12.75" x14ac:dyDescent="0.2"/>
  <cols>
    <col min="1" max="1" width="71.7109375" style="1" customWidth="1"/>
    <col min="2" max="2" width="44.140625" style="1" customWidth="1"/>
    <col min="3" max="3" width="48.85546875" style="1" customWidth="1"/>
    <col min="4" max="5" width="14.7109375" style="25" customWidth="1"/>
    <col min="6" max="7" width="14.7109375" style="1" customWidth="1"/>
    <col min="8" max="8" width="14.7109375" style="25" customWidth="1"/>
    <col min="9" max="10" width="14.7109375" style="1" customWidth="1"/>
    <col min="11" max="11" width="14.7109375" style="25" customWidth="1"/>
    <col min="12" max="13" width="14.7109375" style="1" customWidth="1"/>
    <col min="14" max="14" width="14.7109375" style="25" customWidth="1"/>
    <col min="15" max="16" width="14.7109375" style="1" customWidth="1"/>
    <col min="17" max="17" width="12.5703125" style="39" customWidth="1"/>
    <col min="18" max="18" width="15" style="38" customWidth="1"/>
    <col min="19" max="19" width="11.7109375" style="1" customWidth="1"/>
    <col min="20" max="16384" width="9.140625" style="1"/>
  </cols>
  <sheetData>
    <row r="1" spans="1:19" ht="23.25" x14ac:dyDescent="0.35">
      <c r="N1" s="37"/>
      <c r="O1" s="19"/>
      <c r="P1" s="20" t="s">
        <v>20</v>
      </c>
    </row>
    <row r="2" spans="1:19" ht="23.25" x14ac:dyDescent="0.35">
      <c r="D2" s="30"/>
      <c r="E2" s="30"/>
      <c r="F2" s="6"/>
      <c r="G2" s="6"/>
      <c r="H2" s="30"/>
      <c r="I2" s="6"/>
      <c r="J2" s="6"/>
      <c r="K2" s="30"/>
      <c r="N2" s="37"/>
      <c r="O2" s="19"/>
      <c r="P2" s="21" t="s">
        <v>11</v>
      </c>
    </row>
    <row r="3" spans="1:19" ht="24" customHeight="1" x14ac:dyDescent="0.35">
      <c r="D3" s="30"/>
      <c r="E3" s="30"/>
      <c r="F3" s="6"/>
      <c r="G3" s="6"/>
      <c r="H3" s="30"/>
      <c r="I3" s="6"/>
      <c r="J3" s="6"/>
      <c r="K3" s="30"/>
      <c r="N3" s="20"/>
      <c r="O3" s="21"/>
      <c r="P3" s="21" t="s">
        <v>26</v>
      </c>
    </row>
    <row r="4" spans="1:19" ht="60" customHeight="1" x14ac:dyDescent="0.2">
      <c r="A4" s="74" t="s">
        <v>12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19" ht="28.5" customHeight="1" x14ac:dyDescent="0.2">
      <c r="A5" s="65" t="s">
        <v>24</v>
      </c>
      <c r="B5" s="65" t="s">
        <v>29</v>
      </c>
      <c r="C5" s="75" t="s">
        <v>30</v>
      </c>
      <c r="D5" s="78" t="s">
        <v>0</v>
      </c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9" ht="15.75" x14ac:dyDescent="0.2">
      <c r="A6" s="66"/>
      <c r="B6" s="66"/>
      <c r="C6" s="75"/>
      <c r="D6" s="76" t="s">
        <v>1</v>
      </c>
      <c r="E6" s="77" t="s">
        <v>2</v>
      </c>
      <c r="F6" s="77"/>
      <c r="G6" s="77"/>
      <c r="H6" s="77" t="s">
        <v>3</v>
      </c>
      <c r="I6" s="77"/>
      <c r="J6" s="77"/>
      <c r="K6" s="77" t="s">
        <v>4</v>
      </c>
      <c r="L6" s="77"/>
      <c r="M6" s="77"/>
      <c r="N6" s="77" t="s">
        <v>5</v>
      </c>
      <c r="O6" s="77"/>
      <c r="P6" s="77"/>
    </row>
    <row r="7" spans="1:19" ht="48" customHeight="1" x14ac:dyDescent="0.2">
      <c r="A7" s="67"/>
      <c r="B7" s="67"/>
      <c r="C7" s="75"/>
      <c r="D7" s="76"/>
      <c r="E7" s="31" t="s">
        <v>6</v>
      </c>
      <c r="F7" s="3" t="s">
        <v>31</v>
      </c>
      <c r="G7" s="3" t="s">
        <v>32</v>
      </c>
      <c r="H7" s="31" t="s">
        <v>6</v>
      </c>
      <c r="I7" s="3" t="s">
        <v>31</v>
      </c>
      <c r="J7" s="3" t="s">
        <v>32</v>
      </c>
      <c r="K7" s="31" t="s">
        <v>6</v>
      </c>
      <c r="L7" s="3" t="s">
        <v>31</v>
      </c>
      <c r="M7" s="3" t="s">
        <v>32</v>
      </c>
      <c r="N7" s="31" t="s">
        <v>6</v>
      </c>
      <c r="O7" s="3" t="s">
        <v>31</v>
      </c>
      <c r="P7" s="3" t="s">
        <v>32</v>
      </c>
    </row>
    <row r="8" spans="1:19" x14ac:dyDescent="0.2">
      <c r="A8" s="2">
        <v>1</v>
      </c>
      <c r="B8" s="2">
        <v>2</v>
      </c>
      <c r="C8" s="2">
        <v>3</v>
      </c>
      <c r="D8" s="32">
        <v>4</v>
      </c>
      <c r="E8" s="32">
        <v>5</v>
      </c>
      <c r="F8" s="2">
        <v>6</v>
      </c>
      <c r="G8" s="2">
        <v>7</v>
      </c>
      <c r="H8" s="32">
        <v>8</v>
      </c>
      <c r="I8" s="2">
        <v>9</v>
      </c>
      <c r="J8" s="2">
        <v>10</v>
      </c>
      <c r="K8" s="32">
        <v>11</v>
      </c>
      <c r="L8" s="2">
        <v>12</v>
      </c>
      <c r="M8" s="2">
        <v>13</v>
      </c>
      <c r="N8" s="32">
        <v>14</v>
      </c>
      <c r="O8" s="2">
        <v>15</v>
      </c>
      <c r="P8" s="2">
        <v>16</v>
      </c>
    </row>
    <row r="9" spans="1:19" s="47" customFormat="1" ht="37.5" customHeight="1" x14ac:dyDescent="0.2">
      <c r="A9" s="68" t="s">
        <v>13</v>
      </c>
      <c r="B9" s="71" t="s">
        <v>7</v>
      </c>
      <c r="C9" s="29" t="s">
        <v>9</v>
      </c>
      <c r="D9" s="51">
        <f t="shared" ref="D9:P9" si="0">D10+D11+D12</f>
        <v>665881.73699999996</v>
      </c>
      <c r="E9" s="51">
        <f t="shared" si="0"/>
        <v>158985.79999999999</v>
      </c>
      <c r="F9" s="51">
        <f t="shared" si="0"/>
        <v>158114.90000000002</v>
      </c>
      <c r="G9" s="51">
        <f t="shared" si="0"/>
        <v>870.9</v>
      </c>
      <c r="H9" s="51">
        <f t="shared" si="0"/>
        <v>170310.62</v>
      </c>
      <c r="I9" s="51">
        <f t="shared" si="0"/>
        <v>169529.41999999998</v>
      </c>
      <c r="J9" s="51">
        <f t="shared" si="0"/>
        <v>781.2</v>
      </c>
      <c r="K9" s="51">
        <f t="shared" si="0"/>
        <v>167526.69999999998</v>
      </c>
      <c r="L9" s="51">
        <f t="shared" si="0"/>
        <v>166717.4</v>
      </c>
      <c r="M9" s="51">
        <f t="shared" si="0"/>
        <v>809.30000000000007</v>
      </c>
      <c r="N9" s="51">
        <f t="shared" si="0"/>
        <v>169058.61699999997</v>
      </c>
      <c r="O9" s="51">
        <f t="shared" si="0"/>
        <v>168249.31699999998</v>
      </c>
      <c r="P9" s="51">
        <f t="shared" si="0"/>
        <v>809.30000000000007</v>
      </c>
      <c r="Q9" s="50" t="b">
        <f t="shared" ref="Q9:Q14" si="1">IF(E9+H9+K9+N9=D9,TRUE,"ЛОЖ")</f>
        <v>1</v>
      </c>
      <c r="R9" s="59">
        <f>O9+L9+I9+F9</f>
        <v>662611.03700000001</v>
      </c>
      <c r="S9" s="60">
        <f>P9+M9+J9+G9</f>
        <v>3270.7000000000003</v>
      </c>
    </row>
    <row r="10" spans="1:19" s="25" customFormat="1" ht="24" customHeight="1" x14ac:dyDescent="0.2">
      <c r="A10" s="69"/>
      <c r="B10" s="72"/>
      <c r="C10" s="40" t="s">
        <v>15</v>
      </c>
      <c r="D10" s="41">
        <f>D13</f>
        <v>80506.099999999991</v>
      </c>
      <c r="E10" s="41">
        <f>E13</f>
        <v>18204.7</v>
      </c>
      <c r="F10" s="41">
        <f>F13</f>
        <v>18204.7</v>
      </c>
      <c r="G10" s="41">
        <f t="shared" ref="G10:P10" si="2">G13</f>
        <v>0</v>
      </c>
      <c r="H10" s="41">
        <f t="shared" si="2"/>
        <v>20286</v>
      </c>
      <c r="I10" s="41">
        <f t="shared" si="2"/>
        <v>20286</v>
      </c>
      <c r="J10" s="41">
        <f t="shared" si="2"/>
        <v>0</v>
      </c>
      <c r="K10" s="41">
        <f t="shared" si="2"/>
        <v>21007.7</v>
      </c>
      <c r="L10" s="41">
        <f t="shared" si="2"/>
        <v>21007.7</v>
      </c>
      <c r="M10" s="41">
        <f t="shared" si="2"/>
        <v>0</v>
      </c>
      <c r="N10" s="41">
        <f t="shared" si="2"/>
        <v>21007.7</v>
      </c>
      <c r="O10" s="41">
        <f>O13</f>
        <v>21007.7</v>
      </c>
      <c r="P10" s="41">
        <f t="shared" si="2"/>
        <v>0</v>
      </c>
      <c r="Q10" s="50" t="b">
        <f t="shared" si="1"/>
        <v>1</v>
      </c>
      <c r="R10" s="38"/>
    </row>
    <row r="11" spans="1:19" s="25" customFormat="1" ht="57" customHeight="1" x14ac:dyDescent="0.2">
      <c r="A11" s="69"/>
      <c r="B11" s="72"/>
      <c r="C11" s="40" t="s">
        <v>8</v>
      </c>
      <c r="D11" s="42">
        <f>D20+D18+D19+D21</f>
        <v>96419.1</v>
      </c>
      <c r="E11" s="42">
        <f>E20+E18+E19+E21</f>
        <v>25216.400000000001</v>
      </c>
      <c r="F11" s="42">
        <f t="shared" ref="F11:P11" si="3">F20+F18+F19+F21</f>
        <v>25216.400000000001</v>
      </c>
      <c r="G11" s="42">
        <f t="shared" si="3"/>
        <v>0</v>
      </c>
      <c r="H11" s="42">
        <f t="shared" si="3"/>
        <v>22713.5</v>
      </c>
      <c r="I11" s="42">
        <f>I20+I18+I19+I21</f>
        <v>22713.5</v>
      </c>
      <c r="J11" s="42">
        <f t="shared" si="3"/>
        <v>0</v>
      </c>
      <c r="K11" s="42">
        <f t="shared" si="3"/>
        <v>23619.599999999999</v>
      </c>
      <c r="L11" s="42">
        <f t="shared" si="3"/>
        <v>23619.599999999999</v>
      </c>
      <c r="M11" s="42">
        <f t="shared" si="3"/>
        <v>0</v>
      </c>
      <c r="N11" s="42">
        <f>N20+N18+N19+N21</f>
        <v>24869.599999999999</v>
      </c>
      <c r="O11" s="42">
        <f>O20+O18+O19+O21</f>
        <v>24869.599999999999</v>
      </c>
      <c r="P11" s="42">
        <f t="shared" si="3"/>
        <v>0</v>
      </c>
      <c r="Q11" s="50" t="b">
        <f t="shared" si="1"/>
        <v>1</v>
      </c>
      <c r="R11" s="52"/>
    </row>
    <row r="12" spans="1:19" s="25" customFormat="1" ht="27.75" customHeight="1" x14ac:dyDescent="0.2">
      <c r="A12" s="70"/>
      <c r="B12" s="73"/>
      <c r="C12" s="43" t="s">
        <v>19</v>
      </c>
      <c r="D12" s="42">
        <f t="shared" ref="D12:P12" si="4">D35+D43+D23</f>
        <v>488956.53700000001</v>
      </c>
      <c r="E12" s="42">
        <f t="shared" si="4"/>
        <v>115564.7</v>
      </c>
      <c r="F12" s="42">
        <f t="shared" si="4"/>
        <v>114693.8</v>
      </c>
      <c r="G12" s="42">
        <f t="shared" si="4"/>
        <v>870.9</v>
      </c>
      <c r="H12" s="42">
        <f t="shared" si="4"/>
        <v>127311.12000000001</v>
      </c>
      <c r="I12" s="42">
        <f t="shared" si="4"/>
        <v>126529.92</v>
      </c>
      <c r="J12" s="42">
        <f t="shared" si="4"/>
        <v>781.2</v>
      </c>
      <c r="K12" s="42">
        <f t="shared" si="4"/>
        <v>122899.39999999998</v>
      </c>
      <c r="L12" s="42">
        <f t="shared" si="4"/>
        <v>122090.09999999999</v>
      </c>
      <c r="M12" s="42">
        <f t="shared" si="4"/>
        <v>809.30000000000007</v>
      </c>
      <c r="N12" s="42">
        <f t="shared" si="4"/>
        <v>123181.31699999998</v>
      </c>
      <c r="O12" s="42">
        <f t="shared" si="4"/>
        <v>122372.01699999999</v>
      </c>
      <c r="P12" s="42">
        <f t="shared" si="4"/>
        <v>809.30000000000007</v>
      </c>
      <c r="Q12" s="50" t="b">
        <f t="shared" si="1"/>
        <v>1</v>
      </c>
      <c r="R12" s="38"/>
    </row>
    <row r="13" spans="1:19" s="25" customFormat="1" ht="37.5" x14ac:dyDescent="0.2">
      <c r="A13" s="61" t="s">
        <v>27</v>
      </c>
      <c r="B13" s="63" t="s">
        <v>15</v>
      </c>
      <c r="C13" s="23" t="s">
        <v>25</v>
      </c>
      <c r="D13" s="24">
        <f>E13+H13+K13+N13</f>
        <v>80506.099999999991</v>
      </c>
      <c r="E13" s="24">
        <f>E15</f>
        <v>18204.7</v>
      </c>
      <c r="F13" s="24">
        <f t="shared" ref="F13:P13" si="5">F15</f>
        <v>18204.7</v>
      </c>
      <c r="G13" s="24">
        <f t="shared" si="5"/>
        <v>0</v>
      </c>
      <c r="H13" s="24">
        <f t="shared" si="5"/>
        <v>20286</v>
      </c>
      <c r="I13" s="24">
        <f t="shared" si="5"/>
        <v>20286</v>
      </c>
      <c r="J13" s="24">
        <f t="shared" si="5"/>
        <v>0</v>
      </c>
      <c r="K13" s="24">
        <f t="shared" si="5"/>
        <v>21007.7</v>
      </c>
      <c r="L13" s="24">
        <f t="shared" si="5"/>
        <v>21007.7</v>
      </c>
      <c r="M13" s="24">
        <f t="shared" si="5"/>
        <v>0</v>
      </c>
      <c r="N13" s="24">
        <f t="shared" si="5"/>
        <v>21007.7</v>
      </c>
      <c r="O13" s="24">
        <f t="shared" si="5"/>
        <v>21007.7</v>
      </c>
      <c r="P13" s="24">
        <f t="shared" si="5"/>
        <v>0</v>
      </c>
      <c r="Q13" s="50" t="b">
        <f t="shared" si="1"/>
        <v>1</v>
      </c>
      <c r="R13" s="38"/>
    </row>
    <row r="14" spans="1:19" s="25" customFormat="1" ht="36" customHeight="1" x14ac:dyDescent="0.2">
      <c r="A14" s="62"/>
      <c r="B14" s="64"/>
      <c r="C14" s="45" t="s">
        <v>15</v>
      </c>
      <c r="D14" s="44">
        <f>D15</f>
        <v>80506.099999999991</v>
      </c>
      <c r="E14" s="44">
        <f t="shared" ref="E14:P14" si="6">E15</f>
        <v>18204.7</v>
      </c>
      <c r="F14" s="44">
        <f>F15</f>
        <v>18204.7</v>
      </c>
      <c r="G14" s="44">
        <f t="shared" si="6"/>
        <v>0</v>
      </c>
      <c r="H14" s="44">
        <f t="shared" si="6"/>
        <v>20286</v>
      </c>
      <c r="I14" s="44">
        <f t="shared" si="6"/>
        <v>20286</v>
      </c>
      <c r="J14" s="44">
        <f t="shared" si="6"/>
        <v>0</v>
      </c>
      <c r="K14" s="44">
        <f t="shared" si="6"/>
        <v>21007.7</v>
      </c>
      <c r="L14" s="44">
        <f t="shared" si="6"/>
        <v>21007.7</v>
      </c>
      <c r="M14" s="44">
        <f t="shared" si="6"/>
        <v>0</v>
      </c>
      <c r="N14" s="44">
        <f t="shared" si="6"/>
        <v>21007.7</v>
      </c>
      <c r="O14" s="44">
        <f t="shared" si="6"/>
        <v>21007.7</v>
      </c>
      <c r="P14" s="44">
        <f t="shared" si="6"/>
        <v>0</v>
      </c>
      <c r="Q14" s="50" t="b">
        <f t="shared" si="1"/>
        <v>1</v>
      </c>
      <c r="R14" s="38"/>
    </row>
    <row r="15" spans="1:19" ht="72" customHeight="1" x14ac:dyDescent="0.2">
      <c r="A15" s="10" t="s">
        <v>50</v>
      </c>
      <c r="B15" s="11" t="s">
        <v>15</v>
      </c>
      <c r="C15" s="9" t="s">
        <v>15</v>
      </c>
      <c r="D15" s="36">
        <f>E15+H15+K15+N15</f>
        <v>80506.099999999991</v>
      </c>
      <c r="E15" s="33">
        <f>F15+G15</f>
        <v>18204.7</v>
      </c>
      <c r="F15" s="8">
        <v>18204.7</v>
      </c>
      <c r="G15" s="8"/>
      <c r="H15" s="33">
        <f>I15+J15</f>
        <v>20286</v>
      </c>
      <c r="I15" s="8">
        <v>20286</v>
      </c>
      <c r="J15" s="8"/>
      <c r="K15" s="33">
        <f>L15+M15</f>
        <v>21007.7</v>
      </c>
      <c r="L15" s="8">
        <v>21007.7</v>
      </c>
      <c r="M15" s="8"/>
      <c r="N15" s="33">
        <f>O15+P15</f>
        <v>21007.7</v>
      </c>
      <c r="O15" s="8">
        <v>21007.7</v>
      </c>
      <c r="P15" s="8"/>
      <c r="Q15" s="50"/>
      <c r="R15" s="38" t="b">
        <f>IF(F15+G15+I15+J15+L15+M15+O15+P15=N15+K15+H15+E15,TRUE,"ЛОЖ")</f>
        <v>1</v>
      </c>
    </row>
    <row r="16" spans="1:19" s="25" customFormat="1" ht="37.5" x14ac:dyDescent="0.2">
      <c r="A16" s="61" t="s">
        <v>22</v>
      </c>
      <c r="B16" s="63" t="s">
        <v>8</v>
      </c>
      <c r="C16" s="23" t="s">
        <v>10</v>
      </c>
      <c r="D16" s="24">
        <f>E16+H16+K16+N16</f>
        <v>96419.1</v>
      </c>
      <c r="E16" s="24">
        <f t="shared" ref="E16:P16" si="7">E20+E18+E19+E21</f>
        <v>25216.400000000001</v>
      </c>
      <c r="F16" s="24">
        <f t="shared" si="7"/>
        <v>25216.400000000001</v>
      </c>
      <c r="G16" s="24">
        <f t="shared" si="7"/>
        <v>0</v>
      </c>
      <c r="H16" s="24">
        <f t="shared" si="7"/>
        <v>22713.5</v>
      </c>
      <c r="I16" s="24">
        <f t="shared" si="7"/>
        <v>22713.5</v>
      </c>
      <c r="J16" s="24">
        <f t="shared" si="7"/>
        <v>0</v>
      </c>
      <c r="K16" s="24">
        <f t="shared" si="7"/>
        <v>23619.599999999999</v>
      </c>
      <c r="L16" s="24">
        <f t="shared" si="7"/>
        <v>23619.599999999999</v>
      </c>
      <c r="M16" s="24">
        <f t="shared" si="7"/>
        <v>0</v>
      </c>
      <c r="N16" s="24">
        <f t="shared" si="7"/>
        <v>24869.599999999999</v>
      </c>
      <c r="O16" s="24">
        <f t="shared" si="7"/>
        <v>24869.599999999999</v>
      </c>
      <c r="P16" s="24">
        <f t="shared" si="7"/>
        <v>0</v>
      </c>
      <c r="Q16" s="50" t="b">
        <f>IF(E16+H16+K16+N16=D16,TRUE,"ЛОЖ")</f>
        <v>1</v>
      </c>
      <c r="R16" s="38" t="b">
        <f t="shared" ref="R16:R45" si="8">IF(F16+G16+I16+J16+L16+M16+O16+P16=N16+K16+H16+E16,TRUE,"ЛОЖ")</f>
        <v>1</v>
      </c>
    </row>
    <row r="17" spans="1:19" s="25" customFormat="1" ht="62.25" customHeight="1" x14ac:dyDescent="0.2">
      <c r="A17" s="62"/>
      <c r="B17" s="64"/>
      <c r="C17" s="46" t="s">
        <v>8</v>
      </c>
      <c r="D17" s="44">
        <f>SUM(D18:D21)</f>
        <v>96419.1</v>
      </c>
      <c r="E17" s="44">
        <f>SUM(E18:E21)</f>
        <v>25216.400000000001</v>
      </c>
      <c r="F17" s="44">
        <f>SUM(F18:F21)</f>
        <v>25216.400000000001</v>
      </c>
      <c r="G17" s="44">
        <f t="shared" ref="G17:P17" si="9">SUM(G18:G21)</f>
        <v>0</v>
      </c>
      <c r="H17" s="44">
        <f>SUM(H18:H21)</f>
        <v>22713.5</v>
      </c>
      <c r="I17" s="44">
        <f t="shared" si="9"/>
        <v>22713.5</v>
      </c>
      <c r="J17" s="44">
        <f t="shared" si="9"/>
        <v>0</v>
      </c>
      <c r="K17" s="44">
        <f t="shared" si="9"/>
        <v>23619.599999999999</v>
      </c>
      <c r="L17" s="44">
        <f t="shared" si="9"/>
        <v>23619.599999999999</v>
      </c>
      <c r="M17" s="44">
        <f t="shared" si="9"/>
        <v>0</v>
      </c>
      <c r="N17" s="44">
        <f t="shared" si="9"/>
        <v>24869.599999999999</v>
      </c>
      <c r="O17" s="44">
        <f t="shared" si="9"/>
        <v>24869.599999999999</v>
      </c>
      <c r="P17" s="44">
        <f t="shared" si="9"/>
        <v>0</v>
      </c>
      <c r="Q17" s="50" t="b">
        <f>IF(E17+H17+K17+N17=D17,TRUE,"ЛОЖ")</f>
        <v>1</v>
      </c>
      <c r="R17" s="38" t="b">
        <f t="shared" si="8"/>
        <v>1</v>
      </c>
    </row>
    <row r="18" spans="1:19" ht="84" customHeight="1" x14ac:dyDescent="0.2">
      <c r="A18" s="18" t="s">
        <v>42</v>
      </c>
      <c r="B18" s="14" t="s">
        <v>8</v>
      </c>
      <c r="C18" s="15" t="s">
        <v>10</v>
      </c>
      <c r="D18" s="35">
        <f>E18+H18+K18+N18</f>
        <v>17150</v>
      </c>
      <c r="E18" s="34">
        <f>F18+G18</f>
        <v>5350</v>
      </c>
      <c r="F18" s="17">
        <v>5350</v>
      </c>
      <c r="G18" s="17"/>
      <c r="H18" s="34">
        <f>I18+J18</f>
        <v>2950</v>
      </c>
      <c r="I18" s="17">
        <v>2950</v>
      </c>
      <c r="J18" s="17"/>
      <c r="K18" s="34">
        <f>L18+M18</f>
        <v>3800</v>
      </c>
      <c r="L18" s="17">
        <v>3800</v>
      </c>
      <c r="M18" s="17"/>
      <c r="N18" s="34">
        <f>O18+P18</f>
        <v>5050</v>
      </c>
      <c r="O18" s="17">
        <v>5050</v>
      </c>
      <c r="P18" s="17"/>
      <c r="Q18" s="50"/>
      <c r="R18" s="38" t="b">
        <f t="shared" si="8"/>
        <v>1</v>
      </c>
    </row>
    <row r="19" spans="1:19" ht="63.75" customHeight="1" x14ac:dyDescent="0.2">
      <c r="A19" s="18" t="s">
        <v>41</v>
      </c>
      <c r="B19" s="14" t="s">
        <v>21</v>
      </c>
      <c r="C19" s="15" t="s">
        <v>8</v>
      </c>
      <c r="D19" s="35">
        <f>E19+H19+K19+N19</f>
        <v>550</v>
      </c>
      <c r="E19" s="34">
        <f>F19+G19</f>
        <v>100</v>
      </c>
      <c r="F19" s="17">
        <v>100</v>
      </c>
      <c r="G19" s="17"/>
      <c r="H19" s="34">
        <f>I19+J19</f>
        <v>150</v>
      </c>
      <c r="I19" s="17">
        <v>150</v>
      </c>
      <c r="J19" s="17"/>
      <c r="K19" s="34">
        <f>L19+M19</f>
        <v>150</v>
      </c>
      <c r="L19" s="17">
        <v>150</v>
      </c>
      <c r="M19" s="17"/>
      <c r="N19" s="34">
        <f>O19+P19</f>
        <v>150</v>
      </c>
      <c r="O19" s="17">
        <v>150</v>
      </c>
      <c r="P19" s="17"/>
      <c r="Q19" s="50"/>
      <c r="R19" s="38" t="b">
        <f t="shared" si="8"/>
        <v>1</v>
      </c>
    </row>
    <row r="20" spans="1:19" ht="66" customHeight="1" x14ac:dyDescent="0.2">
      <c r="A20" s="18" t="s">
        <v>45</v>
      </c>
      <c r="B20" s="14" t="s">
        <v>21</v>
      </c>
      <c r="C20" s="15" t="s">
        <v>21</v>
      </c>
      <c r="D20" s="35">
        <f>E20+H20+K20+N20</f>
        <v>55407.6</v>
      </c>
      <c r="E20" s="34">
        <f>F20+G20</f>
        <v>13193.9</v>
      </c>
      <c r="F20" s="17">
        <v>13193.9</v>
      </c>
      <c r="G20" s="17"/>
      <c r="H20" s="34">
        <f>I20+J20</f>
        <v>14054.5</v>
      </c>
      <c r="I20" s="17">
        <v>14054.5</v>
      </c>
      <c r="J20" s="17"/>
      <c r="K20" s="34">
        <f>L20+M20</f>
        <v>14079.6</v>
      </c>
      <c r="L20" s="17">
        <v>14079.6</v>
      </c>
      <c r="M20" s="17"/>
      <c r="N20" s="34">
        <f>O20+P20</f>
        <v>14079.6</v>
      </c>
      <c r="O20" s="17">
        <v>14079.6</v>
      </c>
      <c r="P20" s="17"/>
      <c r="Q20" s="50"/>
      <c r="R20" s="38" t="b">
        <f t="shared" si="8"/>
        <v>1</v>
      </c>
    </row>
    <row r="21" spans="1:19" ht="63" customHeight="1" x14ac:dyDescent="0.2">
      <c r="A21" s="18" t="s">
        <v>40</v>
      </c>
      <c r="B21" s="14" t="s">
        <v>21</v>
      </c>
      <c r="C21" s="15" t="s">
        <v>21</v>
      </c>
      <c r="D21" s="35">
        <f>E21+H21+K21+N21</f>
        <v>23311.5</v>
      </c>
      <c r="E21" s="34">
        <f>F21+G21</f>
        <v>6572.5</v>
      </c>
      <c r="F21" s="17">
        <v>6572.5</v>
      </c>
      <c r="G21" s="17"/>
      <c r="H21" s="34">
        <f>I21+J21</f>
        <v>5559</v>
      </c>
      <c r="I21" s="17">
        <v>5559</v>
      </c>
      <c r="J21" s="17"/>
      <c r="K21" s="34">
        <f>L21+M21</f>
        <v>5590</v>
      </c>
      <c r="L21" s="17">
        <v>5590</v>
      </c>
      <c r="M21" s="17"/>
      <c r="N21" s="34">
        <f>O21+P21</f>
        <v>5590</v>
      </c>
      <c r="O21" s="17">
        <v>5590</v>
      </c>
      <c r="P21" s="17"/>
      <c r="Q21" s="50"/>
      <c r="R21" s="38" t="b">
        <f t="shared" si="8"/>
        <v>1</v>
      </c>
    </row>
    <row r="22" spans="1:19" s="25" customFormat="1" ht="37.5" x14ac:dyDescent="0.2">
      <c r="A22" s="61" t="s">
        <v>39</v>
      </c>
      <c r="B22" s="63" t="s">
        <v>17</v>
      </c>
      <c r="C22" s="23" t="s">
        <v>10</v>
      </c>
      <c r="D22" s="24">
        <f>D23</f>
        <v>442038.52</v>
      </c>
      <c r="E22" s="24">
        <f t="shared" ref="E22:P22" si="10">E23</f>
        <v>105828.4</v>
      </c>
      <c r="F22" s="24">
        <f t="shared" si="10"/>
        <v>104957.5</v>
      </c>
      <c r="G22" s="24">
        <f t="shared" si="10"/>
        <v>870.9</v>
      </c>
      <c r="H22" s="24">
        <f t="shared" si="10"/>
        <v>115084.42000000001</v>
      </c>
      <c r="I22" s="24">
        <f t="shared" si="10"/>
        <v>114303.22</v>
      </c>
      <c r="J22" s="24">
        <f t="shared" si="10"/>
        <v>781.2</v>
      </c>
      <c r="K22" s="24">
        <f t="shared" si="10"/>
        <v>110460.39999999998</v>
      </c>
      <c r="L22" s="24">
        <f t="shared" si="10"/>
        <v>109651.09999999999</v>
      </c>
      <c r="M22" s="24">
        <f t="shared" si="10"/>
        <v>809.30000000000007</v>
      </c>
      <c r="N22" s="24">
        <f t="shared" si="10"/>
        <v>110665.29999999997</v>
      </c>
      <c r="O22" s="24">
        <f t="shared" si="10"/>
        <v>109855.99999999999</v>
      </c>
      <c r="P22" s="24">
        <f t="shared" si="10"/>
        <v>809.30000000000007</v>
      </c>
      <c r="Q22" s="50" t="b">
        <f>IF(E22+H22+K22+N22=D22,TRUE,"ЛОЖ")</f>
        <v>1</v>
      </c>
      <c r="R22" s="38" t="b">
        <f t="shared" si="8"/>
        <v>1</v>
      </c>
      <c r="S22" s="30">
        <f>O22+I22+F22+L22</f>
        <v>438767.81999999995</v>
      </c>
    </row>
    <row r="23" spans="1:19" s="25" customFormat="1" ht="29.25" customHeight="1" x14ac:dyDescent="0.2">
      <c r="A23" s="62"/>
      <c r="B23" s="64"/>
      <c r="C23" s="45" t="s">
        <v>19</v>
      </c>
      <c r="D23" s="44">
        <f>SUM(D24:D33)</f>
        <v>442038.52</v>
      </c>
      <c r="E23" s="44">
        <f t="shared" ref="E23:P23" si="11">SUM(E24:E33)</f>
        <v>105828.4</v>
      </c>
      <c r="F23" s="44">
        <f t="shared" si="11"/>
        <v>104957.5</v>
      </c>
      <c r="G23" s="44">
        <f t="shared" si="11"/>
        <v>870.9</v>
      </c>
      <c r="H23" s="44">
        <f t="shared" si="11"/>
        <v>115084.42000000001</v>
      </c>
      <c r="I23" s="44">
        <f t="shared" si="11"/>
        <v>114303.22</v>
      </c>
      <c r="J23" s="44">
        <f t="shared" si="11"/>
        <v>781.2</v>
      </c>
      <c r="K23" s="44">
        <f t="shared" si="11"/>
        <v>110460.39999999998</v>
      </c>
      <c r="L23" s="44">
        <f t="shared" si="11"/>
        <v>109651.09999999999</v>
      </c>
      <c r="M23" s="44">
        <f t="shared" si="11"/>
        <v>809.30000000000007</v>
      </c>
      <c r="N23" s="44">
        <f t="shared" si="11"/>
        <v>110665.29999999997</v>
      </c>
      <c r="O23" s="44">
        <f t="shared" si="11"/>
        <v>109855.99999999999</v>
      </c>
      <c r="P23" s="44">
        <f t="shared" si="11"/>
        <v>809.30000000000007</v>
      </c>
      <c r="Q23" s="50" t="b">
        <f>IF(E23+H23+K23+N23=D23,TRUE,"ЛОЖ")</f>
        <v>1</v>
      </c>
      <c r="R23" s="38" t="b">
        <f t="shared" si="8"/>
        <v>1</v>
      </c>
      <c r="S23" s="30">
        <f>P22+M22+J22+G22</f>
        <v>3270.7000000000003</v>
      </c>
    </row>
    <row r="24" spans="1:19" ht="62.25" customHeight="1" x14ac:dyDescent="0.2">
      <c r="A24" s="27" t="s">
        <v>43</v>
      </c>
      <c r="B24" s="26" t="s">
        <v>17</v>
      </c>
      <c r="C24" s="26" t="s">
        <v>19</v>
      </c>
      <c r="D24" s="35">
        <f t="shared" ref="D24:D30" si="12">E24+H24+K24+N24</f>
        <v>830</v>
      </c>
      <c r="E24" s="35">
        <f t="shared" ref="E24:E30" si="13">F24+G24</f>
        <v>230</v>
      </c>
      <c r="F24" s="16">
        <v>230</v>
      </c>
      <c r="G24" s="16"/>
      <c r="H24" s="35">
        <f t="shared" ref="H24:H30" si="14">I24+J24</f>
        <v>200</v>
      </c>
      <c r="I24" s="16">
        <v>200</v>
      </c>
      <c r="J24" s="16"/>
      <c r="K24" s="35">
        <f t="shared" ref="K24:K30" si="15">L24+M24</f>
        <v>200</v>
      </c>
      <c r="L24" s="16">
        <v>200</v>
      </c>
      <c r="M24" s="16"/>
      <c r="N24" s="35">
        <f t="shared" ref="N24:N30" si="16">O24+P24</f>
        <v>200</v>
      </c>
      <c r="O24" s="16">
        <v>200</v>
      </c>
      <c r="P24" s="16"/>
      <c r="Q24" s="50"/>
      <c r="R24" s="38" t="b">
        <f>IF(F24+G24+I24+J24+L24+M24+O24+P24=N24+K24+H24+E24,TRUE,"ЛОЖ")</f>
        <v>1</v>
      </c>
    </row>
    <row r="25" spans="1:19" ht="62.25" customHeight="1" x14ac:dyDescent="0.2">
      <c r="A25" s="27" t="s">
        <v>46</v>
      </c>
      <c r="B25" s="26" t="s">
        <v>44</v>
      </c>
      <c r="C25" s="26" t="s">
        <v>19</v>
      </c>
      <c r="D25" s="35">
        <f t="shared" si="12"/>
        <v>385703.75999999995</v>
      </c>
      <c r="E25" s="35">
        <f t="shared" si="13"/>
        <v>90944</v>
      </c>
      <c r="F25" s="16">
        <v>90944</v>
      </c>
      <c r="G25" s="16"/>
      <c r="H25" s="35">
        <f t="shared" si="14"/>
        <v>99552.19</v>
      </c>
      <c r="I25" s="16">
        <f>99552.19</f>
        <v>99552.19</v>
      </c>
      <c r="J25" s="16"/>
      <c r="K25" s="35">
        <f t="shared" si="15"/>
        <v>97537.4</v>
      </c>
      <c r="L25" s="16">
        <f>97537.4</f>
        <v>97537.4</v>
      </c>
      <c r="M25" s="16"/>
      <c r="N25" s="35">
        <f t="shared" si="16"/>
        <v>97670.17</v>
      </c>
      <c r="O25" s="16">
        <f>97670.17</f>
        <v>97670.17</v>
      </c>
      <c r="P25" s="16"/>
      <c r="Q25" s="50"/>
      <c r="R25" s="38" t="b">
        <f t="shared" si="8"/>
        <v>1</v>
      </c>
    </row>
    <row r="26" spans="1:19" ht="62.25" customHeight="1" x14ac:dyDescent="0.2">
      <c r="A26" s="27" t="s">
        <v>52</v>
      </c>
      <c r="B26" s="26" t="s">
        <v>44</v>
      </c>
      <c r="C26" s="26" t="s">
        <v>19</v>
      </c>
      <c r="D26" s="35">
        <f t="shared" si="12"/>
        <v>43799.000000000007</v>
      </c>
      <c r="E26" s="35">
        <f t="shared" si="13"/>
        <v>9825.7000000000007</v>
      </c>
      <c r="F26" s="16">
        <v>9825.7000000000007</v>
      </c>
      <c r="G26" s="16"/>
      <c r="H26" s="35">
        <f t="shared" si="14"/>
        <v>13058.6</v>
      </c>
      <c r="I26" s="16">
        <v>13058.6</v>
      </c>
      <c r="J26" s="16"/>
      <c r="K26" s="35">
        <f t="shared" si="15"/>
        <v>10421.299999999999</v>
      </c>
      <c r="L26" s="16">
        <v>10421.299999999999</v>
      </c>
      <c r="M26" s="16"/>
      <c r="N26" s="35">
        <f t="shared" si="16"/>
        <v>10493.4</v>
      </c>
      <c r="O26" s="16">
        <v>10493.4</v>
      </c>
      <c r="P26" s="16"/>
      <c r="Q26" s="50"/>
      <c r="R26" s="38" t="b">
        <f t="shared" si="8"/>
        <v>1</v>
      </c>
    </row>
    <row r="27" spans="1:19" s="4" customFormat="1" ht="156" customHeight="1" x14ac:dyDescent="0.2">
      <c r="A27" s="27" t="s">
        <v>51</v>
      </c>
      <c r="B27" s="26" t="s">
        <v>44</v>
      </c>
      <c r="C27" s="26" t="s">
        <v>19</v>
      </c>
      <c r="D27" s="35">
        <f t="shared" si="12"/>
        <v>28.799999999999997</v>
      </c>
      <c r="E27" s="35">
        <f t="shared" si="13"/>
        <v>6.8</v>
      </c>
      <c r="F27" s="16"/>
      <c r="G27" s="16">
        <v>6.8</v>
      </c>
      <c r="H27" s="35">
        <f t="shared" si="14"/>
        <v>7.2</v>
      </c>
      <c r="I27" s="16"/>
      <c r="J27" s="16">
        <v>7.2</v>
      </c>
      <c r="K27" s="35">
        <f t="shared" si="15"/>
        <v>7.4</v>
      </c>
      <c r="L27" s="16"/>
      <c r="M27" s="16">
        <v>7.4</v>
      </c>
      <c r="N27" s="35">
        <f t="shared" si="16"/>
        <v>7.4</v>
      </c>
      <c r="O27" s="16"/>
      <c r="P27" s="16">
        <v>7.4</v>
      </c>
      <c r="Q27" s="57"/>
      <c r="R27" s="58" t="b">
        <f>IF(F27+G27+I27+J27+L27+M27+O27+P27=N27+K27+H27+E27,TRUE,"ЛОЖ")</f>
        <v>1</v>
      </c>
    </row>
    <row r="28" spans="1:19" ht="152.25" customHeight="1" x14ac:dyDescent="0.2">
      <c r="A28" s="27" t="s">
        <v>55</v>
      </c>
      <c r="B28" s="26" t="s">
        <v>44</v>
      </c>
      <c r="C28" s="26" t="s">
        <v>19</v>
      </c>
      <c r="D28" s="35">
        <f t="shared" si="12"/>
        <v>186.7</v>
      </c>
      <c r="E28" s="35">
        <f t="shared" si="13"/>
        <v>43.8</v>
      </c>
      <c r="F28" s="16"/>
      <c r="G28" s="16">
        <v>43.8</v>
      </c>
      <c r="H28" s="35">
        <f t="shared" si="14"/>
        <v>46.5</v>
      </c>
      <c r="I28" s="16"/>
      <c r="J28" s="16">
        <v>46.5</v>
      </c>
      <c r="K28" s="35">
        <f t="shared" si="15"/>
        <v>48.2</v>
      </c>
      <c r="L28" s="16"/>
      <c r="M28" s="16">
        <v>48.2</v>
      </c>
      <c r="N28" s="35">
        <f t="shared" si="16"/>
        <v>48.2</v>
      </c>
      <c r="O28" s="16"/>
      <c r="P28" s="16">
        <v>48.2</v>
      </c>
      <c r="Q28" s="50"/>
      <c r="R28" s="38" t="b">
        <f>IF(F28+G28+I28+J28+L28+M28+O28+P28=N28+K28+H28+E28,TRUE,"ЛОЖ")</f>
        <v>1</v>
      </c>
    </row>
    <row r="29" spans="1:19" ht="119.25" customHeight="1" x14ac:dyDescent="0.2">
      <c r="A29" s="27" t="s">
        <v>56</v>
      </c>
      <c r="B29" s="26" t="s">
        <v>44</v>
      </c>
      <c r="C29" s="26" t="s">
        <v>19</v>
      </c>
      <c r="D29" s="35">
        <f t="shared" si="12"/>
        <v>116.69999999999999</v>
      </c>
      <c r="E29" s="35">
        <f t="shared" si="13"/>
        <v>27.4</v>
      </c>
      <c r="F29" s="16"/>
      <c r="G29" s="16">
        <v>27.4</v>
      </c>
      <c r="H29" s="35">
        <f t="shared" si="14"/>
        <v>29.1</v>
      </c>
      <c r="I29" s="16"/>
      <c r="J29" s="16">
        <v>29.1</v>
      </c>
      <c r="K29" s="35">
        <f t="shared" si="15"/>
        <v>30.1</v>
      </c>
      <c r="L29" s="16"/>
      <c r="M29" s="16">
        <v>30.1</v>
      </c>
      <c r="N29" s="35">
        <f t="shared" si="16"/>
        <v>30.1</v>
      </c>
      <c r="O29" s="16"/>
      <c r="P29" s="16">
        <v>30.1</v>
      </c>
      <c r="Q29" s="50"/>
      <c r="R29" s="38" t="b">
        <f>IF(F29+G29+I29+J29+L29+M29+O29+P29=N29+K29+H29+E29,TRUE,"ЛОЖ")</f>
        <v>1</v>
      </c>
    </row>
    <row r="30" spans="1:19" ht="95.25" customHeight="1" x14ac:dyDescent="0.2">
      <c r="A30" s="27" t="s">
        <v>57</v>
      </c>
      <c r="B30" s="26" t="s">
        <v>44</v>
      </c>
      <c r="C30" s="26" t="s">
        <v>19</v>
      </c>
      <c r="D30" s="35">
        <f t="shared" si="12"/>
        <v>239.89999999999998</v>
      </c>
      <c r="E30" s="35">
        <f t="shared" si="13"/>
        <v>56.9</v>
      </c>
      <c r="F30" s="16"/>
      <c r="G30" s="16">
        <v>56.9</v>
      </c>
      <c r="H30" s="35">
        <f t="shared" si="14"/>
        <v>59.6</v>
      </c>
      <c r="I30" s="16"/>
      <c r="J30" s="16">
        <v>59.6</v>
      </c>
      <c r="K30" s="35">
        <f t="shared" si="15"/>
        <v>61.7</v>
      </c>
      <c r="L30" s="16"/>
      <c r="M30" s="16">
        <v>61.7</v>
      </c>
      <c r="N30" s="35">
        <f t="shared" si="16"/>
        <v>61.7</v>
      </c>
      <c r="O30" s="16"/>
      <c r="P30" s="16">
        <v>61.7</v>
      </c>
      <c r="Q30" s="50"/>
      <c r="R30" s="38" t="b">
        <f>IF(F30+G30+I30+J30+L30+M30+O30+P30=N30+K30+H30+E30,TRUE,"ЛОЖ")</f>
        <v>1</v>
      </c>
    </row>
    <row r="31" spans="1:19" ht="212.25" customHeight="1" x14ac:dyDescent="0.2">
      <c r="A31" s="27" t="s">
        <v>58</v>
      </c>
      <c r="B31" s="26" t="s">
        <v>44</v>
      </c>
      <c r="C31" s="26" t="s">
        <v>19</v>
      </c>
      <c r="D31" s="35">
        <f t="shared" ref="D31:D32" si="17">E31+H31+K31+N31</f>
        <v>2458.7000000000003</v>
      </c>
      <c r="E31" s="35">
        <f t="shared" ref="E31:E32" si="18">F31+G31</f>
        <v>679.1</v>
      </c>
      <c r="F31" s="16"/>
      <c r="G31" s="16">
        <v>679.1</v>
      </c>
      <c r="H31" s="35">
        <f t="shared" ref="H31:H32" si="19">I31+J31</f>
        <v>579.20000000000005</v>
      </c>
      <c r="I31" s="16"/>
      <c r="J31" s="16">
        <v>579.20000000000005</v>
      </c>
      <c r="K31" s="35">
        <f t="shared" ref="K31:K32" si="20">L31+M31</f>
        <v>600.20000000000005</v>
      </c>
      <c r="L31" s="16"/>
      <c r="M31" s="16">
        <v>600.20000000000005</v>
      </c>
      <c r="N31" s="35">
        <f t="shared" ref="N31:N32" si="21">O31+P31</f>
        <v>600.20000000000005</v>
      </c>
      <c r="O31" s="16"/>
      <c r="P31" s="16">
        <v>600.20000000000005</v>
      </c>
      <c r="Q31" s="50"/>
      <c r="R31" s="38" t="b">
        <f t="shared" si="8"/>
        <v>1</v>
      </c>
    </row>
    <row r="32" spans="1:19" ht="78" customHeight="1" x14ac:dyDescent="0.2">
      <c r="A32" s="27" t="s">
        <v>54</v>
      </c>
      <c r="B32" s="26" t="s">
        <v>44</v>
      </c>
      <c r="C32" s="26" t="s">
        <v>19</v>
      </c>
      <c r="D32" s="35">
        <f t="shared" si="17"/>
        <v>239.89999999999998</v>
      </c>
      <c r="E32" s="35">
        <f t="shared" si="18"/>
        <v>56.9</v>
      </c>
      <c r="F32" s="16"/>
      <c r="G32" s="16">
        <v>56.9</v>
      </c>
      <c r="H32" s="35">
        <f t="shared" si="19"/>
        <v>59.6</v>
      </c>
      <c r="I32" s="16"/>
      <c r="J32" s="16">
        <v>59.6</v>
      </c>
      <c r="K32" s="35">
        <f t="shared" si="20"/>
        <v>61.7</v>
      </c>
      <c r="L32" s="16"/>
      <c r="M32" s="16">
        <v>61.7</v>
      </c>
      <c r="N32" s="35">
        <f t="shared" si="21"/>
        <v>61.7</v>
      </c>
      <c r="O32" s="16"/>
      <c r="P32" s="16">
        <v>61.7</v>
      </c>
      <c r="Q32" s="50"/>
      <c r="R32" s="38" t="b">
        <f t="shared" si="8"/>
        <v>1</v>
      </c>
    </row>
    <row r="33" spans="1:18" ht="58.5" customHeight="1" x14ac:dyDescent="0.2">
      <c r="A33" s="27" t="s">
        <v>53</v>
      </c>
      <c r="B33" s="26" t="s">
        <v>44</v>
      </c>
      <c r="C33" s="26" t="s">
        <v>19</v>
      </c>
      <c r="D33" s="35">
        <f>E33+H33+K33+N33</f>
        <v>8435.0600000000013</v>
      </c>
      <c r="E33" s="35">
        <f>F33+G33</f>
        <v>3957.8</v>
      </c>
      <c r="F33" s="16">
        <v>3957.8</v>
      </c>
      <c r="G33" s="16">
        <v>0</v>
      </c>
      <c r="H33" s="35">
        <f>I33+J33</f>
        <v>1492.43</v>
      </c>
      <c r="I33" s="16">
        <v>1492.43</v>
      </c>
      <c r="J33" s="16">
        <v>0</v>
      </c>
      <c r="K33" s="35">
        <f>L33+M33</f>
        <v>1492.4</v>
      </c>
      <c r="L33" s="16">
        <v>1492.4</v>
      </c>
      <c r="M33" s="16">
        <v>0</v>
      </c>
      <c r="N33" s="35">
        <f>O33+P33</f>
        <v>1492.43</v>
      </c>
      <c r="O33" s="16">
        <v>1492.43</v>
      </c>
      <c r="P33" s="16">
        <v>0</v>
      </c>
      <c r="Q33" s="50"/>
      <c r="R33" s="38" t="b">
        <f t="shared" si="8"/>
        <v>1</v>
      </c>
    </row>
    <row r="34" spans="1:18" s="25" customFormat="1" ht="37.5" x14ac:dyDescent="0.2">
      <c r="A34" s="61" t="s">
        <v>14</v>
      </c>
      <c r="B34" s="63" t="s">
        <v>16</v>
      </c>
      <c r="C34" s="23" t="s">
        <v>10</v>
      </c>
      <c r="D34" s="24">
        <f>D35</f>
        <v>46623.017</v>
      </c>
      <c r="E34" s="24">
        <f t="shared" ref="E34:P34" si="22">E35</f>
        <v>9666.2999999999993</v>
      </c>
      <c r="F34" s="24">
        <f t="shared" si="22"/>
        <v>9666.2999999999993</v>
      </c>
      <c r="G34" s="24">
        <f t="shared" si="22"/>
        <v>0</v>
      </c>
      <c r="H34" s="24">
        <f t="shared" si="22"/>
        <v>12153.7</v>
      </c>
      <c r="I34" s="24">
        <f t="shared" si="22"/>
        <v>12153.7</v>
      </c>
      <c r="J34" s="24">
        <f t="shared" si="22"/>
        <v>0</v>
      </c>
      <c r="K34" s="24">
        <f>K35</f>
        <v>12363</v>
      </c>
      <c r="L34" s="24">
        <f t="shared" si="22"/>
        <v>12363</v>
      </c>
      <c r="M34" s="24">
        <f t="shared" si="22"/>
        <v>0</v>
      </c>
      <c r="N34" s="24">
        <f t="shared" si="22"/>
        <v>12440.017</v>
      </c>
      <c r="O34" s="24">
        <f t="shared" si="22"/>
        <v>12440.017</v>
      </c>
      <c r="P34" s="24">
        <f t="shared" si="22"/>
        <v>0</v>
      </c>
      <c r="Q34" s="50" t="b">
        <f>IF(E34+H34+K34+N34=D34,TRUE,"ЛОЖ")</f>
        <v>1</v>
      </c>
      <c r="R34" s="38" t="b">
        <f t="shared" si="8"/>
        <v>1</v>
      </c>
    </row>
    <row r="35" spans="1:18" s="25" customFormat="1" ht="35.25" customHeight="1" x14ac:dyDescent="0.2">
      <c r="A35" s="62"/>
      <c r="B35" s="64"/>
      <c r="C35" s="23" t="s">
        <v>19</v>
      </c>
      <c r="D35" s="24">
        <f>SUM(D36:D41)</f>
        <v>46623.017</v>
      </c>
      <c r="E35" s="24">
        <f>SUM(E36:E41)</f>
        <v>9666.2999999999993</v>
      </c>
      <c r="F35" s="24">
        <f>SUM(F36:F41)</f>
        <v>9666.2999999999993</v>
      </c>
      <c r="G35" s="24">
        <f>SUM(G36:G41)</f>
        <v>0</v>
      </c>
      <c r="H35" s="24">
        <f>SUM(H36:H41)</f>
        <v>12153.7</v>
      </c>
      <c r="I35" s="24">
        <f t="shared" ref="I35:P35" si="23">SUM(I36:I41)</f>
        <v>12153.7</v>
      </c>
      <c r="J35" s="24">
        <f t="shared" si="23"/>
        <v>0</v>
      </c>
      <c r="K35" s="24">
        <f>SUM(K36:K41)</f>
        <v>12363</v>
      </c>
      <c r="L35" s="24">
        <f t="shared" si="23"/>
        <v>12363</v>
      </c>
      <c r="M35" s="24">
        <f t="shared" si="23"/>
        <v>0</v>
      </c>
      <c r="N35" s="24">
        <f t="shared" si="23"/>
        <v>12440.017</v>
      </c>
      <c r="O35" s="24">
        <f t="shared" si="23"/>
        <v>12440.017</v>
      </c>
      <c r="P35" s="24">
        <f t="shared" si="23"/>
        <v>0</v>
      </c>
      <c r="Q35" s="50" t="b">
        <f>IF(E35+H35+K35+N35=D35,TRUE,"ЛОЖ")</f>
        <v>1</v>
      </c>
      <c r="R35" s="38" t="b">
        <f t="shared" si="8"/>
        <v>1</v>
      </c>
    </row>
    <row r="36" spans="1:18" s="5" customFormat="1" ht="99.75" customHeight="1" x14ac:dyDescent="0.25">
      <c r="A36" s="22" t="s">
        <v>34</v>
      </c>
      <c r="B36" s="12" t="s">
        <v>16</v>
      </c>
      <c r="C36" s="12" t="s">
        <v>19</v>
      </c>
      <c r="D36" s="36">
        <f t="shared" ref="D36:D41" si="24">E36+H36+K36+N36</f>
        <v>120</v>
      </c>
      <c r="E36" s="36">
        <f t="shared" ref="E36:E41" si="25">F36+G36</f>
        <v>30</v>
      </c>
      <c r="F36" s="7">
        <v>30</v>
      </c>
      <c r="G36" s="7">
        <v>0</v>
      </c>
      <c r="H36" s="36">
        <f t="shared" ref="H36:H41" si="26">I36+J36</f>
        <v>30</v>
      </c>
      <c r="I36" s="7">
        <v>30</v>
      </c>
      <c r="J36" s="7">
        <v>0</v>
      </c>
      <c r="K36" s="36">
        <f>L36+M36</f>
        <v>30</v>
      </c>
      <c r="L36" s="7">
        <v>30</v>
      </c>
      <c r="M36" s="7">
        <v>0</v>
      </c>
      <c r="N36" s="36">
        <f t="shared" ref="N36:N41" si="27">O36+P36</f>
        <v>30</v>
      </c>
      <c r="O36" s="7">
        <v>30</v>
      </c>
      <c r="P36" s="7">
        <v>0</v>
      </c>
      <c r="Q36" s="50"/>
      <c r="R36" s="38" t="b">
        <f t="shared" si="8"/>
        <v>1</v>
      </c>
    </row>
    <row r="37" spans="1:18" s="5" customFormat="1" ht="61.5" customHeight="1" x14ac:dyDescent="0.25">
      <c r="A37" s="10" t="s">
        <v>37</v>
      </c>
      <c r="B37" s="12" t="s">
        <v>16</v>
      </c>
      <c r="C37" s="12" t="s">
        <v>19</v>
      </c>
      <c r="D37" s="36">
        <f t="shared" si="24"/>
        <v>3938</v>
      </c>
      <c r="E37" s="36">
        <f t="shared" si="25"/>
        <v>0</v>
      </c>
      <c r="F37" s="7">
        <v>0</v>
      </c>
      <c r="G37" s="7">
        <v>0</v>
      </c>
      <c r="H37" s="36">
        <f t="shared" si="26"/>
        <v>1250</v>
      </c>
      <c r="I37" s="7">
        <v>1250</v>
      </c>
      <c r="J37" s="7">
        <v>0</v>
      </c>
      <c r="K37" s="36">
        <f>L37</f>
        <v>1316</v>
      </c>
      <c r="L37" s="7">
        <v>1316</v>
      </c>
      <c r="M37" s="7">
        <v>0</v>
      </c>
      <c r="N37" s="36">
        <f t="shared" si="27"/>
        <v>1372</v>
      </c>
      <c r="O37" s="7">
        <v>1372</v>
      </c>
      <c r="P37" s="7">
        <v>0</v>
      </c>
      <c r="Q37" s="50"/>
      <c r="R37" s="38" t="b">
        <f t="shared" si="8"/>
        <v>1</v>
      </c>
    </row>
    <row r="38" spans="1:18" s="56" customFormat="1" ht="84.75" customHeight="1" x14ac:dyDescent="0.2">
      <c r="A38" s="27" t="s">
        <v>33</v>
      </c>
      <c r="B38" s="53" t="s">
        <v>38</v>
      </c>
      <c r="C38" s="26" t="s">
        <v>19</v>
      </c>
      <c r="D38" s="35">
        <f t="shared" si="24"/>
        <v>33931.599999999999</v>
      </c>
      <c r="E38" s="35">
        <f t="shared" si="25"/>
        <v>8283.7999999999993</v>
      </c>
      <c r="F38" s="16">
        <v>8283.7999999999993</v>
      </c>
      <c r="G38" s="16">
        <v>0</v>
      </c>
      <c r="H38" s="35">
        <f t="shared" si="26"/>
        <v>8558.2000000000007</v>
      </c>
      <c r="I38" s="16">
        <v>8558.2000000000007</v>
      </c>
      <c r="J38" s="16">
        <v>0</v>
      </c>
      <c r="K38" s="35">
        <f>L38+M38</f>
        <v>8584.1</v>
      </c>
      <c r="L38" s="16">
        <v>8584.1</v>
      </c>
      <c r="M38" s="16">
        <v>0</v>
      </c>
      <c r="N38" s="35">
        <f t="shared" si="27"/>
        <v>8505.5</v>
      </c>
      <c r="O38" s="16">
        <v>8505.5</v>
      </c>
      <c r="P38" s="16">
        <v>0</v>
      </c>
      <c r="Q38" s="54"/>
      <c r="R38" s="55" t="b">
        <f t="shared" si="8"/>
        <v>1</v>
      </c>
    </row>
    <row r="39" spans="1:18" s="4" customFormat="1" ht="82.5" customHeight="1" x14ac:dyDescent="0.2">
      <c r="A39" s="22" t="s">
        <v>36</v>
      </c>
      <c r="B39" s="12" t="s">
        <v>16</v>
      </c>
      <c r="C39" s="12" t="s">
        <v>19</v>
      </c>
      <c r="D39" s="36">
        <f t="shared" si="24"/>
        <v>1367</v>
      </c>
      <c r="E39" s="36">
        <f t="shared" si="25"/>
        <v>0</v>
      </c>
      <c r="F39" s="7">
        <v>0</v>
      </c>
      <c r="G39" s="7">
        <v>0</v>
      </c>
      <c r="H39" s="36">
        <f t="shared" si="26"/>
        <v>434</v>
      </c>
      <c r="I39" s="7">
        <v>434</v>
      </c>
      <c r="J39" s="7">
        <v>0</v>
      </c>
      <c r="K39" s="36">
        <f>L39+M39</f>
        <v>457</v>
      </c>
      <c r="L39" s="7">
        <v>457</v>
      </c>
      <c r="M39" s="7">
        <v>0</v>
      </c>
      <c r="N39" s="36">
        <f t="shared" si="27"/>
        <v>476</v>
      </c>
      <c r="O39" s="7">
        <v>476</v>
      </c>
      <c r="P39" s="7">
        <v>0</v>
      </c>
      <c r="Q39" s="50"/>
      <c r="R39" s="38" t="b">
        <f t="shared" si="8"/>
        <v>1</v>
      </c>
    </row>
    <row r="40" spans="1:18" s="4" customFormat="1" ht="99" customHeight="1" x14ac:dyDescent="0.2">
      <c r="A40" s="10" t="s">
        <v>35</v>
      </c>
      <c r="B40" s="12" t="s">
        <v>16</v>
      </c>
      <c r="C40" s="12" t="s">
        <v>19</v>
      </c>
      <c r="D40" s="36">
        <f t="shared" si="24"/>
        <v>6966.4169999999995</v>
      </c>
      <c r="E40" s="36">
        <f t="shared" si="25"/>
        <v>1352.5</v>
      </c>
      <c r="F40" s="7">
        <v>1352.5</v>
      </c>
      <c r="G40" s="7">
        <v>0</v>
      </c>
      <c r="H40" s="36">
        <f t="shared" si="26"/>
        <v>1781.5</v>
      </c>
      <c r="I40" s="7">
        <v>1781.5</v>
      </c>
      <c r="J40" s="7">
        <v>0</v>
      </c>
      <c r="K40" s="36">
        <f>L40+M40</f>
        <v>1875.9</v>
      </c>
      <c r="L40" s="7">
        <v>1875.9</v>
      </c>
      <c r="M40" s="7">
        <v>0</v>
      </c>
      <c r="N40" s="36">
        <f t="shared" si="27"/>
        <v>1956.5170000000001</v>
      </c>
      <c r="O40" s="7">
        <v>1956.5170000000001</v>
      </c>
      <c r="P40" s="7">
        <v>0</v>
      </c>
      <c r="Q40" s="50"/>
      <c r="R40" s="38" t="b">
        <f t="shared" si="8"/>
        <v>1</v>
      </c>
    </row>
    <row r="41" spans="1:18" s="4" customFormat="1" ht="58.5" customHeight="1" x14ac:dyDescent="0.2">
      <c r="A41" s="28" t="s">
        <v>49</v>
      </c>
      <c r="B41" s="12" t="s">
        <v>16</v>
      </c>
      <c r="C41" s="12" t="s">
        <v>19</v>
      </c>
      <c r="D41" s="36">
        <f t="shared" si="24"/>
        <v>300</v>
      </c>
      <c r="E41" s="36">
        <f t="shared" si="25"/>
        <v>0</v>
      </c>
      <c r="F41" s="7">
        <v>0</v>
      </c>
      <c r="G41" s="7">
        <v>0</v>
      </c>
      <c r="H41" s="36">
        <f t="shared" si="26"/>
        <v>100</v>
      </c>
      <c r="I41" s="7">
        <v>100</v>
      </c>
      <c r="J41" s="7">
        <v>0</v>
      </c>
      <c r="K41" s="36">
        <f>L41+M41</f>
        <v>100</v>
      </c>
      <c r="L41" s="7">
        <v>100</v>
      </c>
      <c r="M41" s="7">
        <v>0</v>
      </c>
      <c r="N41" s="36">
        <f t="shared" si="27"/>
        <v>100</v>
      </c>
      <c r="O41" s="7">
        <v>100</v>
      </c>
      <c r="P41" s="7">
        <v>0</v>
      </c>
      <c r="Q41" s="50"/>
      <c r="R41" s="38" t="b">
        <f t="shared" si="8"/>
        <v>1</v>
      </c>
    </row>
    <row r="42" spans="1:18" s="25" customFormat="1" ht="51.75" customHeight="1" x14ac:dyDescent="0.2">
      <c r="A42" s="61" t="s">
        <v>23</v>
      </c>
      <c r="B42" s="63" t="str">
        <f>B44</f>
        <v>Главный специалист администрации по противодействию коррупции, администрации муниципального района "Печора"</v>
      </c>
      <c r="C42" s="23" t="s">
        <v>10</v>
      </c>
      <c r="D42" s="24">
        <f>D43</f>
        <v>295</v>
      </c>
      <c r="E42" s="24">
        <f t="shared" ref="E42:P42" si="28">E43</f>
        <v>70</v>
      </c>
      <c r="F42" s="24">
        <f t="shared" si="28"/>
        <v>70</v>
      </c>
      <c r="G42" s="24">
        <f t="shared" si="28"/>
        <v>0</v>
      </c>
      <c r="H42" s="24">
        <f t="shared" si="28"/>
        <v>73</v>
      </c>
      <c r="I42" s="24">
        <f t="shared" si="28"/>
        <v>73</v>
      </c>
      <c r="J42" s="24">
        <f t="shared" si="28"/>
        <v>0</v>
      </c>
      <c r="K42" s="24">
        <f t="shared" si="28"/>
        <v>76</v>
      </c>
      <c r="L42" s="24">
        <f t="shared" si="28"/>
        <v>76</v>
      </c>
      <c r="M42" s="24">
        <f t="shared" si="28"/>
        <v>0</v>
      </c>
      <c r="N42" s="24">
        <f t="shared" si="28"/>
        <v>76</v>
      </c>
      <c r="O42" s="24">
        <f t="shared" si="28"/>
        <v>76</v>
      </c>
      <c r="P42" s="24">
        <f t="shared" si="28"/>
        <v>0</v>
      </c>
      <c r="Q42" s="50" t="b">
        <f>IF(E42+H42+K42+N42=D42,TRUE,"ЛОЖ")</f>
        <v>1</v>
      </c>
      <c r="R42" s="38" t="b">
        <f t="shared" si="8"/>
        <v>1</v>
      </c>
    </row>
    <row r="43" spans="1:18" s="25" customFormat="1" ht="26.25" customHeight="1" x14ac:dyDescent="0.2">
      <c r="A43" s="62"/>
      <c r="B43" s="64"/>
      <c r="C43" s="45" t="s">
        <v>18</v>
      </c>
      <c r="D43" s="44">
        <f>D44+D45</f>
        <v>295</v>
      </c>
      <c r="E43" s="44">
        <f t="shared" ref="E43:P43" si="29">E44+E45</f>
        <v>70</v>
      </c>
      <c r="F43" s="44">
        <f t="shared" si="29"/>
        <v>70</v>
      </c>
      <c r="G43" s="44">
        <f t="shared" si="29"/>
        <v>0</v>
      </c>
      <c r="H43" s="44">
        <f t="shared" si="29"/>
        <v>73</v>
      </c>
      <c r="I43" s="44">
        <f t="shared" si="29"/>
        <v>73</v>
      </c>
      <c r="J43" s="44">
        <f t="shared" si="29"/>
        <v>0</v>
      </c>
      <c r="K43" s="44">
        <f t="shared" si="29"/>
        <v>76</v>
      </c>
      <c r="L43" s="44">
        <f t="shared" si="29"/>
        <v>76</v>
      </c>
      <c r="M43" s="44">
        <f t="shared" si="29"/>
        <v>0</v>
      </c>
      <c r="N43" s="44">
        <f t="shared" si="29"/>
        <v>76</v>
      </c>
      <c r="O43" s="44">
        <f t="shared" si="29"/>
        <v>76</v>
      </c>
      <c r="P43" s="44">
        <f t="shared" si="29"/>
        <v>0</v>
      </c>
      <c r="Q43" s="50" t="b">
        <f>IF(E43+H43+K43+N43=D43,TRUE,"ЛОЖ")</f>
        <v>1</v>
      </c>
      <c r="R43" s="38" t="b">
        <f>IF(F43+G43+I43+J43+L43+M43+O43+P43=N43+K43+H43+E43,TRUE,"ЛОЖ")</f>
        <v>1</v>
      </c>
    </row>
    <row r="44" spans="1:18" ht="81.75" customHeight="1" x14ac:dyDescent="0.2">
      <c r="A44" s="13" t="s">
        <v>47</v>
      </c>
      <c r="B44" s="11" t="s">
        <v>28</v>
      </c>
      <c r="C44" s="10" t="s">
        <v>18</v>
      </c>
      <c r="D44" s="33">
        <f>E44+H44+K44+N44</f>
        <v>275</v>
      </c>
      <c r="E44" s="33">
        <f>F44</f>
        <v>65</v>
      </c>
      <c r="F44" s="8">
        <v>65</v>
      </c>
      <c r="G44" s="8">
        <v>0</v>
      </c>
      <c r="H44" s="33">
        <f>I44+J44</f>
        <v>68</v>
      </c>
      <c r="I44" s="8">
        <v>68</v>
      </c>
      <c r="J44" s="8">
        <v>0</v>
      </c>
      <c r="K44" s="33">
        <f>L44+M44</f>
        <v>71</v>
      </c>
      <c r="L44" s="8">
        <v>71</v>
      </c>
      <c r="M44" s="8">
        <v>0</v>
      </c>
      <c r="N44" s="33">
        <f>O44+P44</f>
        <v>71</v>
      </c>
      <c r="O44" s="8">
        <v>71</v>
      </c>
      <c r="P44" s="8">
        <v>0</v>
      </c>
      <c r="Q44" s="50"/>
      <c r="R44" s="38" t="b">
        <f t="shared" si="8"/>
        <v>1</v>
      </c>
    </row>
    <row r="45" spans="1:18" ht="81.75" customHeight="1" x14ac:dyDescent="0.2">
      <c r="A45" s="10" t="s">
        <v>48</v>
      </c>
      <c r="B45" s="11" t="s">
        <v>28</v>
      </c>
      <c r="C45" s="10" t="s">
        <v>18</v>
      </c>
      <c r="D45" s="33">
        <f>E45+H45+K45+N45</f>
        <v>20</v>
      </c>
      <c r="E45" s="33">
        <f>F45</f>
        <v>5</v>
      </c>
      <c r="F45" s="8">
        <v>5</v>
      </c>
      <c r="G45" s="8">
        <v>0</v>
      </c>
      <c r="H45" s="33">
        <f>I45+J45</f>
        <v>5</v>
      </c>
      <c r="I45" s="8">
        <v>5</v>
      </c>
      <c r="J45" s="8">
        <v>0</v>
      </c>
      <c r="K45" s="33">
        <f>L45+M45</f>
        <v>5</v>
      </c>
      <c r="L45" s="8">
        <v>5</v>
      </c>
      <c r="M45" s="8">
        <v>0</v>
      </c>
      <c r="N45" s="33">
        <f>O45+P45</f>
        <v>5</v>
      </c>
      <c r="O45" s="8">
        <v>5</v>
      </c>
      <c r="P45" s="8">
        <v>0</v>
      </c>
      <c r="Q45" s="50"/>
      <c r="R45" s="38" t="b">
        <f t="shared" si="8"/>
        <v>1</v>
      </c>
    </row>
    <row r="46" spans="1:18" ht="15.75" x14ac:dyDescent="0.2">
      <c r="Q46" s="48"/>
    </row>
    <row r="47" spans="1:18" ht="15.75" x14ac:dyDescent="0.2">
      <c r="Q47" s="48"/>
    </row>
    <row r="48" spans="1:18" ht="15.75" x14ac:dyDescent="0.2">
      <c r="D48" s="49" t="b">
        <f>IF(D42+D34+D22+D16+D13=D9,TRUE,"лож")</f>
        <v>1</v>
      </c>
      <c r="E48" s="49" t="b">
        <f>IF(E42+E34+E22+E16+E13=E9,TRUE,"ЛОЖ")</f>
        <v>1</v>
      </c>
      <c r="F48" s="49" t="b">
        <f t="shared" ref="F48:P48" si="30">IF(F42+F34+F22+F16+F13=F9,TRUE,"лож")</f>
        <v>1</v>
      </c>
      <c r="G48" s="49" t="b">
        <f t="shared" si="30"/>
        <v>1</v>
      </c>
      <c r="H48" s="49" t="b">
        <f t="shared" si="30"/>
        <v>1</v>
      </c>
      <c r="I48" s="49" t="b">
        <f t="shared" si="30"/>
        <v>1</v>
      </c>
      <c r="J48" s="49" t="b">
        <f t="shared" si="30"/>
        <v>1</v>
      </c>
      <c r="K48" s="49" t="b">
        <f t="shared" si="30"/>
        <v>1</v>
      </c>
      <c r="L48" s="49" t="b">
        <f t="shared" si="30"/>
        <v>1</v>
      </c>
      <c r="M48" s="49" t="b">
        <f t="shared" si="30"/>
        <v>1</v>
      </c>
      <c r="N48" s="49" t="b">
        <f t="shared" si="30"/>
        <v>1</v>
      </c>
      <c r="O48" s="49" t="b">
        <f t="shared" si="30"/>
        <v>1</v>
      </c>
      <c r="P48" s="49" t="b">
        <f t="shared" si="30"/>
        <v>1</v>
      </c>
      <c r="Q48" s="48"/>
    </row>
  </sheetData>
  <autoFilter ref="A8:P8"/>
  <mergeCells count="22">
    <mergeCell ref="A4:P4"/>
    <mergeCell ref="B22:B23"/>
    <mergeCell ref="A22:A23"/>
    <mergeCell ref="A34:A35"/>
    <mergeCell ref="B34:B35"/>
    <mergeCell ref="C5:C7"/>
    <mergeCell ref="D6:D7"/>
    <mergeCell ref="N6:P6"/>
    <mergeCell ref="D5:P5"/>
    <mergeCell ref="E6:G6"/>
    <mergeCell ref="H6:J6"/>
    <mergeCell ref="K6:M6"/>
    <mergeCell ref="A42:A43"/>
    <mergeCell ref="B42:B43"/>
    <mergeCell ref="B5:B7"/>
    <mergeCell ref="A5:A7"/>
    <mergeCell ref="B13:B14"/>
    <mergeCell ref="A13:A14"/>
    <mergeCell ref="A16:A17"/>
    <mergeCell ref="B16:B17"/>
    <mergeCell ref="A9:A12"/>
    <mergeCell ref="B9:B12"/>
  </mergeCells>
  <printOptions horizontalCentered="1"/>
  <pageMargins left="0.19685039370078741" right="0.19685039370078741" top="0.55118110236220474" bottom="0.39370078740157483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ШирокаяО</cp:lastModifiedBy>
  <cp:lastPrinted>2014-10-31T13:43:30Z</cp:lastPrinted>
  <dcterms:created xsi:type="dcterms:W3CDTF">2013-10-25T08:40:08Z</dcterms:created>
  <dcterms:modified xsi:type="dcterms:W3CDTF">2014-11-19T12:04:26Z</dcterms:modified>
</cp:coreProperties>
</file>