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Лист1!$A$1:$BE$73</definedName>
  </definedNames>
  <calcPr calcId="144525"/>
</workbook>
</file>

<file path=xl/calcChain.xml><?xml version="1.0" encoding="utf-8"?>
<calcChain xmlns="http://schemas.openxmlformats.org/spreadsheetml/2006/main">
  <c r="R66" i="1" l="1"/>
  <c r="V18" i="1" l="1"/>
  <c r="V66" i="1"/>
  <c r="V68" i="1"/>
  <c r="V25" i="1" l="1"/>
  <c r="AI50" i="1" l="1"/>
  <c r="AA50" i="1"/>
  <c r="K50" i="1"/>
  <c r="R57" i="1" l="1"/>
  <c r="Y36" i="1" l="1"/>
  <c r="AI19" i="1" l="1"/>
  <c r="AA19" i="1"/>
  <c r="D49" i="1"/>
  <c r="K20" i="1"/>
  <c r="V37" i="1" l="1"/>
  <c r="V35" i="1" s="1"/>
  <c r="U37" i="1"/>
  <c r="U19" i="1" s="1"/>
  <c r="V36" i="1" l="1"/>
  <c r="R38" i="1"/>
  <c r="D38" i="1" s="1"/>
  <c r="AL19" i="1" l="1"/>
  <c r="AD19" i="1"/>
  <c r="N21" i="1" l="1"/>
  <c r="N50" i="1"/>
  <c r="N37" i="1"/>
  <c r="N19" i="1" s="1"/>
  <c r="N36" i="1"/>
  <c r="N24" i="1"/>
  <c r="N23" i="1"/>
  <c r="N20" i="1"/>
  <c r="N58" i="1"/>
  <c r="M21" i="1"/>
  <c r="M25" i="1"/>
  <c r="U24" i="1"/>
  <c r="V24" i="1"/>
  <c r="V20" i="1" s="1"/>
  <c r="R34" i="1"/>
  <c r="D34" i="1" s="1"/>
  <c r="W50" i="1" l="1"/>
  <c r="AD24" i="1"/>
  <c r="AD25" i="1"/>
  <c r="AK69" i="1" l="1"/>
  <c r="AK68" i="1" s="1"/>
  <c r="AD36" i="1"/>
  <c r="AD23" i="1"/>
  <c r="AC24" i="1"/>
  <c r="AA34" i="1"/>
  <c r="K34" i="1"/>
  <c r="V50" i="1" l="1"/>
  <c r="AM36" i="1" l="1"/>
  <c r="W36" i="1"/>
  <c r="AK36" i="1"/>
  <c r="AL36" i="1"/>
  <c r="R45" i="1"/>
  <c r="V23" i="1"/>
  <c r="AD20" i="1"/>
  <c r="K60" i="1"/>
  <c r="AY60" i="1"/>
  <c r="AL60" i="1"/>
  <c r="AI60" i="1" s="1"/>
  <c r="AD60" i="1"/>
  <c r="AA60" i="1" s="1"/>
  <c r="V60" i="1"/>
  <c r="R60" i="1" s="1"/>
  <c r="K65" i="1"/>
  <c r="AR65" i="1"/>
  <c r="AY65" i="1"/>
  <c r="AI65" i="1"/>
  <c r="AA65" i="1"/>
  <c r="R65" i="1"/>
  <c r="D60" i="1" l="1"/>
  <c r="D65" i="1"/>
  <c r="AI48" i="1"/>
  <c r="R39" i="1"/>
  <c r="AA49" i="1" l="1"/>
  <c r="R49" i="1"/>
  <c r="R47" i="1"/>
  <c r="R46" i="1"/>
  <c r="K47" i="1"/>
  <c r="K46" i="1"/>
  <c r="D47" i="1" l="1"/>
  <c r="D46" i="1"/>
  <c r="AI45" i="1"/>
  <c r="AA42" i="1"/>
  <c r="R42" i="1"/>
  <c r="M36" i="1" l="1"/>
  <c r="K21" i="1" l="1"/>
  <c r="D21" i="1" s="1"/>
  <c r="AM68" i="1"/>
  <c r="N67" i="1"/>
  <c r="M67" i="1"/>
  <c r="K42" i="1" l="1"/>
  <c r="D42" i="1" s="1"/>
  <c r="N66" i="1" l="1"/>
  <c r="K73" i="1"/>
  <c r="AY73" i="1"/>
  <c r="AR73" i="1"/>
  <c r="AI73" i="1"/>
  <c r="AA73" i="1"/>
  <c r="R73" i="1"/>
  <c r="D73" i="1" l="1"/>
  <c r="K67" i="1"/>
  <c r="D67" i="1" s="1"/>
  <c r="AA72" i="1"/>
  <c r="AI72" i="1"/>
  <c r="AR72" i="1"/>
  <c r="AY72" i="1"/>
  <c r="R72" i="1"/>
  <c r="K72" i="1"/>
  <c r="D72" i="1" s="1"/>
  <c r="K39" i="1" l="1"/>
  <c r="AC36" i="1" l="1"/>
  <c r="AA40" i="1" l="1"/>
  <c r="AA39" i="1"/>
  <c r="K40" i="1" l="1"/>
  <c r="R40" i="1" l="1"/>
  <c r="AY71" i="1" l="1"/>
  <c r="AR71" i="1" s="1"/>
  <c r="AI71" i="1"/>
  <c r="AA71" i="1" s="1"/>
  <c r="R71" i="1"/>
  <c r="K71" i="1"/>
  <c r="D71" i="1" s="1"/>
  <c r="R44" i="1" l="1"/>
  <c r="N59" i="1" l="1"/>
  <c r="K59" i="1" s="1"/>
  <c r="D59" i="1" s="1"/>
  <c r="M37" i="1"/>
  <c r="K64" i="1" l="1"/>
  <c r="D64" i="1" s="1"/>
  <c r="M20" i="1" l="1"/>
  <c r="L20" i="1"/>
  <c r="BE20" i="1"/>
  <c r="BD20" i="1"/>
  <c r="BC20" i="1"/>
  <c r="BA20" i="1"/>
  <c r="AZ20" i="1"/>
  <c r="AX20" i="1"/>
  <c r="AW20" i="1"/>
  <c r="AV20" i="1"/>
  <c r="AT20" i="1"/>
  <c r="AS20" i="1"/>
  <c r="AQ20" i="1"/>
  <c r="AP20" i="1"/>
  <c r="AO20" i="1"/>
  <c r="AN20" i="1"/>
  <c r="AM20" i="1"/>
  <c r="AK20" i="1"/>
  <c r="AJ20" i="1"/>
  <c r="AC20" i="1"/>
  <c r="Z20" i="1"/>
  <c r="Y20" i="1"/>
  <c r="X20" i="1"/>
  <c r="W20" i="1"/>
  <c r="U20" i="1"/>
  <c r="T20" i="1"/>
  <c r="S20" i="1"/>
  <c r="Q20" i="1"/>
  <c r="P20" i="1"/>
  <c r="O20" i="1"/>
  <c r="Q57" i="1"/>
  <c r="P57" i="1"/>
  <c r="O57" i="1"/>
  <c r="BE58" i="1"/>
  <c r="BE57" i="1" s="1"/>
  <c r="BD58" i="1"/>
  <c r="BD57" i="1" s="1"/>
  <c r="BC58" i="1"/>
  <c r="BC57" i="1" s="1"/>
  <c r="BB58" i="1"/>
  <c r="BB57" i="1" s="1"/>
  <c r="BA58" i="1"/>
  <c r="BA57" i="1" s="1"/>
  <c r="AZ58" i="1"/>
  <c r="AZ57" i="1" s="1"/>
  <c r="AX58" i="1"/>
  <c r="AX57" i="1" s="1"/>
  <c r="AW58" i="1"/>
  <c r="AW57" i="1" s="1"/>
  <c r="AV58" i="1"/>
  <c r="AV57" i="1" s="1"/>
  <c r="AU58" i="1"/>
  <c r="AU57" i="1" s="1"/>
  <c r="AT58" i="1"/>
  <c r="AT57" i="1" s="1"/>
  <c r="AS58" i="1"/>
  <c r="AS57" i="1" s="1"/>
  <c r="AQ58" i="1"/>
  <c r="AQ57" i="1" s="1"/>
  <c r="AP58" i="1"/>
  <c r="AP57" i="1" s="1"/>
  <c r="AO58" i="1"/>
  <c r="AO57" i="1" s="1"/>
  <c r="AN58" i="1"/>
  <c r="AN57" i="1" s="1"/>
  <c r="AM58" i="1"/>
  <c r="AM57" i="1" s="1"/>
  <c r="AL58" i="1"/>
  <c r="AL57" i="1" s="1"/>
  <c r="AI57" i="1" s="1"/>
  <c r="AK58" i="1"/>
  <c r="AK57" i="1" s="1"/>
  <c r="AJ58" i="1"/>
  <c r="AJ57" i="1" s="1"/>
  <c r="Z58" i="1"/>
  <c r="Z57" i="1" s="1"/>
  <c r="Y58" i="1"/>
  <c r="Y57" i="1" s="1"/>
  <c r="X58" i="1"/>
  <c r="X57" i="1" s="1"/>
  <c r="W58" i="1"/>
  <c r="W57" i="1" s="1"/>
  <c r="AH58" i="1"/>
  <c r="AH57" i="1" s="1"/>
  <c r="AG58" i="1"/>
  <c r="AG57" i="1" s="1"/>
  <c r="AF58" i="1"/>
  <c r="AF57" i="1" s="1"/>
  <c r="AE58" i="1"/>
  <c r="AE57" i="1" s="1"/>
  <c r="AD58" i="1"/>
  <c r="AD57" i="1" s="1"/>
  <c r="AA57" i="1" s="1"/>
  <c r="AC58" i="1"/>
  <c r="AC57" i="1" s="1"/>
  <c r="AB58" i="1"/>
  <c r="AB57" i="1" s="1"/>
  <c r="V58" i="1"/>
  <c r="V57" i="1" s="1"/>
  <c r="U58" i="1"/>
  <c r="U57" i="1" s="1"/>
  <c r="T58" i="1"/>
  <c r="T57" i="1" s="1"/>
  <c r="S58" i="1"/>
  <c r="S57" i="1" s="1"/>
  <c r="M58" i="1"/>
  <c r="M57" i="1" s="1"/>
  <c r="L58" i="1"/>
  <c r="L57" i="1" s="1"/>
  <c r="N57" i="1"/>
  <c r="BE69" i="1"/>
  <c r="BE66" i="1" s="1"/>
  <c r="BD69" i="1"/>
  <c r="BD66" i="1" s="1"/>
  <c r="BC69" i="1"/>
  <c r="BB69" i="1"/>
  <c r="BB66" i="1" s="1"/>
  <c r="BA69" i="1"/>
  <c r="BA66" i="1" s="1"/>
  <c r="AZ69" i="1"/>
  <c r="AZ66" i="1" s="1"/>
  <c r="AX69" i="1"/>
  <c r="AX66" i="1" s="1"/>
  <c r="AW69" i="1"/>
  <c r="AW66" i="1" s="1"/>
  <c r="AV69" i="1"/>
  <c r="AU69" i="1"/>
  <c r="AU66" i="1" s="1"/>
  <c r="AT69" i="1"/>
  <c r="AT66" i="1" s="1"/>
  <c r="AS69" i="1"/>
  <c r="AS66" i="1" s="1"/>
  <c r="AQ69" i="1"/>
  <c r="AQ66" i="1" s="1"/>
  <c r="AP69" i="1"/>
  <c r="AP66" i="1" s="1"/>
  <c r="AO69" i="1"/>
  <c r="AO66" i="1" s="1"/>
  <c r="AN69" i="1"/>
  <c r="AN66" i="1" s="1"/>
  <c r="AM66" i="1"/>
  <c r="AL69" i="1"/>
  <c r="AL66" i="1" s="1"/>
  <c r="AK66" i="1"/>
  <c r="AJ69" i="1"/>
  <c r="AJ66" i="1" s="1"/>
  <c r="AH69" i="1"/>
  <c r="AH66" i="1" s="1"/>
  <c r="AG69" i="1"/>
  <c r="AG66" i="1" s="1"/>
  <c r="AF69" i="1"/>
  <c r="AF66" i="1" s="1"/>
  <c r="AE69" i="1"/>
  <c r="AD69" i="1"/>
  <c r="AD66" i="1" s="1"/>
  <c r="AC69" i="1"/>
  <c r="AB69" i="1"/>
  <c r="AB66" i="1" s="1"/>
  <c r="Z69" i="1"/>
  <c r="Z66" i="1" s="1"/>
  <c r="Y69" i="1"/>
  <c r="Y66" i="1" s="1"/>
  <c r="X69" i="1"/>
  <c r="X66" i="1" s="1"/>
  <c r="W69" i="1"/>
  <c r="V69" i="1"/>
  <c r="U69" i="1"/>
  <c r="U68" i="1" s="1"/>
  <c r="T69" i="1"/>
  <c r="T66" i="1" s="1"/>
  <c r="S69" i="1"/>
  <c r="S66" i="1" s="1"/>
  <c r="Q69" i="1"/>
  <c r="Q66" i="1" s="1"/>
  <c r="P69" i="1"/>
  <c r="P66" i="1" s="1"/>
  <c r="N69" i="1"/>
  <c r="N68" i="1" s="1"/>
  <c r="N18" i="1" s="1"/>
  <c r="N17" i="1" s="1"/>
  <c r="M69" i="1"/>
  <c r="L69" i="1"/>
  <c r="L66" i="1" s="1"/>
  <c r="O69" i="1"/>
  <c r="BE50" i="1"/>
  <c r="BD50" i="1"/>
  <c r="BD18" i="1" s="1"/>
  <c r="BC50" i="1"/>
  <c r="BB50" i="1"/>
  <c r="BA50" i="1"/>
  <c r="BA18" i="1" s="1"/>
  <c r="AZ50" i="1"/>
  <c r="AX50" i="1"/>
  <c r="AW50" i="1"/>
  <c r="AW18" i="1" s="1"/>
  <c r="AV50" i="1"/>
  <c r="AU50" i="1"/>
  <c r="AT50" i="1"/>
  <c r="AT18" i="1" s="1"/>
  <c r="AS50" i="1"/>
  <c r="AQ50" i="1"/>
  <c r="AP50" i="1"/>
  <c r="AP18" i="1" s="1"/>
  <c r="AO50" i="1"/>
  <c r="AN50" i="1"/>
  <c r="AM50" i="1"/>
  <c r="AL50" i="1"/>
  <c r="AK50" i="1"/>
  <c r="AJ50" i="1"/>
  <c r="AH50" i="1"/>
  <c r="AG50" i="1"/>
  <c r="AF50" i="1"/>
  <c r="AE50" i="1"/>
  <c r="AD50" i="1"/>
  <c r="AC50" i="1"/>
  <c r="AB50" i="1"/>
  <c r="Z50" i="1"/>
  <c r="Y50" i="1"/>
  <c r="X50" i="1"/>
  <c r="U50" i="1"/>
  <c r="T50" i="1"/>
  <c r="S50" i="1"/>
  <c r="M50" i="1"/>
  <c r="L50" i="1"/>
  <c r="O50" i="1"/>
  <c r="AY51" i="1"/>
  <c r="U36" i="1"/>
  <c r="V19" i="1"/>
  <c r="AA48" i="1"/>
  <c r="R48" i="1"/>
  <c r="M19" i="1"/>
  <c r="K49" i="1"/>
  <c r="K48" i="1"/>
  <c r="AH36" i="1"/>
  <c r="AG36" i="1"/>
  <c r="AG18" i="1" s="1"/>
  <c r="AF36" i="1"/>
  <c r="AE36" i="1"/>
  <c r="AB36" i="1"/>
  <c r="Z36" i="1"/>
  <c r="X36" i="1"/>
  <c r="T36" i="1"/>
  <c r="S36" i="1"/>
  <c r="Q36" i="1"/>
  <c r="P36" i="1"/>
  <c r="O36" i="1"/>
  <c r="L36" i="1"/>
  <c r="BE37" i="1"/>
  <c r="BE19" i="1" s="1"/>
  <c r="BD37" i="1"/>
  <c r="BD19" i="1" s="1"/>
  <c r="BC37" i="1"/>
  <c r="BC19" i="1" s="1"/>
  <c r="BB37" i="1"/>
  <c r="BB19" i="1" s="1"/>
  <c r="BA37" i="1"/>
  <c r="BA19" i="1" s="1"/>
  <c r="AZ37" i="1"/>
  <c r="AZ19" i="1" s="1"/>
  <c r="AX37" i="1"/>
  <c r="AX19" i="1" s="1"/>
  <c r="AW37" i="1"/>
  <c r="AW19" i="1" s="1"/>
  <c r="AV37" i="1"/>
  <c r="AV19" i="1" s="1"/>
  <c r="AU37" i="1"/>
  <c r="AU19" i="1" s="1"/>
  <c r="AT37" i="1"/>
  <c r="AT19" i="1" s="1"/>
  <c r="AS37" i="1"/>
  <c r="AS19" i="1" s="1"/>
  <c r="AQ37" i="1"/>
  <c r="AQ19" i="1" s="1"/>
  <c r="AP37" i="1"/>
  <c r="AP19" i="1" s="1"/>
  <c r="AO37" i="1"/>
  <c r="AO19" i="1" s="1"/>
  <c r="AN37" i="1"/>
  <c r="AN19" i="1" s="1"/>
  <c r="AM37" i="1"/>
  <c r="AM19" i="1" s="1"/>
  <c r="AL37" i="1"/>
  <c r="AK37" i="1"/>
  <c r="AK19" i="1" s="1"/>
  <c r="AJ37" i="1"/>
  <c r="AJ19" i="1" s="1"/>
  <c r="AH37" i="1"/>
  <c r="AH19" i="1" s="1"/>
  <c r="AG37" i="1"/>
  <c r="AG19" i="1" s="1"/>
  <c r="AF37" i="1"/>
  <c r="AF19" i="1" s="1"/>
  <c r="AE37" i="1"/>
  <c r="AE19" i="1" s="1"/>
  <c r="AD37" i="1"/>
  <c r="AC37" i="1"/>
  <c r="AC19" i="1" s="1"/>
  <c r="AB37" i="1"/>
  <c r="AB19" i="1" s="1"/>
  <c r="Z37" i="1"/>
  <c r="Z19" i="1" s="1"/>
  <c r="Y37" i="1"/>
  <c r="Y19" i="1" s="1"/>
  <c r="X37" i="1"/>
  <c r="X19" i="1" s="1"/>
  <c r="W37" i="1"/>
  <c r="W19" i="1" s="1"/>
  <c r="T37" i="1"/>
  <c r="T19" i="1" s="1"/>
  <c r="S37" i="1"/>
  <c r="S19" i="1" s="1"/>
  <c r="Q37" i="1"/>
  <c r="Q19" i="1" s="1"/>
  <c r="P37" i="1"/>
  <c r="P19" i="1" s="1"/>
  <c r="O37" i="1"/>
  <c r="O19" i="1" s="1"/>
  <c r="L37" i="1"/>
  <c r="L19" i="1" s="1"/>
  <c r="AY45" i="1"/>
  <c r="K45" i="1"/>
  <c r="K44" i="1"/>
  <c r="D44" i="1" s="1"/>
  <c r="R50" i="1" l="1"/>
  <c r="D50" i="1" s="1"/>
  <c r="D48" i="1"/>
  <c r="R19" i="1"/>
  <c r="W66" i="1"/>
  <c r="W18" i="1" s="1"/>
  <c r="W17" i="1" s="1"/>
  <c r="W68" i="1"/>
  <c r="M66" i="1"/>
  <c r="M68" i="1"/>
  <c r="AE66" i="1"/>
  <c r="AE68" i="1"/>
  <c r="AV66" i="1"/>
  <c r="AV68" i="1"/>
  <c r="BC66" i="1"/>
  <c r="BC18" i="1" s="1"/>
  <c r="BC17" i="1" s="1"/>
  <c r="BC68" i="1"/>
  <c r="L18" i="1"/>
  <c r="L17" i="1" s="1"/>
  <c r="AF18" i="1"/>
  <c r="O66" i="1"/>
  <c r="O68" i="1"/>
  <c r="AC66" i="1"/>
  <c r="AC68" i="1"/>
  <c r="X18" i="1"/>
  <c r="X17" i="1" s="1"/>
  <c r="AB18" i="1"/>
  <c r="AM18" i="1"/>
  <c r="T18" i="1"/>
  <c r="T17" i="1" s="1"/>
  <c r="AN18" i="1"/>
  <c r="AQ18" i="1"/>
  <c r="AQ17" i="1" s="1"/>
  <c r="AX18" i="1"/>
  <c r="AX17" i="1" s="1"/>
  <c r="BE18" i="1"/>
  <c r="BE17" i="1" s="1"/>
  <c r="O18" i="1"/>
  <c r="O17" i="1" s="1"/>
  <c r="S18" i="1"/>
  <c r="S17" i="1" s="1"/>
  <c r="R69" i="1"/>
  <c r="R68" i="1" s="1"/>
  <c r="Y18" i="1"/>
  <c r="Y17" i="1" s="1"/>
  <c r="AO18" i="1"/>
  <c r="AO17" i="1" s="1"/>
  <c r="AS18" i="1"/>
  <c r="AS17" i="1" s="1"/>
  <c r="AV18" i="1"/>
  <c r="AV17" i="1" s="1"/>
  <c r="AZ18" i="1"/>
  <c r="AH18" i="1"/>
  <c r="Z18" i="1"/>
  <c r="Z17" i="1" s="1"/>
  <c r="AE18" i="1"/>
  <c r="AN17" i="1"/>
  <c r="AP17" i="1"/>
  <c r="AW17" i="1"/>
  <c r="AZ17" i="1"/>
  <c r="BD17" i="1"/>
  <c r="AM17" i="1"/>
  <c r="AT17" i="1"/>
  <c r="BA17" i="1"/>
  <c r="K69" i="1"/>
  <c r="K68" i="1" s="1"/>
  <c r="AR58" i="1"/>
  <c r="AR57" i="1" s="1"/>
  <c r="U66" i="1"/>
  <c r="L35" i="1"/>
  <c r="S35" i="1"/>
  <c r="T35" i="1"/>
  <c r="X35" i="1"/>
  <c r="M35" i="1"/>
  <c r="N35" i="1"/>
  <c r="AZ22" i="1"/>
  <c r="BA22" i="1"/>
  <c r="BC22" i="1"/>
  <c r="BD22" i="1"/>
  <c r="BE22" i="1"/>
  <c r="BB24" i="1"/>
  <c r="BB20" i="1" s="1"/>
  <c r="AX22" i="1"/>
  <c r="AW22" i="1"/>
  <c r="AV22" i="1"/>
  <c r="AT22" i="1"/>
  <c r="AS22" i="1"/>
  <c r="AU24" i="1"/>
  <c r="AJ22" i="1"/>
  <c r="AM22" i="1"/>
  <c r="AN22" i="1"/>
  <c r="AQ22" i="1"/>
  <c r="AK23" i="1"/>
  <c r="AK18" i="1" s="1"/>
  <c r="AL24" i="1"/>
  <c r="AL20" i="1" s="1"/>
  <c r="AC23" i="1"/>
  <c r="Y22" i="1"/>
  <c r="X22" i="1"/>
  <c r="T22" i="1"/>
  <c r="S22" i="1"/>
  <c r="U23" i="1"/>
  <c r="U22" i="1" s="1"/>
  <c r="L22" i="1"/>
  <c r="M23" i="1"/>
  <c r="K32" i="1"/>
  <c r="D32" i="1" s="1"/>
  <c r="P25" i="1"/>
  <c r="M18" i="1" l="1"/>
  <c r="M17" i="1" s="1"/>
  <c r="K66" i="1"/>
  <c r="N22" i="1"/>
  <c r="U18" i="1"/>
  <c r="U17" i="1" s="1"/>
  <c r="AC22" i="1"/>
  <c r="AC18" i="1"/>
  <c r="AC17" i="1" s="1"/>
  <c r="AK22" i="1"/>
  <c r="AK17" i="1"/>
  <c r="M22" i="1"/>
  <c r="AR24" i="1"/>
  <c r="AR20" i="1" s="1"/>
  <c r="AU20" i="1"/>
  <c r="D40" i="1"/>
  <c r="D39" i="1"/>
  <c r="AJ36" i="1" l="1"/>
  <c r="AJ18" i="1" s="1"/>
  <c r="AJ17" i="1" s="1"/>
  <c r="AY37" i="1"/>
  <c r="AY19" i="1" s="1"/>
  <c r="AR40" i="1"/>
  <c r="AR39" i="1"/>
  <c r="AY40" i="1"/>
  <c r="AY39" i="1"/>
  <c r="AI40" i="1" l="1"/>
  <c r="AI39" i="1"/>
  <c r="AI32" i="1" l="1"/>
  <c r="AI44" i="1" l="1"/>
  <c r="K62" i="1" l="1"/>
  <c r="R62" i="1"/>
  <c r="AA62" i="1"/>
  <c r="AI62" i="1"/>
  <c r="AR62" i="1"/>
  <c r="AY62" i="1"/>
  <c r="D62" i="1" l="1"/>
  <c r="AA45" i="1" l="1"/>
  <c r="AR45" i="1"/>
  <c r="AP35" i="1"/>
  <c r="AO35" i="1"/>
  <c r="AQ25" i="1"/>
  <c r="D45" i="1" l="1"/>
  <c r="AQ35" i="1"/>
  <c r="AY70" i="1" l="1"/>
  <c r="AY31" i="1"/>
  <c r="AY52" i="1" l="1"/>
  <c r="AR52" i="1"/>
  <c r="AR44" i="1"/>
  <c r="AY44" i="1"/>
  <c r="AG35" i="1"/>
  <c r="AF35" i="1"/>
  <c r="BD35" i="1"/>
  <c r="AY36" i="1"/>
  <c r="BB35" i="1"/>
  <c r="AZ35" i="1"/>
  <c r="BE35" i="1"/>
  <c r="AR32" i="1"/>
  <c r="AY32" i="1"/>
  <c r="AY30" i="1"/>
  <c r="AG25" i="1"/>
  <c r="AF25" i="1"/>
  <c r="BE25" i="1"/>
  <c r="BD25" i="1"/>
  <c r="BC25" i="1"/>
  <c r="BB25" i="1"/>
  <c r="BB23" i="1" s="1"/>
  <c r="BA25" i="1"/>
  <c r="AZ25" i="1"/>
  <c r="AW25" i="1"/>
  <c r="BB22" i="1" l="1"/>
  <c r="BB18" i="1"/>
  <c r="BB17" i="1" s="1"/>
  <c r="AY17" i="1" s="1"/>
  <c r="BC35" i="1"/>
  <c r="BA35" i="1"/>
  <c r="AI69" i="1"/>
  <c r="AI68" i="1" s="1"/>
  <c r="AY23" i="1"/>
  <c r="AY69" i="1"/>
  <c r="AY68" i="1" s="1"/>
  <c r="AI58" i="1"/>
  <c r="AY50" i="1"/>
  <c r="AW35" i="1"/>
  <c r="AN35" i="1"/>
  <c r="AY24" i="1"/>
  <c r="AY20" i="1" s="1"/>
  <c r="AX25" i="1"/>
  <c r="AY61" i="1"/>
  <c r="AY58" i="1"/>
  <c r="AY57" i="1" s="1"/>
  <c r="AY56" i="1"/>
  <c r="AY55" i="1"/>
  <c r="AY54" i="1"/>
  <c r="AY53" i="1"/>
  <c r="AY43" i="1"/>
  <c r="AY29" i="1"/>
  <c r="AY28" i="1"/>
  <c r="AY27" i="1"/>
  <c r="AY26" i="1"/>
  <c r="AY35" i="1" l="1"/>
  <c r="AY22" i="1"/>
  <c r="AY18" i="1"/>
  <c r="AX35" i="1"/>
  <c r="AB24" i="1" l="1"/>
  <c r="AH24" i="1"/>
  <c r="AG24" i="1"/>
  <c r="AF24" i="1"/>
  <c r="AE24" i="1"/>
  <c r="AF22" i="1" l="1"/>
  <c r="AF20" i="1"/>
  <c r="AF17" i="1" s="1"/>
  <c r="AH22" i="1"/>
  <c r="AH20" i="1"/>
  <c r="AH17" i="1" s="1"/>
  <c r="AE22" i="1"/>
  <c r="AE20" i="1"/>
  <c r="AE17" i="1" s="1"/>
  <c r="AG22" i="1"/>
  <c r="AG20" i="1"/>
  <c r="AG17" i="1" s="1"/>
  <c r="AB22" i="1"/>
  <c r="AB20" i="1"/>
  <c r="AB17" i="1" s="1"/>
  <c r="AA24" i="1"/>
  <c r="AA20" i="1" s="1"/>
  <c r="AA44" i="1"/>
  <c r="AA32" i="1" l="1"/>
  <c r="AI52" i="1" l="1"/>
  <c r="AA52" i="1"/>
  <c r="AA69" i="1" l="1"/>
  <c r="AA68" i="1" s="1"/>
  <c r="AR70" i="1"/>
  <c r="AI70" i="1"/>
  <c r="AA70" i="1"/>
  <c r="J66" i="1"/>
  <c r="I66" i="1"/>
  <c r="H66" i="1"/>
  <c r="G66" i="1"/>
  <c r="F66" i="1"/>
  <c r="E66" i="1"/>
  <c r="K70" i="1"/>
  <c r="R70" i="1"/>
  <c r="D70" i="1" l="1"/>
  <c r="AR69" i="1"/>
  <c r="AI66" i="1"/>
  <c r="AI61" i="1"/>
  <c r="AI56" i="1"/>
  <c r="AI55" i="1"/>
  <c r="AI54" i="1"/>
  <c r="AI53" i="1"/>
  <c r="AI51" i="1"/>
  <c r="AI43" i="1"/>
  <c r="AL35" i="1"/>
  <c r="AI31" i="1"/>
  <c r="AI30" i="1"/>
  <c r="AI29" i="1"/>
  <c r="AI28" i="1"/>
  <c r="AI27" i="1"/>
  <c r="AI26" i="1"/>
  <c r="AM25" i="1"/>
  <c r="AL25" i="1"/>
  <c r="AL23" i="1" s="1"/>
  <c r="AL18" i="1" s="1"/>
  <c r="AL17" i="1" s="1"/>
  <c r="AI17" i="1" s="1"/>
  <c r="AK25" i="1"/>
  <c r="AJ25" i="1"/>
  <c r="D69" i="1" l="1"/>
  <c r="AR68" i="1"/>
  <c r="D68" i="1" s="1"/>
  <c r="AL22" i="1"/>
  <c r="AR66" i="1"/>
  <c r="AY66" i="1"/>
  <c r="AM35" i="1"/>
  <c r="AK35" i="1"/>
  <c r="AI25" i="1"/>
  <c r="AI36" i="1"/>
  <c r="AJ35" i="1"/>
  <c r="AA66" i="1"/>
  <c r="D66" i="1" s="1"/>
  <c r="AI37" i="1"/>
  <c r="AI24" i="1"/>
  <c r="AI20" i="1" s="1"/>
  <c r="AI23" i="1"/>
  <c r="AI22" i="1" l="1"/>
  <c r="AI18" i="1"/>
  <c r="AI35" i="1"/>
  <c r="F37" i="1" l="1"/>
  <c r="G37" i="1"/>
  <c r="H37" i="1"/>
  <c r="I37" i="1"/>
  <c r="J37" i="1"/>
  <c r="E37" i="1"/>
  <c r="F36" i="1"/>
  <c r="G36" i="1"/>
  <c r="H36" i="1"/>
  <c r="I36" i="1"/>
  <c r="J36" i="1"/>
  <c r="AT25" i="1"/>
  <c r="AU25" i="1"/>
  <c r="AU23" i="1" s="1"/>
  <c r="AU18" i="1" s="1"/>
  <c r="AU17" i="1" s="1"/>
  <c r="AR17" i="1" s="1"/>
  <c r="AV25" i="1"/>
  <c r="AY25" i="1"/>
  <c r="AC25" i="1"/>
  <c r="AE25" i="1"/>
  <c r="AH25" i="1"/>
  <c r="T25" i="1"/>
  <c r="U25" i="1"/>
  <c r="W25" i="1"/>
  <c r="X25" i="1"/>
  <c r="Y25" i="1"/>
  <c r="Z25" i="1"/>
  <c r="N25" i="1"/>
  <c r="O25" i="1"/>
  <c r="Q25" i="1"/>
  <c r="G25" i="1"/>
  <c r="H25" i="1"/>
  <c r="I25" i="1"/>
  <c r="J25" i="1"/>
  <c r="AS25" i="1"/>
  <c r="AB25" i="1"/>
  <c r="S25" i="1"/>
  <c r="L25" i="1"/>
  <c r="E25" i="1"/>
  <c r="AD22" i="1" l="1"/>
  <c r="AA22" i="1" s="1"/>
  <c r="AD18" i="1"/>
  <c r="AD17" i="1" s="1"/>
  <c r="AA17" i="1" s="1"/>
  <c r="AU22" i="1"/>
  <c r="AR23" i="1"/>
  <c r="AR22" i="1" s="1"/>
  <c r="K25" i="1"/>
  <c r="AR37" i="1"/>
  <c r="AR19" i="1" s="1"/>
  <c r="AV35" i="1"/>
  <c r="AU35" i="1"/>
  <c r="AT35" i="1"/>
  <c r="AR25" i="1"/>
  <c r="R37" i="1"/>
  <c r="AA25" i="1"/>
  <c r="K37" i="1"/>
  <c r="AA37" i="1"/>
  <c r="R25" i="1"/>
  <c r="D37" i="1" l="1"/>
  <c r="D25" i="1"/>
  <c r="R32" i="1"/>
  <c r="V22" i="1" l="1"/>
  <c r="V17" i="1"/>
  <c r="R17" i="1" s="1"/>
  <c r="W22" i="1"/>
  <c r="R22" i="1" l="1"/>
  <c r="AA30" i="1"/>
  <c r="AR30" i="1"/>
  <c r="AA61" i="1" l="1"/>
  <c r="AA56" i="1"/>
  <c r="AA55" i="1"/>
  <c r="AA54" i="1"/>
  <c r="AA53" i="1"/>
  <c r="AA51" i="1"/>
  <c r="AA43" i="1"/>
  <c r="AA31" i="1"/>
  <c r="AA29" i="1"/>
  <c r="AA28" i="1"/>
  <c r="AA27" i="1"/>
  <c r="AA26" i="1"/>
  <c r="AR61" i="1"/>
  <c r="AR56" i="1"/>
  <c r="AR55" i="1"/>
  <c r="AR54" i="1"/>
  <c r="AR53" i="1"/>
  <c r="AR51" i="1"/>
  <c r="AR43" i="1"/>
  <c r="AR31" i="1"/>
  <c r="AR29" i="1"/>
  <c r="AR28" i="1"/>
  <c r="AR27" i="1"/>
  <c r="AR26" i="1"/>
  <c r="K61" i="1"/>
  <c r="K56" i="1"/>
  <c r="K55" i="1"/>
  <c r="K54" i="1"/>
  <c r="K53" i="1"/>
  <c r="K52" i="1"/>
  <c r="K51" i="1"/>
  <c r="K43" i="1"/>
  <c r="K31" i="1"/>
  <c r="K30" i="1"/>
  <c r="K28" i="1"/>
  <c r="K26" i="1"/>
  <c r="R61" i="1" l="1"/>
  <c r="D61" i="1" s="1"/>
  <c r="R56" i="1"/>
  <c r="D56" i="1" s="1"/>
  <c r="R55" i="1"/>
  <c r="D55" i="1" s="1"/>
  <c r="R54" i="1"/>
  <c r="D54" i="1" s="1"/>
  <c r="R53" i="1"/>
  <c r="D53" i="1" s="1"/>
  <c r="R52" i="1"/>
  <c r="D52" i="1" s="1"/>
  <c r="R51" i="1"/>
  <c r="D51" i="1" s="1"/>
  <c r="R43" i="1"/>
  <c r="D43" i="1" s="1"/>
  <c r="R31" i="1"/>
  <c r="D31" i="1" s="1"/>
  <c r="R30" i="1"/>
  <c r="D30" i="1" s="1"/>
  <c r="R29" i="1"/>
  <c r="R28" i="1"/>
  <c r="D28" i="1" s="1"/>
  <c r="R27" i="1"/>
  <c r="D27" i="1" s="1"/>
  <c r="R26" i="1"/>
  <c r="D26" i="1" s="1"/>
  <c r="AD35" i="1"/>
  <c r="AC35" i="1"/>
  <c r="AE35" i="1"/>
  <c r="K29" i="1"/>
  <c r="K27" i="1"/>
  <c r="O35" i="1"/>
  <c r="O22" i="1"/>
  <c r="G58" i="1"/>
  <c r="G57" i="1" s="1"/>
  <c r="G50" i="1"/>
  <c r="G35" i="1"/>
  <c r="G23" i="1"/>
  <c r="G19" i="1"/>
  <c r="F58" i="1"/>
  <c r="F57" i="1" s="1"/>
  <c r="F50" i="1"/>
  <c r="F35" i="1"/>
  <c r="F31" i="1"/>
  <c r="F26" i="1"/>
  <c r="F19" i="1"/>
  <c r="E58" i="1"/>
  <c r="E50" i="1"/>
  <c r="E23" i="1"/>
  <c r="E19" i="1"/>
  <c r="H52" i="1"/>
  <c r="H35" i="1"/>
  <c r="D29" i="1" l="1"/>
  <c r="K24" i="1"/>
  <c r="E36" i="1"/>
  <c r="E18" i="1" s="1"/>
  <c r="F25" i="1"/>
  <c r="AB35" i="1"/>
  <c r="AA58" i="1"/>
  <c r="AS35" i="1"/>
  <c r="AR35" i="1" s="1"/>
  <c r="AR36" i="1"/>
  <c r="H50" i="1"/>
  <c r="H18" i="1" s="1"/>
  <c r="H17" i="1" s="1"/>
  <c r="E57" i="1"/>
  <c r="K23" i="1"/>
  <c r="K58" i="1"/>
  <c r="K57" i="1" s="1"/>
  <c r="R58" i="1"/>
  <c r="U35" i="1"/>
  <c r="W35" i="1"/>
  <c r="F23" i="1"/>
  <c r="F22" i="1" s="1"/>
  <c r="G22" i="1"/>
  <c r="E22" i="1"/>
  <c r="G18" i="1"/>
  <c r="G17" i="1" s="1"/>
  <c r="D57" i="1" l="1"/>
  <c r="D58" i="1"/>
  <c r="K22" i="1"/>
  <c r="E35" i="1"/>
  <c r="K19" i="1"/>
  <c r="D19" i="1" s="1"/>
  <c r="F18" i="1"/>
  <c r="F17" i="1" s="1"/>
  <c r="E17" i="1"/>
  <c r="R24" i="1"/>
  <c r="R20" i="1" s="1"/>
  <c r="D20" i="1" s="1"/>
  <c r="D24" i="1" l="1"/>
  <c r="D22" i="1"/>
  <c r="AR50" i="1"/>
  <c r="AA23" i="1"/>
  <c r="R23" i="1"/>
  <c r="D23" i="1" l="1"/>
  <c r="AR18" i="1"/>
  <c r="Z35" i="1" l="1"/>
  <c r="R36" i="1" l="1"/>
  <c r="AH35" i="1"/>
  <c r="AA35" i="1" s="1"/>
  <c r="AA36" i="1"/>
  <c r="K36" i="1"/>
  <c r="I35" i="1"/>
  <c r="Y35" i="1"/>
  <c r="R35" i="1" s="1"/>
  <c r="P35" i="1"/>
  <c r="Q35" i="1"/>
  <c r="J35" i="1"/>
  <c r="D36" i="1" l="1"/>
  <c r="K35" i="1"/>
  <c r="D35" i="1" s="1"/>
  <c r="Q50" i="1" l="1"/>
  <c r="Q18" i="1" s="1"/>
  <c r="Q17" i="1" s="1"/>
  <c r="P50" i="1" l="1"/>
  <c r="P18" i="1" s="1"/>
  <c r="P17" i="1" s="1"/>
  <c r="K17" i="1" s="1"/>
  <c r="D17" i="1" s="1"/>
  <c r="J50" i="1"/>
  <c r="J18" i="1" s="1"/>
  <c r="J17" i="1" s="1"/>
  <c r="K18" i="1" l="1"/>
  <c r="R18" i="1"/>
  <c r="AA18" i="1"/>
  <c r="I52" i="1"/>
  <c r="D5" i="2"/>
  <c r="D18" i="1" l="1"/>
  <c r="I50" i="1"/>
  <c r="I18" i="1" l="1"/>
  <c r="I17" i="1" l="1"/>
</calcChain>
</file>

<file path=xl/comments1.xml><?xml version="1.0" encoding="utf-8"?>
<comments xmlns="http://schemas.openxmlformats.org/spreadsheetml/2006/main">
  <authors>
    <author>Автор</author>
  </authors>
  <commentList>
    <comment ref="A3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<sst xmlns="http://schemas.openxmlformats.org/spreadsheetml/2006/main" count="201" uniqueCount="73">
  <si>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</si>
  <si>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</si>
  <si>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</si>
  <si>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</si>
  <si>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</si>
  <si>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</si>
  <si>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</si>
  <si>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</si>
  <si>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</si>
  <si>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</si>
  <si>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</si>
  <si>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</si>
  <si>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</si>
  <si>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</si>
  <si>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</si>
  <si>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</si>
  <si>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</si>
  <si>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</si>
  <si>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</si>
  <si>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</si>
  <si>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</si>
  <si>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</si>
  <si>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</si>
  <si>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</si>
  <si>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</si>
  <si>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</si>
  <si>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</si>
  <si>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</si>
  <si>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</si>
  <si>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</si>
  <si>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</si>
  <si>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</si>
  <si>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</si>
  <si>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</si>
  <si>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</si>
  <si>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</si>
  <si>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</si>
  <si>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</si>
  <si>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</si>
  <si>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</si>
  <si>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</si>
  <si>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</si>
  <si>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</si>
  <si>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</si>
  <si>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</si>
  <si>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</si>
  <si>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</si>
  <si>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</si>
  <si>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</si>
  <si>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</si>
  <si>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</si>
  <si>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</si>
  <si>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</si>
  <si>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</si>
  <si>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</si>
  <si>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</si>
  <si>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</si>
  <si>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</si>
  <si>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</si>
  <si>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</si>
  <si>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</si>
  <si>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</si>
  <si>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</si>
  <si>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</si>
  <si>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</si>
  <si>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</si>
  <si>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</si>
  <si>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</si>
  <si>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</si>
  <si>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</si>
  <si>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</si>
  <si>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</si>
  <si>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Приложение   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"Об утверждении муниципальной программы МО МР "Печора" "Жилье, жилищно-коммунальное хозяйство и территориальное развитие"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</si>
</sst>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75"/>
  <sheetViews>
    <sheetView tabSelected="1" view="pageBreakPreview" zoomScale="40" zoomScaleNormal="54" zoomScaleSheetLayoutView="40" workbookViewId="0">
      <pane ySplit="3030" topLeftCell="A64" activePane="bottomLeft"/>
      <selection activeCell="AX1" sqref="AX1:BE4"/>
      <selection pane="bottomLeft" activeCell="AD68" sqref="AC68:AD68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17.710937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19.5703125" style="6" customWidth="1"/>
    <col min="20" max="20" width="8.42578125" style="6" customWidth="1"/>
    <col min="21" max="21" width="15.1406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1.28515625" style="1" customWidth="1"/>
    <col min="29" max="29" width="15.28515625" style="1" customWidth="1"/>
    <col min="30" max="30" width="17" style="6" customWidth="1"/>
    <col min="31" max="31" width="16.140625" style="1" customWidth="1"/>
    <col min="32" max="33" width="9" style="1" customWidth="1"/>
    <col min="34" max="34" width="10.285156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11.85546875" style="1" customWidth="1"/>
    <col min="44" max="44" width="15.42578125" style="3" customWidth="1"/>
    <col min="45" max="45" width="9.7109375" style="1" customWidth="1"/>
    <col min="46" max="46" width="11.5703125" style="1" customWidth="1"/>
    <col min="47" max="47" width="16.42578125" style="1" customWidth="1"/>
    <col min="48" max="48" width="13" style="1" customWidth="1"/>
    <col min="49" max="49" width="9.7109375" style="1" customWidth="1"/>
    <col min="50" max="50" width="8.710937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4.42578125" style="1" customWidth="1"/>
    <col min="56" max="56" width="10.7109375" style="1" customWidth="1"/>
    <col min="57" max="57" width="14.28515625" style="1" customWidth="1"/>
    <col min="58" max="16384" width="9.140625" style="4"/>
  </cols>
  <sheetData>
    <row r="1" spans="1:58" s="6" customFormat="1" ht="24.75" customHeight="1" x14ac:dyDescent="0.25">
      <c r="K1" s="25"/>
      <c r="R1" s="25"/>
      <c r="AA1" s="25"/>
      <c r="AB1" s="26"/>
      <c r="AC1" s="26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68</v>
      </c>
      <c r="AV1" s="49"/>
      <c r="AW1" s="49"/>
      <c r="AX1" s="91" t="s">
        <v>72</v>
      </c>
      <c r="AY1" s="92"/>
      <c r="AZ1" s="92"/>
      <c r="BA1" s="92"/>
      <c r="BB1" s="92"/>
      <c r="BC1" s="92"/>
      <c r="BD1" s="92"/>
      <c r="BE1" s="92"/>
    </row>
    <row r="2" spans="1:58" s="6" customFormat="1" ht="24.75" customHeight="1" x14ac:dyDescent="0.25">
      <c r="K2" s="25"/>
      <c r="R2" s="25"/>
      <c r="AA2" s="25"/>
      <c r="AB2" s="26"/>
      <c r="AC2" s="26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92"/>
      <c r="AY2" s="92"/>
      <c r="AZ2" s="92"/>
      <c r="BA2" s="92"/>
      <c r="BB2" s="92"/>
      <c r="BC2" s="92"/>
      <c r="BD2" s="92"/>
      <c r="BE2" s="92"/>
    </row>
    <row r="3" spans="1:58" s="6" customFormat="1" ht="24.75" customHeight="1" x14ac:dyDescent="0.25">
      <c r="K3" s="25"/>
      <c r="R3" s="25"/>
      <c r="AA3" s="25"/>
      <c r="AB3" s="26"/>
      <c r="AC3" s="26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92"/>
      <c r="AY3" s="92"/>
      <c r="AZ3" s="92"/>
      <c r="BA3" s="92"/>
      <c r="BB3" s="92"/>
      <c r="BC3" s="92"/>
      <c r="BD3" s="92"/>
      <c r="BE3" s="92"/>
    </row>
    <row r="4" spans="1:58" s="6" customFormat="1" ht="24.75" customHeight="1" x14ac:dyDescent="0.25">
      <c r="K4" s="25"/>
      <c r="R4" s="25"/>
      <c r="AA4" s="25"/>
      <c r="AB4" s="26"/>
      <c r="AC4" s="26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92"/>
      <c r="AY4" s="92"/>
      <c r="AZ4" s="92"/>
      <c r="BA4" s="92"/>
      <c r="BB4" s="92"/>
      <c r="BC4" s="92"/>
      <c r="BD4" s="92"/>
      <c r="BE4" s="92"/>
    </row>
    <row r="5" spans="1:58" s="6" customFormat="1" ht="14.25" customHeight="1" x14ac:dyDescent="0.25">
      <c r="K5" s="25"/>
      <c r="R5" s="25"/>
      <c r="AA5" s="25"/>
      <c r="AB5" s="26"/>
      <c r="AC5" s="26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49"/>
      <c r="AZ5" s="49"/>
      <c r="BA5" s="49"/>
      <c r="BB5" s="49"/>
      <c r="BC5" s="49"/>
      <c r="BD5" s="49"/>
      <c r="BE5" s="49"/>
    </row>
    <row r="6" spans="1:58" s="6" customFormat="1" ht="24.75" customHeight="1" x14ac:dyDescent="0.25">
      <c r="K6" s="25"/>
      <c r="R6" s="25"/>
      <c r="AA6" s="25"/>
      <c r="AB6" s="26"/>
      <c r="AC6" s="26"/>
      <c r="AE6" s="47"/>
      <c r="AF6" s="47"/>
      <c r="AG6" s="47"/>
      <c r="AH6" s="47"/>
      <c r="AI6" s="47"/>
      <c r="AJ6" s="47"/>
      <c r="AK6" s="28"/>
      <c r="AL6" s="28"/>
      <c r="AM6" s="47"/>
      <c r="AN6" s="47"/>
      <c r="AO6" s="47"/>
      <c r="AP6" s="47"/>
      <c r="AQ6" s="47"/>
      <c r="AR6" s="47"/>
      <c r="AS6" s="47"/>
      <c r="AT6" s="47"/>
      <c r="AU6" s="48"/>
      <c r="AV6" s="49"/>
      <c r="AW6" s="49"/>
      <c r="AX6" s="49"/>
      <c r="AY6" s="49"/>
      <c r="AZ6" s="49"/>
      <c r="BA6" s="49"/>
      <c r="BB6" s="49"/>
      <c r="BC6" s="49"/>
      <c r="BD6" s="49"/>
      <c r="BE6" s="49"/>
    </row>
    <row r="7" spans="1:58" s="6" customFormat="1" ht="24.75" customHeight="1" x14ac:dyDescent="0.25">
      <c r="K7" s="25"/>
      <c r="R7" s="25"/>
      <c r="AA7" s="25"/>
      <c r="AB7" s="26"/>
      <c r="AC7" s="26"/>
      <c r="AE7" s="47"/>
      <c r="AF7" s="47"/>
      <c r="AG7" s="47"/>
      <c r="AH7" s="47"/>
      <c r="AI7" s="47"/>
      <c r="AJ7" s="47"/>
      <c r="AK7" s="28"/>
      <c r="AL7" s="28"/>
      <c r="AM7" s="47"/>
      <c r="AN7" s="47"/>
      <c r="AO7" s="47"/>
      <c r="AP7" s="47"/>
      <c r="AQ7" s="47"/>
      <c r="AR7" s="47"/>
      <c r="AS7" s="47"/>
      <c r="AT7" s="47"/>
      <c r="AU7" s="48"/>
      <c r="AV7" s="49"/>
      <c r="AW7" s="49"/>
      <c r="AX7" s="49"/>
      <c r="AY7" s="91" t="s">
        <v>69</v>
      </c>
      <c r="AZ7" s="93"/>
      <c r="BA7" s="93"/>
      <c r="BB7" s="93"/>
      <c r="BC7" s="93"/>
      <c r="BD7" s="93"/>
      <c r="BE7" s="93"/>
      <c r="BF7" s="14"/>
    </row>
    <row r="8" spans="1:58" s="6" customFormat="1" ht="16.5" customHeight="1" x14ac:dyDescent="0.25">
      <c r="K8" s="25"/>
      <c r="R8" s="25"/>
      <c r="AA8" s="25"/>
      <c r="AB8" s="26"/>
      <c r="AC8" s="26"/>
      <c r="AE8" s="27"/>
      <c r="AF8" s="27"/>
      <c r="AG8" s="27"/>
      <c r="AH8" s="47"/>
      <c r="AI8" s="47"/>
      <c r="AJ8" s="47"/>
      <c r="AK8" s="31"/>
      <c r="AL8" s="28"/>
      <c r="AM8" s="47"/>
      <c r="AN8" s="47"/>
      <c r="AO8" s="47"/>
      <c r="AP8" s="47"/>
      <c r="AQ8" s="47"/>
      <c r="AR8" s="47"/>
      <c r="AS8" s="47"/>
      <c r="AT8" s="47"/>
      <c r="AU8" s="49"/>
      <c r="AV8" s="49"/>
      <c r="AW8" s="49"/>
      <c r="AX8" s="49"/>
      <c r="AY8" s="93"/>
      <c r="AZ8" s="93"/>
      <c r="BA8" s="93"/>
      <c r="BB8" s="93"/>
      <c r="BC8" s="93"/>
      <c r="BD8" s="93"/>
      <c r="BE8" s="93"/>
      <c r="BF8" s="14"/>
    </row>
    <row r="9" spans="1:58" s="6" customFormat="1" ht="21.75" customHeight="1" x14ac:dyDescent="0.25">
      <c r="K9" s="25"/>
      <c r="M9" s="26"/>
      <c r="N9" s="26"/>
      <c r="O9" s="26"/>
      <c r="R9" s="25"/>
      <c r="X9" s="26"/>
      <c r="AA9" s="21"/>
      <c r="AD9" s="26"/>
      <c r="AH9" s="46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93"/>
      <c r="AZ9" s="93"/>
      <c r="BA9" s="93"/>
      <c r="BB9" s="93"/>
      <c r="BC9" s="93"/>
      <c r="BD9" s="93"/>
      <c r="BE9" s="93"/>
      <c r="BF9" s="14"/>
    </row>
    <row r="10" spans="1:58" ht="60" customHeight="1" x14ac:dyDescent="0.25">
      <c r="A10" s="12"/>
      <c r="B10" s="12"/>
      <c r="C10" s="12"/>
      <c r="D10" s="12"/>
      <c r="E10" s="14"/>
      <c r="F10" s="14"/>
      <c r="G10" s="12"/>
      <c r="H10" s="12"/>
      <c r="I10" s="12"/>
      <c r="J10" s="12"/>
      <c r="K10" s="15"/>
      <c r="L10" s="17"/>
      <c r="M10" s="39"/>
      <c r="N10" s="50"/>
      <c r="O10" s="34"/>
      <c r="P10" s="16"/>
      <c r="Q10" s="16"/>
      <c r="R10" s="35"/>
      <c r="S10" s="34"/>
      <c r="T10" s="16"/>
      <c r="U10" s="34"/>
      <c r="V10" s="34"/>
      <c r="W10" s="16"/>
      <c r="X10" s="16"/>
      <c r="Y10" s="82" t="s">
        <v>19</v>
      </c>
      <c r="Z10" s="82"/>
      <c r="AA10" s="18"/>
      <c r="AB10" s="17"/>
      <c r="AC10" s="17"/>
      <c r="AD10" s="16"/>
      <c r="AE10" s="17"/>
      <c r="AF10" s="17"/>
      <c r="AG10" s="1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93"/>
      <c r="AZ10" s="93"/>
      <c r="BA10" s="93"/>
      <c r="BB10" s="93"/>
      <c r="BC10" s="93"/>
      <c r="BD10" s="93"/>
      <c r="BE10" s="93"/>
      <c r="BF10" s="37"/>
    </row>
    <row r="11" spans="1:58" ht="39.75" customHeight="1" x14ac:dyDescent="0.45">
      <c r="A11" s="87" t="s">
        <v>59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37"/>
    </row>
    <row r="12" spans="1:58" ht="18.75" customHeight="1" x14ac:dyDescent="0.2">
      <c r="A12" s="12"/>
      <c r="B12" s="12"/>
      <c r="C12" s="12"/>
      <c r="D12" s="12"/>
      <c r="E12" s="14"/>
      <c r="F12" s="12"/>
      <c r="G12" s="12"/>
      <c r="H12" s="12"/>
      <c r="I12" s="12"/>
      <c r="J12" s="12"/>
      <c r="K12" s="19"/>
      <c r="L12" s="12"/>
      <c r="M12" s="14"/>
      <c r="N12" s="14"/>
      <c r="O12" s="14"/>
      <c r="P12" s="14"/>
      <c r="Q12" s="14"/>
      <c r="R12" s="19"/>
      <c r="S12" s="14"/>
      <c r="T12" s="14"/>
      <c r="U12" s="14"/>
      <c r="V12" s="14"/>
      <c r="W12" s="14"/>
      <c r="X12" s="14"/>
      <c r="Y12" s="14"/>
      <c r="Z12" s="14"/>
      <c r="AA12" s="13"/>
      <c r="AB12" s="14"/>
      <c r="AC12" s="12"/>
      <c r="AD12" s="14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4"/>
      <c r="AS12" s="12"/>
      <c r="AT12" s="12"/>
      <c r="AU12" s="12"/>
      <c r="AV12" s="14"/>
      <c r="AW12" s="14"/>
      <c r="AX12" s="12"/>
      <c r="AY12" s="14"/>
      <c r="AZ12" s="14"/>
      <c r="BA12" s="14"/>
      <c r="BB12" s="14"/>
      <c r="BC12" s="14"/>
      <c r="BD12" s="12"/>
      <c r="BE12" s="12"/>
      <c r="BF12" s="37"/>
    </row>
    <row r="13" spans="1:58" ht="30" customHeight="1" x14ac:dyDescent="0.2">
      <c r="A13" s="79" t="s">
        <v>4</v>
      </c>
      <c r="B13" s="79" t="s">
        <v>5</v>
      </c>
      <c r="C13" s="79" t="s">
        <v>0</v>
      </c>
      <c r="D13" s="79" t="s">
        <v>1</v>
      </c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81"/>
      <c r="BF13" s="37"/>
    </row>
    <row r="14" spans="1:58" ht="25.15" customHeight="1" x14ac:dyDescent="0.2">
      <c r="A14" s="80"/>
      <c r="B14" s="80"/>
      <c r="C14" s="79"/>
      <c r="D14" s="79" t="s">
        <v>2</v>
      </c>
      <c r="E14" s="79"/>
      <c r="F14" s="79"/>
      <c r="G14" s="79"/>
      <c r="H14" s="79"/>
      <c r="I14" s="79"/>
      <c r="J14" s="79"/>
      <c r="K14" s="79" t="s">
        <v>32</v>
      </c>
      <c r="L14" s="79"/>
      <c r="M14" s="79"/>
      <c r="N14" s="79"/>
      <c r="O14" s="79"/>
      <c r="P14" s="79"/>
      <c r="Q14" s="79"/>
      <c r="R14" s="79" t="s">
        <v>31</v>
      </c>
      <c r="S14" s="79"/>
      <c r="T14" s="79"/>
      <c r="U14" s="79"/>
      <c r="V14" s="79"/>
      <c r="W14" s="79"/>
      <c r="X14" s="79"/>
      <c r="Y14" s="79"/>
      <c r="Z14" s="79"/>
      <c r="AA14" s="79" t="s">
        <v>30</v>
      </c>
      <c r="AB14" s="89"/>
      <c r="AC14" s="89"/>
      <c r="AD14" s="89"/>
      <c r="AE14" s="89"/>
      <c r="AF14" s="89"/>
      <c r="AG14" s="89"/>
      <c r="AH14" s="89"/>
      <c r="AI14" s="85" t="s">
        <v>29</v>
      </c>
      <c r="AJ14" s="86"/>
      <c r="AK14" s="86"/>
      <c r="AL14" s="86"/>
      <c r="AM14" s="86"/>
      <c r="AN14" s="86"/>
      <c r="AO14" s="86"/>
      <c r="AP14" s="86"/>
      <c r="AQ14" s="90"/>
      <c r="AR14" s="81" t="s">
        <v>28</v>
      </c>
      <c r="AS14" s="83"/>
      <c r="AT14" s="83"/>
      <c r="AU14" s="83"/>
      <c r="AV14" s="83"/>
      <c r="AW14" s="83"/>
      <c r="AX14" s="84"/>
      <c r="AY14" s="85" t="s">
        <v>27</v>
      </c>
      <c r="AZ14" s="86"/>
      <c r="BA14" s="86"/>
      <c r="BB14" s="86"/>
      <c r="BC14" s="86"/>
      <c r="BD14" s="86"/>
      <c r="BE14" s="86"/>
      <c r="BF14" s="37"/>
    </row>
    <row r="15" spans="1:58" ht="138" customHeight="1" x14ac:dyDescent="0.2">
      <c r="A15" s="80"/>
      <c r="B15" s="80"/>
      <c r="C15" s="79"/>
      <c r="D15" s="79"/>
      <c r="E15" s="20" t="s">
        <v>14</v>
      </c>
      <c r="F15" s="20" t="s">
        <v>9</v>
      </c>
      <c r="G15" s="20" t="s">
        <v>8</v>
      </c>
      <c r="H15" s="20" t="s">
        <v>15</v>
      </c>
      <c r="I15" s="20" t="s">
        <v>16</v>
      </c>
      <c r="J15" s="20" t="s">
        <v>17</v>
      </c>
      <c r="K15" s="51" t="s">
        <v>3</v>
      </c>
      <c r="L15" s="20" t="s">
        <v>14</v>
      </c>
      <c r="M15" s="20" t="s">
        <v>9</v>
      </c>
      <c r="N15" s="20" t="s">
        <v>8</v>
      </c>
      <c r="O15" s="20" t="s">
        <v>15</v>
      </c>
      <c r="P15" s="20" t="s">
        <v>16</v>
      </c>
      <c r="Q15" s="20" t="s">
        <v>17</v>
      </c>
      <c r="R15" s="51" t="s">
        <v>3</v>
      </c>
      <c r="S15" s="20" t="s">
        <v>14</v>
      </c>
      <c r="T15" s="20" t="s">
        <v>13</v>
      </c>
      <c r="U15" s="20" t="s">
        <v>9</v>
      </c>
      <c r="V15" s="20" t="s">
        <v>8</v>
      </c>
      <c r="W15" s="20" t="s">
        <v>15</v>
      </c>
      <c r="X15" s="20" t="s">
        <v>23</v>
      </c>
      <c r="Y15" s="20" t="s">
        <v>16</v>
      </c>
      <c r="Z15" s="20" t="s">
        <v>17</v>
      </c>
      <c r="AA15" s="51" t="s">
        <v>3</v>
      </c>
      <c r="AB15" s="20" t="s">
        <v>14</v>
      </c>
      <c r="AC15" s="20" t="s">
        <v>9</v>
      </c>
      <c r="AD15" s="20" t="s">
        <v>8</v>
      </c>
      <c r="AE15" s="20" t="s">
        <v>15</v>
      </c>
      <c r="AF15" s="20" t="s">
        <v>16</v>
      </c>
      <c r="AG15" s="20" t="s">
        <v>23</v>
      </c>
      <c r="AH15" s="20" t="s">
        <v>17</v>
      </c>
      <c r="AI15" s="51" t="s">
        <v>3</v>
      </c>
      <c r="AJ15" s="20" t="s">
        <v>14</v>
      </c>
      <c r="AK15" s="20" t="s">
        <v>9</v>
      </c>
      <c r="AL15" s="20" t="s">
        <v>8</v>
      </c>
      <c r="AM15" s="20" t="s">
        <v>15</v>
      </c>
      <c r="AN15" s="20" t="s">
        <v>16</v>
      </c>
      <c r="AO15" s="20" t="s">
        <v>23</v>
      </c>
      <c r="AP15" s="20" t="s">
        <v>25</v>
      </c>
      <c r="AQ15" s="20" t="s">
        <v>17</v>
      </c>
      <c r="AR15" s="51" t="s">
        <v>3</v>
      </c>
      <c r="AS15" s="20" t="s">
        <v>14</v>
      </c>
      <c r="AT15" s="20" t="s">
        <v>9</v>
      </c>
      <c r="AU15" s="20" t="s">
        <v>8</v>
      </c>
      <c r="AV15" s="20" t="s">
        <v>15</v>
      </c>
      <c r="AW15" s="20" t="s">
        <v>16</v>
      </c>
      <c r="AX15" s="20" t="s">
        <v>17</v>
      </c>
      <c r="AY15" s="51" t="s">
        <v>3</v>
      </c>
      <c r="AZ15" s="20" t="s">
        <v>14</v>
      </c>
      <c r="BA15" s="20" t="s">
        <v>9</v>
      </c>
      <c r="BB15" s="20" t="s">
        <v>8</v>
      </c>
      <c r="BC15" s="20" t="s">
        <v>15</v>
      </c>
      <c r="BD15" s="20" t="s">
        <v>16</v>
      </c>
      <c r="BE15" s="66" t="s">
        <v>17</v>
      </c>
      <c r="BF15" s="67"/>
    </row>
    <row r="16" spans="1:58" s="29" customFormat="1" ht="26.25" customHeight="1" x14ac:dyDescent="0.3">
      <c r="A16" s="52">
        <v>1</v>
      </c>
      <c r="B16" s="52">
        <v>2</v>
      </c>
      <c r="C16" s="52">
        <v>3</v>
      </c>
      <c r="D16" s="52">
        <v>4</v>
      </c>
      <c r="E16" s="52">
        <v>10</v>
      </c>
      <c r="F16" s="52">
        <v>11</v>
      </c>
      <c r="G16" s="52">
        <v>12</v>
      </c>
      <c r="H16" s="52">
        <v>13</v>
      </c>
      <c r="I16" s="52">
        <v>14</v>
      </c>
      <c r="J16" s="52">
        <v>15</v>
      </c>
      <c r="K16" s="52">
        <v>5</v>
      </c>
      <c r="L16" s="52">
        <v>6</v>
      </c>
      <c r="M16" s="52">
        <v>7</v>
      </c>
      <c r="N16" s="52">
        <v>8</v>
      </c>
      <c r="O16" s="52">
        <v>9</v>
      </c>
      <c r="P16" s="52">
        <v>10</v>
      </c>
      <c r="Q16" s="52">
        <v>11</v>
      </c>
      <c r="R16" s="52">
        <v>12</v>
      </c>
      <c r="S16" s="52">
        <v>13</v>
      </c>
      <c r="T16" s="52">
        <v>14</v>
      </c>
      <c r="U16" s="52">
        <v>15</v>
      </c>
      <c r="V16" s="52">
        <v>16</v>
      </c>
      <c r="W16" s="52">
        <v>17</v>
      </c>
      <c r="X16" s="52">
        <v>18</v>
      </c>
      <c r="Y16" s="52">
        <v>19</v>
      </c>
      <c r="Z16" s="52">
        <v>20</v>
      </c>
      <c r="AA16" s="52">
        <v>21</v>
      </c>
      <c r="AB16" s="52">
        <v>22</v>
      </c>
      <c r="AC16" s="52">
        <v>23</v>
      </c>
      <c r="AD16" s="52">
        <v>24</v>
      </c>
      <c r="AE16" s="52">
        <v>25</v>
      </c>
      <c r="AF16" s="52">
        <v>26</v>
      </c>
      <c r="AG16" s="52">
        <v>27</v>
      </c>
      <c r="AH16" s="52">
        <v>28</v>
      </c>
      <c r="AI16" s="52">
        <v>29</v>
      </c>
      <c r="AJ16" s="52">
        <v>30</v>
      </c>
      <c r="AK16" s="52">
        <v>31</v>
      </c>
      <c r="AL16" s="52">
        <v>32</v>
      </c>
      <c r="AM16" s="52">
        <v>33</v>
      </c>
      <c r="AN16" s="52">
        <v>34</v>
      </c>
      <c r="AO16" s="52">
        <v>35</v>
      </c>
      <c r="AP16" s="52">
        <v>36</v>
      </c>
      <c r="AQ16" s="52">
        <v>37</v>
      </c>
      <c r="AR16" s="52">
        <v>38</v>
      </c>
      <c r="AS16" s="52">
        <v>39</v>
      </c>
      <c r="AT16" s="52">
        <v>40</v>
      </c>
      <c r="AU16" s="52">
        <v>41</v>
      </c>
      <c r="AV16" s="52">
        <v>42</v>
      </c>
      <c r="AW16" s="52">
        <v>43</v>
      </c>
      <c r="AX16" s="52">
        <v>44</v>
      </c>
      <c r="AY16" s="52">
        <v>45</v>
      </c>
      <c r="AZ16" s="52">
        <v>46</v>
      </c>
      <c r="BA16" s="52">
        <v>47</v>
      </c>
      <c r="BB16" s="52">
        <v>48</v>
      </c>
      <c r="BC16" s="52">
        <v>49</v>
      </c>
      <c r="BD16" s="52">
        <v>50</v>
      </c>
      <c r="BE16" s="52">
        <v>51</v>
      </c>
    </row>
    <row r="17" spans="1:59" s="23" customFormat="1" ht="84" customHeight="1" x14ac:dyDescent="0.2">
      <c r="A17" s="88" t="s">
        <v>60</v>
      </c>
      <c r="B17" s="40"/>
      <c r="C17" s="40" t="s">
        <v>6</v>
      </c>
      <c r="D17" s="41">
        <f>K17+R17+AA17+AI17+AR17+AY17</f>
        <v>916581.10000000009</v>
      </c>
      <c r="E17" s="41" t="e">
        <f>E18+E19+#REF!+#REF!</f>
        <v>#REF!</v>
      </c>
      <c r="F17" s="41" t="e">
        <f>F18+F19+#REF!+#REF!</f>
        <v>#REF!</v>
      </c>
      <c r="G17" s="41" t="e">
        <f>G18+G19+#REF!+#REF!</f>
        <v>#REF!</v>
      </c>
      <c r="H17" s="41" t="e">
        <f>H18+H19+#REF!+#REF!</f>
        <v>#REF!</v>
      </c>
      <c r="I17" s="41" t="e">
        <f>I18+I19+#REF!+#REF!</f>
        <v>#REF!</v>
      </c>
      <c r="J17" s="41" t="e">
        <f>J18+J19+#REF!+#REF!</f>
        <v>#REF!</v>
      </c>
      <c r="K17" s="41">
        <f>L17+M17+N17+O17+P17+Q17</f>
        <v>229584.50000000003</v>
      </c>
      <c r="L17" s="41">
        <f>L18+L19+L20</f>
        <v>32878</v>
      </c>
      <c r="M17" s="41">
        <f>M18+M19+M20+M21</f>
        <v>115207.2</v>
      </c>
      <c r="N17" s="41">
        <f>N18+N19+N20+N21</f>
        <v>49824.200000000004</v>
      </c>
      <c r="O17" s="41">
        <f>O18+O19+O20</f>
        <v>31442.2</v>
      </c>
      <c r="P17" s="41">
        <f t="shared" ref="P17" si="0">P18+P19+P20</f>
        <v>65.900000000000006</v>
      </c>
      <c r="Q17" s="41">
        <f>Q18+Q19+Q20</f>
        <v>167</v>
      </c>
      <c r="R17" s="41">
        <f>S17+T17+U17+V17+W17+Y17+Z17+X17</f>
        <v>432301.39999999991</v>
      </c>
      <c r="S17" s="41">
        <f t="shared" ref="S17:Z17" si="1">S18+S19+S20</f>
        <v>220202.09999999998</v>
      </c>
      <c r="T17" s="41">
        <f t="shared" si="1"/>
        <v>0</v>
      </c>
      <c r="U17" s="41">
        <f t="shared" si="1"/>
        <v>93622.699999999983</v>
      </c>
      <c r="V17" s="41">
        <f t="shared" si="1"/>
        <v>74873.2</v>
      </c>
      <c r="W17" s="41">
        <f t="shared" si="1"/>
        <v>43243.8</v>
      </c>
      <c r="X17" s="41">
        <f t="shared" si="1"/>
        <v>0</v>
      </c>
      <c r="Y17" s="41">
        <f t="shared" si="1"/>
        <v>98.6</v>
      </c>
      <c r="Z17" s="41">
        <f t="shared" si="1"/>
        <v>261</v>
      </c>
      <c r="AA17" s="41">
        <f>AB17+AC17+AD17+AE17+AF17+AG17+AH17</f>
        <v>97258.89999999998</v>
      </c>
      <c r="AB17" s="41">
        <f t="shared" ref="AB17:AH17" si="2">AB18+AB19+AB20</f>
        <v>0</v>
      </c>
      <c r="AC17" s="41">
        <f t="shared" si="2"/>
        <v>49538.1</v>
      </c>
      <c r="AD17" s="41">
        <f t="shared" si="2"/>
        <v>42395.7</v>
      </c>
      <c r="AE17" s="41">
        <f t="shared" si="2"/>
        <v>5135.7</v>
      </c>
      <c r="AF17" s="41">
        <f t="shared" si="2"/>
        <v>67.400000000000006</v>
      </c>
      <c r="AG17" s="41">
        <f t="shared" si="2"/>
        <v>0</v>
      </c>
      <c r="AH17" s="41">
        <f t="shared" si="2"/>
        <v>122</v>
      </c>
      <c r="AI17" s="41">
        <f>AJ17+AK17+AL17+AM17+AN17+AO17+AP17+AQ17</f>
        <v>89700.700000000012</v>
      </c>
      <c r="AJ17" s="41">
        <f t="shared" ref="AJ17:AQ17" si="3">AJ18+AJ19+AJ20</f>
        <v>0</v>
      </c>
      <c r="AK17" s="41">
        <f t="shared" si="3"/>
        <v>49538.1</v>
      </c>
      <c r="AL17" s="41">
        <f t="shared" si="3"/>
        <v>34677.600000000006</v>
      </c>
      <c r="AM17" s="41">
        <f t="shared" si="3"/>
        <v>5355.6</v>
      </c>
      <c r="AN17" s="41">
        <f t="shared" si="3"/>
        <v>7.4</v>
      </c>
      <c r="AO17" s="41">
        <f t="shared" si="3"/>
        <v>0</v>
      </c>
      <c r="AP17" s="41">
        <f t="shared" si="3"/>
        <v>0</v>
      </c>
      <c r="AQ17" s="41">
        <f t="shared" si="3"/>
        <v>122</v>
      </c>
      <c r="AR17" s="41">
        <f>AS17+AT17+AU17+AV17+AW17+AX17</f>
        <v>33867.800000000003</v>
      </c>
      <c r="AS17" s="41">
        <f t="shared" ref="AS17:AX17" si="4">AS18+AS19+AS20</f>
        <v>0</v>
      </c>
      <c r="AT17" s="41">
        <f t="shared" si="4"/>
        <v>0</v>
      </c>
      <c r="AU17" s="41">
        <f t="shared" si="4"/>
        <v>29024.100000000002</v>
      </c>
      <c r="AV17" s="41">
        <f t="shared" si="4"/>
        <v>4843.7</v>
      </c>
      <c r="AW17" s="41">
        <f t="shared" si="4"/>
        <v>0</v>
      </c>
      <c r="AX17" s="41">
        <f t="shared" si="4"/>
        <v>0</v>
      </c>
      <c r="AY17" s="41">
        <f>AZ17+BA17+BB17+BC17+BD17+BE17</f>
        <v>33867.800000000003</v>
      </c>
      <c r="AZ17" s="41">
        <f t="shared" ref="AZ17:BE17" si="5">AZ18+AZ19+AZ20</f>
        <v>0</v>
      </c>
      <c r="BA17" s="41">
        <f t="shared" si="5"/>
        <v>0</v>
      </c>
      <c r="BB17" s="41">
        <f t="shared" si="5"/>
        <v>29024.100000000002</v>
      </c>
      <c r="BC17" s="41">
        <f t="shared" si="5"/>
        <v>4843.7</v>
      </c>
      <c r="BD17" s="41">
        <f t="shared" si="5"/>
        <v>0</v>
      </c>
      <c r="BE17" s="41">
        <f t="shared" si="5"/>
        <v>0</v>
      </c>
      <c r="BG17" s="30"/>
    </row>
    <row r="18" spans="1:59" s="24" customFormat="1" ht="90.75" customHeight="1" x14ac:dyDescent="0.2">
      <c r="A18" s="88"/>
      <c r="B18" s="40" t="s">
        <v>7</v>
      </c>
      <c r="C18" s="40" t="s">
        <v>7</v>
      </c>
      <c r="D18" s="41">
        <f>K18+R18+AA18+AI18+AR18+AY18</f>
        <v>645756</v>
      </c>
      <c r="E18" s="41" t="e">
        <f t="shared" ref="E18:J18" si="6">E23+E36+E50+E56+E58</f>
        <v>#REF!</v>
      </c>
      <c r="F18" s="41" t="e">
        <f t="shared" si="6"/>
        <v>#REF!</v>
      </c>
      <c r="G18" s="41" t="e">
        <f t="shared" si="6"/>
        <v>#REF!</v>
      </c>
      <c r="H18" s="41" t="e">
        <f t="shared" si="6"/>
        <v>#REF!</v>
      </c>
      <c r="I18" s="41" t="e">
        <f t="shared" si="6"/>
        <v>#REF!</v>
      </c>
      <c r="J18" s="41" t="e">
        <f t="shared" si="6"/>
        <v>#REF!</v>
      </c>
      <c r="K18" s="41">
        <f t="shared" ref="K18:K31" si="7">L18+M18+N18+O18+P18+Q18</f>
        <v>182358.39999999999</v>
      </c>
      <c r="L18" s="41">
        <f t="shared" ref="L18" si="8">L23+L36+L50+L58</f>
        <v>13597.4</v>
      </c>
      <c r="M18" s="41">
        <f>M23+M36+M50+M68+AP23</f>
        <v>99716.4</v>
      </c>
      <c r="N18" s="41">
        <f>N23+N36+N50+N58+N68</f>
        <v>37369.5</v>
      </c>
      <c r="O18" s="41">
        <f>O23+O36+O50+O58+O66</f>
        <v>31442.2</v>
      </c>
      <c r="P18" s="41">
        <f t="shared" ref="P18:Q18" si="9">P23+P36+P50+P58</f>
        <v>65.900000000000006</v>
      </c>
      <c r="Q18" s="41">
        <f t="shared" si="9"/>
        <v>167</v>
      </c>
      <c r="R18" s="41">
        <f>S18+T18+U18+V18+W18+Y18+Z18+X18</f>
        <v>225429.4</v>
      </c>
      <c r="S18" s="41">
        <f t="shared" ref="S18:Z18" si="10">S23+S36+S50+S58</f>
        <v>85069.2</v>
      </c>
      <c r="T18" s="41">
        <f t="shared" si="10"/>
        <v>0</v>
      </c>
      <c r="U18" s="41">
        <f>U23+U36+U50+U58+U66</f>
        <v>62917.499999999993</v>
      </c>
      <c r="V18" s="41">
        <f>V23+V36+V50+V58+V68</f>
        <v>33839.299999999996</v>
      </c>
      <c r="W18" s="41">
        <f>W23+W36+W50+W58+W66</f>
        <v>43243.8</v>
      </c>
      <c r="X18" s="41">
        <f t="shared" si="10"/>
        <v>0</v>
      </c>
      <c r="Y18" s="41">
        <f t="shared" si="10"/>
        <v>98.6</v>
      </c>
      <c r="Z18" s="41">
        <f t="shared" si="10"/>
        <v>261</v>
      </c>
      <c r="AA18" s="41">
        <f>AB18+AC18+AD18+AE18+AF18+AG18+AH18</f>
        <v>88239.89999999998</v>
      </c>
      <c r="AB18" s="41">
        <f t="shared" ref="AB18:AH18" si="11">AB23+AB36+AB50+AB58</f>
        <v>0</v>
      </c>
      <c r="AC18" s="41">
        <f>AC23+AC36+AC50+AC58+AC66</f>
        <v>49538.1</v>
      </c>
      <c r="AD18" s="41">
        <f>AD23+AD36+AD50+AD58</f>
        <v>33376.699999999997</v>
      </c>
      <c r="AE18" s="41">
        <f>AE23+AE36+AE50+AE58+AE66</f>
        <v>5135.7</v>
      </c>
      <c r="AF18" s="41">
        <f t="shared" si="11"/>
        <v>67.400000000000006</v>
      </c>
      <c r="AG18" s="41">
        <f t="shared" si="11"/>
        <v>0</v>
      </c>
      <c r="AH18" s="41">
        <f t="shared" si="11"/>
        <v>122</v>
      </c>
      <c r="AI18" s="41">
        <f>AJ18+AK18+AL18+AM18+AN18+AO18+AP18+AQ18</f>
        <v>81992.7</v>
      </c>
      <c r="AJ18" s="41">
        <f t="shared" ref="AJ18:AQ18" si="12">AJ23+AJ36+AJ50+AJ58</f>
        <v>0</v>
      </c>
      <c r="AK18" s="41">
        <f>AK23+AK36+AK50+AK58+AK66</f>
        <v>49538.1</v>
      </c>
      <c r="AL18" s="41">
        <f t="shared" si="12"/>
        <v>26969.600000000002</v>
      </c>
      <c r="AM18" s="41">
        <f>AM23+AM36+AM50+AM58+AM66</f>
        <v>5355.6</v>
      </c>
      <c r="AN18" s="41">
        <f t="shared" si="12"/>
        <v>7.4</v>
      </c>
      <c r="AO18" s="41">
        <f t="shared" si="12"/>
        <v>0</v>
      </c>
      <c r="AP18" s="41">
        <f t="shared" si="12"/>
        <v>0</v>
      </c>
      <c r="AQ18" s="41">
        <f t="shared" si="12"/>
        <v>122</v>
      </c>
      <c r="AR18" s="41">
        <f>AT18+AU18+AV18+AW18+BE18</f>
        <v>33867.800000000003</v>
      </c>
      <c r="AS18" s="41">
        <f t="shared" ref="AS18:AX18" si="13">AS23+AS36+AS50+AS58</f>
        <v>0</v>
      </c>
      <c r="AT18" s="41">
        <f t="shared" si="13"/>
        <v>0</v>
      </c>
      <c r="AU18" s="41">
        <f t="shared" si="13"/>
        <v>29024.100000000002</v>
      </c>
      <c r="AV18" s="41">
        <f>AV23+AV36+AV50+AV58+AV66</f>
        <v>4843.7</v>
      </c>
      <c r="AW18" s="41">
        <f t="shared" si="13"/>
        <v>0</v>
      </c>
      <c r="AX18" s="41">
        <f t="shared" si="13"/>
        <v>0</v>
      </c>
      <c r="AY18" s="41">
        <f>BA18+BB18+BC18+BD18+BL18+BE18</f>
        <v>33867.800000000003</v>
      </c>
      <c r="AZ18" s="41">
        <f t="shared" ref="AZ18:BE18" si="14">AZ23+AZ36+AZ50+AZ58</f>
        <v>0</v>
      </c>
      <c r="BA18" s="41">
        <f t="shared" si="14"/>
        <v>0</v>
      </c>
      <c r="BB18" s="41">
        <f t="shared" si="14"/>
        <v>29024.100000000002</v>
      </c>
      <c r="BC18" s="41">
        <f>BC23+BC36+BC50+BC58+BC66</f>
        <v>4843.7</v>
      </c>
      <c r="BD18" s="41">
        <f t="shared" si="14"/>
        <v>0</v>
      </c>
      <c r="BE18" s="41">
        <f t="shared" si="14"/>
        <v>0</v>
      </c>
      <c r="BG18" s="24" t="s">
        <v>26</v>
      </c>
    </row>
    <row r="19" spans="1:59" s="24" customFormat="1" ht="126" customHeight="1" x14ac:dyDescent="0.2">
      <c r="A19" s="88"/>
      <c r="B19" s="40" t="s">
        <v>11</v>
      </c>
      <c r="C19" s="40" t="s">
        <v>11</v>
      </c>
      <c r="D19" s="41">
        <f>K19+R19+AA19+AI19+AR19+AY19</f>
        <v>179817.4</v>
      </c>
      <c r="E19" s="41" t="e">
        <f>#REF!</f>
        <v>#REF!</v>
      </c>
      <c r="F19" s="41" t="e">
        <f>#REF!</f>
        <v>#REF!</v>
      </c>
      <c r="G19" s="41" t="e">
        <f>#REF!</f>
        <v>#REF!</v>
      </c>
      <c r="H19" s="41"/>
      <c r="I19" s="41"/>
      <c r="J19" s="41"/>
      <c r="K19" s="41">
        <f t="shared" si="7"/>
        <v>36096.5</v>
      </c>
      <c r="L19" s="41">
        <f t="shared" ref="L19:M19" si="15">L37</f>
        <v>19280.599999999999</v>
      </c>
      <c r="M19" s="41">
        <f t="shared" si="15"/>
        <v>15328.5</v>
      </c>
      <c r="N19" s="41">
        <f>N37</f>
        <v>1487.4</v>
      </c>
      <c r="O19" s="41">
        <f t="shared" ref="O19:BE19" si="16">O37</f>
        <v>0</v>
      </c>
      <c r="P19" s="41">
        <f t="shared" si="16"/>
        <v>0</v>
      </c>
      <c r="Q19" s="41">
        <f t="shared" si="16"/>
        <v>0</v>
      </c>
      <c r="R19" s="41">
        <f>S19+U19+V19</f>
        <v>143632.9</v>
      </c>
      <c r="S19" s="41">
        <f t="shared" si="16"/>
        <v>135132.9</v>
      </c>
      <c r="T19" s="41">
        <f t="shared" si="16"/>
        <v>0</v>
      </c>
      <c r="U19" s="41">
        <f>U37</f>
        <v>6548.6</v>
      </c>
      <c r="V19" s="41">
        <f>V37+V65</f>
        <v>1951.3999999999999</v>
      </c>
      <c r="W19" s="41">
        <f t="shared" si="16"/>
        <v>0</v>
      </c>
      <c r="X19" s="41">
        <f t="shared" si="16"/>
        <v>0</v>
      </c>
      <c r="Y19" s="41">
        <f t="shared" si="16"/>
        <v>0</v>
      </c>
      <c r="Z19" s="41">
        <f t="shared" si="16"/>
        <v>0</v>
      </c>
      <c r="AA19" s="41">
        <f>AD19</f>
        <v>40</v>
      </c>
      <c r="AB19" s="41">
        <f t="shared" si="16"/>
        <v>0</v>
      </c>
      <c r="AC19" s="41">
        <f t="shared" si="16"/>
        <v>0</v>
      </c>
      <c r="AD19" s="41">
        <f>AD65</f>
        <v>40</v>
      </c>
      <c r="AE19" s="41">
        <f t="shared" si="16"/>
        <v>0</v>
      </c>
      <c r="AF19" s="41">
        <f t="shared" si="16"/>
        <v>0</v>
      </c>
      <c r="AG19" s="41">
        <f t="shared" si="16"/>
        <v>0</v>
      </c>
      <c r="AH19" s="41">
        <f t="shared" si="16"/>
        <v>0</v>
      </c>
      <c r="AI19" s="41">
        <f>AL19</f>
        <v>48</v>
      </c>
      <c r="AJ19" s="41">
        <f t="shared" si="16"/>
        <v>0</v>
      </c>
      <c r="AK19" s="41">
        <f t="shared" si="16"/>
        <v>0</v>
      </c>
      <c r="AL19" s="41">
        <f>AL65</f>
        <v>48</v>
      </c>
      <c r="AM19" s="41">
        <f t="shared" si="16"/>
        <v>0</v>
      </c>
      <c r="AN19" s="41">
        <f t="shared" si="16"/>
        <v>0</v>
      </c>
      <c r="AO19" s="41">
        <f t="shared" si="16"/>
        <v>0</v>
      </c>
      <c r="AP19" s="41">
        <f t="shared" si="16"/>
        <v>0</v>
      </c>
      <c r="AQ19" s="41">
        <f t="shared" si="16"/>
        <v>0</v>
      </c>
      <c r="AR19" s="41">
        <f t="shared" si="16"/>
        <v>0</v>
      </c>
      <c r="AS19" s="41">
        <f t="shared" si="16"/>
        <v>0</v>
      </c>
      <c r="AT19" s="41">
        <f t="shared" si="16"/>
        <v>0</v>
      </c>
      <c r="AU19" s="41">
        <f t="shared" si="16"/>
        <v>0</v>
      </c>
      <c r="AV19" s="41">
        <f t="shared" si="16"/>
        <v>0</v>
      </c>
      <c r="AW19" s="41">
        <f t="shared" si="16"/>
        <v>0</v>
      </c>
      <c r="AX19" s="41">
        <f t="shared" si="16"/>
        <v>0</v>
      </c>
      <c r="AY19" s="41">
        <f t="shared" si="16"/>
        <v>0</v>
      </c>
      <c r="AZ19" s="41">
        <f t="shared" si="16"/>
        <v>0</v>
      </c>
      <c r="BA19" s="41">
        <f t="shared" si="16"/>
        <v>0</v>
      </c>
      <c r="BB19" s="41">
        <f t="shared" si="16"/>
        <v>0</v>
      </c>
      <c r="BC19" s="41">
        <f t="shared" si="16"/>
        <v>0</v>
      </c>
      <c r="BD19" s="41">
        <f t="shared" si="16"/>
        <v>0</v>
      </c>
      <c r="BE19" s="41">
        <f t="shared" si="16"/>
        <v>0</v>
      </c>
    </row>
    <row r="20" spans="1:59" s="24" customFormat="1" ht="111" customHeight="1" x14ac:dyDescent="0.2">
      <c r="A20" s="88"/>
      <c r="B20" s="40" t="s">
        <v>18</v>
      </c>
      <c r="C20" s="40" t="s">
        <v>18</v>
      </c>
      <c r="D20" s="41">
        <f>K20+R20+AA20+AI20+AR20+AY20</f>
        <v>90215.1</v>
      </c>
      <c r="E20" s="41"/>
      <c r="F20" s="41"/>
      <c r="G20" s="41"/>
      <c r="H20" s="43"/>
      <c r="I20" s="43"/>
      <c r="J20" s="43"/>
      <c r="K20" s="41">
        <f>K24</f>
        <v>10337</v>
      </c>
      <c r="L20" s="41">
        <f t="shared" ref="L20:M20" si="17">L24</f>
        <v>0</v>
      </c>
      <c r="M20" s="41">
        <f t="shared" si="17"/>
        <v>0</v>
      </c>
      <c r="N20" s="41">
        <f>N24</f>
        <v>10337</v>
      </c>
      <c r="O20" s="41">
        <f t="shared" ref="O20:BE20" si="18">O24</f>
        <v>0</v>
      </c>
      <c r="P20" s="41">
        <f t="shared" si="18"/>
        <v>0</v>
      </c>
      <c r="Q20" s="41">
        <f t="shared" si="18"/>
        <v>0</v>
      </c>
      <c r="R20" s="41">
        <f>R24+R38</f>
        <v>63239.1</v>
      </c>
      <c r="S20" s="41">
        <f t="shared" si="18"/>
        <v>0</v>
      </c>
      <c r="T20" s="41">
        <f t="shared" si="18"/>
        <v>0</v>
      </c>
      <c r="U20" s="41">
        <f t="shared" si="18"/>
        <v>24156.6</v>
      </c>
      <c r="V20" s="41">
        <f>V24+V38</f>
        <v>39082.5</v>
      </c>
      <c r="W20" s="41">
        <f t="shared" si="18"/>
        <v>0</v>
      </c>
      <c r="X20" s="41">
        <f t="shared" si="18"/>
        <v>0</v>
      </c>
      <c r="Y20" s="41">
        <f t="shared" si="18"/>
        <v>0</v>
      </c>
      <c r="Z20" s="41">
        <f t="shared" si="18"/>
        <v>0</v>
      </c>
      <c r="AA20" s="41">
        <f t="shared" si="18"/>
        <v>8979</v>
      </c>
      <c r="AB20" s="41">
        <f t="shared" si="18"/>
        <v>0</v>
      </c>
      <c r="AC20" s="41">
        <f t="shared" si="18"/>
        <v>0</v>
      </c>
      <c r="AD20" s="41">
        <f>AD24</f>
        <v>8979</v>
      </c>
      <c r="AE20" s="41">
        <f t="shared" si="18"/>
        <v>0</v>
      </c>
      <c r="AF20" s="41">
        <f t="shared" si="18"/>
        <v>0</v>
      </c>
      <c r="AG20" s="41">
        <f t="shared" si="18"/>
        <v>0</v>
      </c>
      <c r="AH20" s="41">
        <f t="shared" si="18"/>
        <v>0</v>
      </c>
      <c r="AI20" s="41">
        <f t="shared" si="18"/>
        <v>7660</v>
      </c>
      <c r="AJ20" s="41">
        <f t="shared" si="18"/>
        <v>0</v>
      </c>
      <c r="AK20" s="41">
        <f t="shared" si="18"/>
        <v>0</v>
      </c>
      <c r="AL20" s="41">
        <f t="shared" si="18"/>
        <v>7660</v>
      </c>
      <c r="AM20" s="41">
        <f t="shared" si="18"/>
        <v>0</v>
      </c>
      <c r="AN20" s="41">
        <f t="shared" si="18"/>
        <v>0</v>
      </c>
      <c r="AO20" s="41">
        <f t="shared" si="18"/>
        <v>0</v>
      </c>
      <c r="AP20" s="41">
        <f t="shared" si="18"/>
        <v>0</v>
      </c>
      <c r="AQ20" s="41">
        <f t="shared" si="18"/>
        <v>0</v>
      </c>
      <c r="AR20" s="41">
        <f t="shared" si="18"/>
        <v>0</v>
      </c>
      <c r="AS20" s="41">
        <f t="shared" si="18"/>
        <v>0</v>
      </c>
      <c r="AT20" s="41">
        <f t="shared" si="18"/>
        <v>0</v>
      </c>
      <c r="AU20" s="41">
        <f t="shared" si="18"/>
        <v>0</v>
      </c>
      <c r="AV20" s="41">
        <f t="shared" si="18"/>
        <v>0</v>
      </c>
      <c r="AW20" s="41">
        <f t="shared" si="18"/>
        <v>0</v>
      </c>
      <c r="AX20" s="41">
        <f t="shared" si="18"/>
        <v>0</v>
      </c>
      <c r="AY20" s="41">
        <f t="shared" si="18"/>
        <v>0</v>
      </c>
      <c r="AZ20" s="41">
        <f t="shared" si="18"/>
        <v>0</v>
      </c>
      <c r="BA20" s="41">
        <f t="shared" si="18"/>
        <v>0</v>
      </c>
      <c r="BB20" s="41">
        <f t="shared" si="18"/>
        <v>0</v>
      </c>
      <c r="BC20" s="41">
        <f t="shared" si="18"/>
        <v>0</v>
      </c>
      <c r="BD20" s="41">
        <f t="shared" si="18"/>
        <v>0</v>
      </c>
      <c r="BE20" s="41">
        <f t="shared" si="18"/>
        <v>0</v>
      </c>
    </row>
    <row r="21" spans="1:59" s="24" customFormat="1" ht="101.25" customHeight="1" x14ac:dyDescent="0.2">
      <c r="A21" s="55"/>
      <c r="B21" s="40" t="s">
        <v>56</v>
      </c>
      <c r="C21" s="40" t="s">
        <v>56</v>
      </c>
      <c r="D21" s="41">
        <f t="shared" ref="D21" si="19">K21+R21+AA21+AI21+AR21+AY21</f>
        <v>792.59999999999991</v>
      </c>
      <c r="E21" s="41"/>
      <c r="F21" s="41"/>
      <c r="G21" s="41"/>
      <c r="H21" s="43"/>
      <c r="I21" s="43"/>
      <c r="J21" s="43"/>
      <c r="K21" s="41">
        <f>N21+M21</f>
        <v>792.59999999999991</v>
      </c>
      <c r="L21" s="41">
        <v>0</v>
      </c>
      <c r="M21" s="41">
        <f>M73</f>
        <v>162.30000000000001</v>
      </c>
      <c r="N21" s="41">
        <f>N73+N64</f>
        <v>630.29999999999995</v>
      </c>
      <c r="O21" s="41">
        <v>0</v>
      </c>
      <c r="P21" s="41">
        <v>0</v>
      </c>
      <c r="Q21" s="41">
        <v>0</v>
      </c>
      <c r="R21" s="41">
        <v>0</v>
      </c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</row>
    <row r="22" spans="1:59" s="8" customFormat="1" ht="85.5" customHeight="1" x14ac:dyDescent="0.2">
      <c r="A22" s="76" t="s">
        <v>33</v>
      </c>
      <c r="B22" s="40"/>
      <c r="C22" s="40" t="s">
        <v>6</v>
      </c>
      <c r="D22" s="41">
        <f t="shared" ref="D22:D23" si="20">K22+R22+AA22+AI22+AR22+AY22</f>
        <v>147820.29999999999</v>
      </c>
      <c r="E22" s="41" t="e">
        <f>E23+#REF!</f>
        <v>#REF!</v>
      </c>
      <c r="F22" s="41" t="e">
        <f>F23+#REF!</f>
        <v>#REF!</v>
      </c>
      <c r="G22" s="41" t="e">
        <f>G23+#REF!</f>
        <v>#REF!</v>
      </c>
      <c r="H22" s="41"/>
      <c r="I22" s="41"/>
      <c r="J22" s="41"/>
      <c r="K22" s="41">
        <f t="shared" si="7"/>
        <v>24534.6</v>
      </c>
      <c r="L22" s="41">
        <f>L23</f>
        <v>0</v>
      </c>
      <c r="M22" s="41">
        <f>M23</f>
        <v>2998</v>
      </c>
      <c r="N22" s="41">
        <f>N23+N24</f>
        <v>21536.6</v>
      </c>
      <c r="O22" s="41">
        <f>O23</f>
        <v>0</v>
      </c>
      <c r="P22" s="41"/>
      <c r="Q22" s="41"/>
      <c r="R22" s="41">
        <f>S22+T22+U22+V22+W22+Y22+Z22+X22</f>
        <v>73860.399999999994</v>
      </c>
      <c r="S22" s="41">
        <f t="shared" ref="S22:Y22" si="21">S23+S24</f>
        <v>0</v>
      </c>
      <c r="T22" s="41">
        <f t="shared" si="21"/>
        <v>0</v>
      </c>
      <c r="U22" s="41">
        <f t="shared" si="21"/>
        <v>27556.199999999997</v>
      </c>
      <c r="V22" s="41">
        <f t="shared" si="21"/>
        <v>46304.2</v>
      </c>
      <c r="W22" s="41">
        <f t="shared" si="21"/>
        <v>0</v>
      </c>
      <c r="X22" s="41">
        <f t="shared" si="21"/>
        <v>0</v>
      </c>
      <c r="Y22" s="41">
        <f t="shared" si="21"/>
        <v>0</v>
      </c>
      <c r="Z22" s="41">
        <v>0</v>
      </c>
      <c r="AA22" s="41">
        <f>AB22+AC22+AD22+AE22+AF22+AG22+AH22</f>
        <v>21365.699999999997</v>
      </c>
      <c r="AB22" s="41">
        <f t="shared" ref="AB22:AH22" si="22">AB23+AB24</f>
        <v>0</v>
      </c>
      <c r="AC22" s="41">
        <f t="shared" si="22"/>
        <v>3399.6</v>
      </c>
      <c r="AD22" s="41">
        <f t="shared" si="22"/>
        <v>17966.099999999999</v>
      </c>
      <c r="AE22" s="41">
        <f t="shared" si="22"/>
        <v>0</v>
      </c>
      <c r="AF22" s="41">
        <f t="shared" si="22"/>
        <v>0</v>
      </c>
      <c r="AG22" s="41">
        <f t="shared" si="22"/>
        <v>0</v>
      </c>
      <c r="AH22" s="41">
        <f t="shared" si="22"/>
        <v>0</v>
      </c>
      <c r="AI22" s="41">
        <f>AJ22+AK22+AL22+AM22+AQ22+AN22</f>
        <v>14059.6</v>
      </c>
      <c r="AJ22" s="41">
        <f>AJ23+AJ24</f>
        <v>0</v>
      </c>
      <c r="AK22" s="41">
        <f>AK23+AK24</f>
        <v>3399.6</v>
      </c>
      <c r="AL22" s="41">
        <f>AL23+AL24</f>
        <v>10660</v>
      </c>
      <c r="AM22" s="41">
        <f>AM23+AM24</f>
        <v>0</v>
      </c>
      <c r="AN22" s="41">
        <f>AN23+AN24</f>
        <v>0</v>
      </c>
      <c r="AO22" s="41">
        <v>0</v>
      </c>
      <c r="AP22" s="41">
        <v>0</v>
      </c>
      <c r="AQ22" s="41">
        <f t="shared" ref="AQ22:AX22" si="23">AQ23+AQ24</f>
        <v>0</v>
      </c>
      <c r="AR22" s="41">
        <f t="shared" si="23"/>
        <v>7000</v>
      </c>
      <c r="AS22" s="41">
        <f t="shared" si="23"/>
        <v>0</v>
      </c>
      <c r="AT22" s="41">
        <f t="shared" si="23"/>
        <v>0</v>
      </c>
      <c r="AU22" s="41">
        <f t="shared" si="23"/>
        <v>7000</v>
      </c>
      <c r="AV22" s="41">
        <f t="shared" si="23"/>
        <v>0</v>
      </c>
      <c r="AW22" s="41">
        <f t="shared" si="23"/>
        <v>0</v>
      </c>
      <c r="AX22" s="41">
        <f t="shared" si="23"/>
        <v>0</v>
      </c>
      <c r="AY22" s="41">
        <f t="shared" ref="AY22:AY23" si="24">AZ22+BA22+BB22+BC22+BL22</f>
        <v>7000</v>
      </c>
      <c r="AZ22" s="41">
        <f t="shared" ref="AZ22:BE22" si="25">AZ23+AZ24</f>
        <v>0</v>
      </c>
      <c r="BA22" s="41">
        <f t="shared" si="25"/>
        <v>0</v>
      </c>
      <c r="BB22" s="41">
        <f t="shared" si="25"/>
        <v>7000</v>
      </c>
      <c r="BC22" s="41">
        <f t="shared" si="25"/>
        <v>0</v>
      </c>
      <c r="BD22" s="41">
        <f t="shared" si="25"/>
        <v>0</v>
      </c>
      <c r="BE22" s="41">
        <f t="shared" si="25"/>
        <v>0</v>
      </c>
      <c r="BF22" s="38"/>
    </row>
    <row r="23" spans="1:59" s="22" customFormat="1" ht="70.5" customHeight="1" x14ac:dyDescent="0.2">
      <c r="A23" s="76"/>
      <c r="B23" s="40" t="s">
        <v>10</v>
      </c>
      <c r="C23" s="40" t="s">
        <v>7</v>
      </c>
      <c r="D23" s="41">
        <f t="shared" si="20"/>
        <v>57737.599999999999</v>
      </c>
      <c r="E23" s="41" t="e">
        <f>#REF!+#REF!+#REF!+E26+E28+E29+#REF!+E31</f>
        <v>#REF!</v>
      </c>
      <c r="F23" s="41" t="e">
        <f>#REF!+#REF!+#REF!+F26+F28+F29+#REF!+F31</f>
        <v>#REF!</v>
      </c>
      <c r="G23" s="41" t="e">
        <f>#REF!+#REF!+#REF!+G26+G28+G29+#REF!+G31</f>
        <v>#REF!</v>
      </c>
      <c r="H23" s="41"/>
      <c r="I23" s="41"/>
      <c r="J23" s="41"/>
      <c r="K23" s="41">
        <f t="shared" si="7"/>
        <v>14197.599999999999</v>
      </c>
      <c r="L23" s="41">
        <v>0</v>
      </c>
      <c r="M23" s="41">
        <f>M31</f>
        <v>2998</v>
      </c>
      <c r="N23" s="41">
        <f>N26+N28+N29+N32</f>
        <v>11199.599999999999</v>
      </c>
      <c r="O23" s="41">
        <v>0</v>
      </c>
      <c r="P23" s="41">
        <v>0</v>
      </c>
      <c r="Q23" s="41">
        <v>0</v>
      </c>
      <c r="R23" s="41">
        <f t="shared" ref="R23:R37" si="26">S23+T23+U23+V23+W23+Y23+Z23</f>
        <v>10753.7</v>
      </c>
      <c r="S23" s="41">
        <v>0</v>
      </c>
      <c r="T23" s="41">
        <v>0</v>
      </c>
      <c r="U23" s="41">
        <f>U31</f>
        <v>3399.6</v>
      </c>
      <c r="V23" s="41">
        <f>V26+V28+V29</f>
        <v>7354.1</v>
      </c>
      <c r="W23" s="41">
        <v>0</v>
      </c>
      <c r="X23" s="41">
        <v>0</v>
      </c>
      <c r="Y23" s="41">
        <v>0</v>
      </c>
      <c r="Z23" s="41">
        <v>0</v>
      </c>
      <c r="AA23" s="41">
        <f>AB23+AC23+AD23+AE23+AF23+AG23+AH23</f>
        <v>12386.7</v>
      </c>
      <c r="AB23" s="41">
        <v>0</v>
      </c>
      <c r="AC23" s="41">
        <f>AC31</f>
        <v>3399.6</v>
      </c>
      <c r="AD23" s="41">
        <f>AD25</f>
        <v>8987.1</v>
      </c>
      <c r="AE23" s="41">
        <v>0</v>
      </c>
      <c r="AF23" s="41">
        <v>0</v>
      </c>
      <c r="AG23" s="41">
        <v>0</v>
      </c>
      <c r="AH23" s="41">
        <v>0</v>
      </c>
      <c r="AI23" s="41">
        <f t="shared" ref="AI23" si="27">AJ23+AK23+AL23+AM23+AQ23</f>
        <v>6399.6</v>
      </c>
      <c r="AJ23" s="41">
        <v>0</v>
      </c>
      <c r="AK23" s="41">
        <f>AK31</f>
        <v>3399.6</v>
      </c>
      <c r="AL23" s="41">
        <f>AL25</f>
        <v>3000</v>
      </c>
      <c r="AM23" s="41">
        <v>0</v>
      </c>
      <c r="AN23" s="41">
        <v>0</v>
      </c>
      <c r="AO23" s="41">
        <v>0</v>
      </c>
      <c r="AP23" s="41">
        <v>0</v>
      </c>
      <c r="AQ23" s="41">
        <v>0</v>
      </c>
      <c r="AR23" s="41">
        <f>AU23</f>
        <v>7000</v>
      </c>
      <c r="AS23" s="41">
        <v>0</v>
      </c>
      <c r="AT23" s="41">
        <v>0</v>
      </c>
      <c r="AU23" s="41">
        <f>AU25</f>
        <v>7000</v>
      </c>
      <c r="AV23" s="41">
        <v>0</v>
      </c>
      <c r="AW23" s="41">
        <v>0</v>
      </c>
      <c r="AX23" s="41">
        <v>0</v>
      </c>
      <c r="AY23" s="41">
        <f t="shared" si="24"/>
        <v>7000</v>
      </c>
      <c r="AZ23" s="41">
        <v>0</v>
      </c>
      <c r="BA23" s="41">
        <v>0</v>
      </c>
      <c r="BB23" s="41">
        <f>BB25</f>
        <v>7000</v>
      </c>
      <c r="BC23" s="41">
        <v>0</v>
      </c>
      <c r="BD23" s="41">
        <v>0</v>
      </c>
      <c r="BE23" s="41">
        <v>0</v>
      </c>
    </row>
    <row r="24" spans="1:59" s="7" customFormat="1" ht="115.5" customHeight="1" x14ac:dyDescent="0.2">
      <c r="A24" s="76"/>
      <c r="B24" s="40" t="s">
        <v>18</v>
      </c>
      <c r="C24" s="40" t="s">
        <v>18</v>
      </c>
      <c r="D24" s="41">
        <f>K24+R24+AA24+AI24+AR24+AY24</f>
        <v>90082.7</v>
      </c>
      <c r="E24" s="41"/>
      <c r="F24" s="41"/>
      <c r="G24" s="41"/>
      <c r="H24" s="41"/>
      <c r="I24" s="41"/>
      <c r="J24" s="41"/>
      <c r="K24" s="41">
        <f t="shared" si="7"/>
        <v>10337</v>
      </c>
      <c r="L24" s="41">
        <v>0</v>
      </c>
      <c r="M24" s="41">
        <v>0</v>
      </c>
      <c r="N24" s="41">
        <f>N27+N30</f>
        <v>10337</v>
      </c>
      <c r="O24" s="41">
        <v>0</v>
      </c>
      <c r="P24" s="41">
        <v>0</v>
      </c>
      <c r="Q24" s="41">
        <v>0</v>
      </c>
      <c r="R24" s="41">
        <f t="shared" si="26"/>
        <v>63106.7</v>
      </c>
      <c r="S24" s="41">
        <v>0</v>
      </c>
      <c r="T24" s="41">
        <v>0</v>
      </c>
      <c r="U24" s="41">
        <f>U34</f>
        <v>24156.6</v>
      </c>
      <c r="V24" s="41">
        <f>V30+V27+V34</f>
        <v>38950.1</v>
      </c>
      <c r="W24" s="41">
        <v>0</v>
      </c>
      <c r="X24" s="41">
        <v>0</v>
      </c>
      <c r="Y24" s="41">
        <v>0</v>
      </c>
      <c r="Z24" s="41">
        <v>0</v>
      </c>
      <c r="AA24" s="41">
        <f t="shared" ref="AA24" si="28">AB24+AC24+AD24+AE24+AF24+AG24+AH24</f>
        <v>8979</v>
      </c>
      <c r="AB24" s="41">
        <f t="shared" ref="AB24:AH24" si="29">AB27+AB30</f>
        <v>0</v>
      </c>
      <c r="AC24" s="41">
        <f>AC34</f>
        <v>0</v>
      </c>
      <c r="AD24" s="41">
        <f>AD30+AD34</f>
        <v>8979</v>
      </c>
      <c r="AE24" s="41">
        <f t="shared" si="29"/>
        <v>0</v>
      </c>
      <c r="AF24" s="41">
        <f t="shared" si="29"/>
        <v>0</v>
      </c>
      <c r="AG24" s="41">
        <f t="shared" si="29"/>
        <v>0</v>
      </c>
      <c r="AH24" s="41">
        <f t="shared" si="29"/>
        <v>0</v>
      </c>
      <c r="AI24" s="41">
        <f t="shared" ref="AI24:AI29" si="30">AJ24+AK24+AL24+AM24+AQ24</f>
        <v>7660</v>
      </c>
      <c r="AJ24" s="41">
        <v>0</v>
      </c>
      <c r="AK24" s="41">
        <v>0</v>
      </c>
      <c r="AL24" s="41">
        <f>AL30</f>
        <v>7660</v>
      </c>
      <c r="AM24" s="41">
        <v>0</v>
      </c>
      <c r="AN24" s="41">
        <v>0</v>
      </c>
      <c r="AO24" s="41">
        <v>0</v>
      </c>
      <c r="AP24" s="41">
        <v>0</v>
      </c>
      <c r="AQ24" s="41">
        <v>0</v>
      </c>
      <c r="AR24" s="41">
        <f>AU24</f>
        <v>0</v>
      </c>
      <c r="AS24" s="41">
        <v>0</v>
      </c>
      <c r="AT24" s="41">
        <v>0</v>
      </c>
      <c r="AU24" s="41">
        <f>AU30</f>
        <v>0</v>
      </c>
      <c r="AV24" s="41">
        <v>0</v>
      </c>
      <c r="AW24" s="41">
        <v>0</v>
      </c>
      <c r="AX24" s="41">
        <v>0</v>
      </c>
      <c r="AY24" s="41">
        <f t="shared" ref="AY24" si="31">AZ24+BA24+BB24+BC24+BL24</f>
        <v>0</v>
      </c>
      <c r="AZ24" s="41">
        <v>0</v>
      </c>
      <c r="BA24" s="41">
        <v>0</v>
      </c>
      <c r="BB24" s="41">
        <f>BB30</f>
        <v>0</v>
      </c>
      <c r="BC24" s="41">
        <v>0</v>
      </c>
      <c r="BD24" s="41">
        <v>0</v>
      </c>
      <c r="BE24" s="41">
        <v>0</v>
      </c>
    </row>
    <row r="25" spans="1:59" s="9" customFormat="1" ht="76.5" customHeight="1" x14ac:dyDescent="0.2">
      <c r="A25" s="71" t="s">
        <v>40</v>
      </c>
      <c r="B25" s="40" t="s">
        <v>24</v>
      </c>
      <c r="C25" s="40"/>
      <c r="D25" s="41">
        <f>K25+R25+AA25+AI25+AR25+AY25</f>
        <v>54901.5</v>
      </c>
      <c r="E25" s="41">
        <f>E26+E27</f>
        <v>3476.8</v>
      </c>
      <c r="F25" s="41">
        <f t="shared" ref="F25:J25" si="32">F26+F27</f>
        <v>3772.17</v>
      </c>
      <c r="G25" s="41">
        <f t="shared" si="32"/>
        <v>13011.2</v>
      </c>
      <c r="H25" s="41">
        <f t="shared" si="32"/>
        <v>0</v>
      </c>
      <c r="I25" s="41">
        <f t="shared" si="32"/>
        <v>0</v>
      </c>
      <c r="J25" s="41">
        <f t="shared" si="32"/>
        <v>0</v>
      </c>
      <c r="K25" s="41">
        <f>L25+M25+N25+O25+P25+Q25</f>
        <v>11244.5</v>
      </c>
      <c r="L25" s="41">
        <f>L26+L27</f>
        <v>0</v>
      </c>
      <c r="M25" s="41">
        <f t="shared" ref="M25:Q25" si="33">M26+M27</f>
        <v>0</v>
      </c>
      <c r="N25" s="41">
        <f t="shared" si="33"/>
        <v>11244.5</v>
      </c>
      <c r="O25" s="41">
        <f t="shared" si="33"/>
        <v>0</v>
      </c>
      <c r="P25" s="41">
        <f>P26+P27</f>
        <v>0</v>
      </c>
      <c r="Q25" s="41">
        <f t="shared" si="33"/>
        <v>0</v>
      </c>
      <c r="R25" s="41">
        <f>S25+T25+U25+V25+W25+X25+Y25+Z25</f>
        <v>17669.900000000001</v>
      </c>
      <c r="S25" s="41">
        <f>S26+S27</f>
        <v>0</v>
      </c>
      <c r="T25" s="41">
        <f t="shared" ref="T25:Z25" si="34">T26+T27</f>
        <v>0</v>
      </c>
      <c r="U25" s="41">
        <f t="shared" si="34"/>
        <v>0</v>
      </c>
      <c r="V25" s="41">
        <f>V26+V27</f>
        <v>17669.900000000001</v>
      </c>
      <c r="W25" s="41">
        <f t="shared" si="34"/>
        <v>0</v>
      </c>
      <c r="X25" s="41">
        <f t="shared" si="34"/>
        <v>0</v>
      </c>
      <c r="Y25" s="41">
        <f t="shared" si="34"/>
        <v>0</v>
      </c>
      <c r="Z25" s="41">
        <f t="shared" si="34"/>
        <v>0</v>
      </c>
      <c r="AA25" s="41">
        <f>AB25+AC25+AD25+AE25+AH25</f>
        <v>8987.1</v>
      </c>
      <c r="AB25" s="41">
        <f>AB26+AB27</f>
        <v>0</v>
      </c>
      <c r="AC25" s="41">
        <f t="shared" ref="AC25:AH25" si="35">AC26+AC27</f>
        <v>0</v>
      </c>
      <c r="AD25" s="41">
        <f>AD26</f>
        <v>8987.1</v>
      </c>
      <c r="AE25" s="41">
        <f t="shared" si="35"/>
        <v>0</v>
      </c>
      <c r="AF25" s="41">
        <f>AF26+AF27</f>
        <v>0</v>
      </c>
      <c r="AG25" s="41">
        <f>AG26+AG27</f>
        <v>0</v>
      </c>
      <c r="AH25" s="41">
        <f t="shared" si="35"/>
        <v>0</v>
      </c>
      <c r="AI25" s="41">
        <f t="shared" si="30"/>
        <v>3000</v>
      </c>
      <c r="AJ25" s="41">
        <f>AJ26+AJ27</f>
        <v>0</v>
      </c>
      <c r="AK25" s="41">
        <f t="shared" ref="AK25:AQ25" si="36">AK26+AK27</f>
        <v>0</v>
      </c>
      <c r="AL25" s="41">
        <f t="shared" si="36"/>
        <v>3000</v>
      </c>
      <c r="AM25" s="41">
        <f t="shared" si="36"/>
        <v>0</v>
      </c>
      <c r="AN25" s="41">
        <v>0</v>
      </c>
      <c r="AO25" s="41">
        <v>0</v>
      </c>
      <c r="AP25" s="41">
        <v>0</v>
      </c>
      <c r="AQ25" s="41">
        <f t="shared" si="36"/>
        <v>0</v>
      </c>
      <c r="AR25" s="41">
        <f t="shared" ref="AR25:AR29" si="37">AS25+AT25+AU25+AV25+BE25</f>
        <v>7000</v>
      </c>
      <c r="AS25" s="41">
        <f>AS26+AS27</f>
        <v>0</v>
      </c>
      <c r="AT25" s="41">
        <f t="shared" ref="AT25:AV25" si="38">AT26+AT27</f>
        <v>0</v>
      </c>
      <c r="AU25" s="41">
        <f t="shared" si="38"/>
        <v>7000</v>
      </c>
      <c r="AV25" s="41">
        <f t="shared" si="38"/>
        <v>0</v>
      </c>
      <c r="AW25" s="41">
        <f>AW26</f>
        <v>0</v>
      </c>
      <c r="AX25" s="41">
        <f t="shared" ref="AX25" si="39">AX26+AX27</f>
        <v>0</v>
      </c>
      <c r="AY25" s="41">
        <f>AZ25+BB25+BC25+BE25+BK25</f>
        <v>7000</v>
      </c>
      <c r="AZ25" s="41">
        <f>AZ26</f>
        <v>0</v>
      </c>
      <c r="BA25" s="41">
        <f t="shared" ref="BA25:BE25" si="40">BA26</f>
        <v>0</v>
      </c>
      <c r="BB25" s="41">
        <f t="shared" si="40"/>
        <v>7000</v>
      </c>
      <c r="BC25" s="41">
        <f t="shared" si="40"/>
        <v>0</v>
      </c>
      <c r="BD25" s="41">
        <f t="shared" si="40"/>
        <v>0</v>
      </c>
      <c r="BE25" s="41">
        <f t="shared" si="40"/>
        <v>0</v>
      </c>
    </row>
    <row r="26" spans="1:59" ht="125.25" customHeight="1" x14ac:dyDescent="0.2">
      <c r="A26" s="71"/>
      <c r="B26" s="40" t="s">
        <v>20</v>
      </c>
      <c r="C26" s="40" t="s">
        <v>7</v>
      </c>
      <c r="D26" s="41">
        <f>K26+R26+AA26+AI26+AR26+AY26</f>
        <v>40025.800000000003</v>
      </c>
      <c r="E26" s="41">
        <v>3476.8</v>
      </c>
      <c r="F26" s="41">
        <f>298.5+3473.67</f>
        <v>3772.17</v>
      </c>
      <c r="G26" s="41">
        <v>13011.2</v>
      </c>
      <c r="H26" s="41"/>
      <c r="I26" s="41"/>
      <c r="J26" s="41"/>
      <c r="K26" s="41">
        <f t="shared" si="7"/>
        <v>8514.9</v>
      </c>
      <c r="L26" s="41">
        <v>0</v>
      </c>
      <c r="M26" s="41">
        <v>0</v>
      </c>
      <c r="N26" s="41">
        <v>8514.9</v>
      </c>
      <c r="O26" s="41">
        <v>0</v>
      </c>
      <c r="P26" s="41">
        <v>0</v>
      </c>
      <c r="Q26" s="41">
        <v>0</v>
      </c>
      <c r="R26" s="41">
        <f t="shared" si="26"/>
        <v>5523.8</v>
      </c>
      <c r="S26" s="41">
        <v>0</v>
      </c>
      <c r="T26" s="41">
        <v>0</v>
      </c>
      <c r="U26" s="41">
        <v>0</v>
      </c>
      <c r="V26" s="41">
        <v>5523.8</v>
      </c>
      <c r="W26" s="41">
        <v>0</v>
      </c>
      <c r="X26" s="41">
        <v>0</v>
      </c>
      <c r="Y26" s="41">
        <v>0</v>
      </c>
      <c r="Z26" s="41">
        <v>0</v>
      </c>
      <c r="AA26" s="41">
        <f t="shared" ref="AA26:AA37" si="41">AB26+AC26+AD26+AE26+AH26</f>
        <v>8987.1</v>
      </c>
      <c r="AB26" s="41">
        <v>0</v>
      </c>
      <c r="AC26" s="41">
        <v>0</v>
      </c>
      <c r="AD26" s="41">
        <v>8987.1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30"/>
        <v>3000</v>
      </c>
      <c r="AJ26" s="41">
        <v>0</v>
      </c>
      <c r="AK26" s="41">
        <v>0</v>
      </c>
      <c r="AL26" s="41">
        <v>3000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7"/>
        <v>7000</v>
      </c>
      <c r="AS26" s="41">
        <v>0</v>
      </c>
      <c r="AT26" s="41">
        <v>0</v>
      </c>
      <c r="AU26" s="41">
        <v>7000</v>
      </c>
      <c r="AV26" s="41">
        <v>0</v>
      </c>
      <c r="AW26" s="41">
        <v>0</v>
      </c>
      <c r="AX26" s="41">
        <v>0</v>
      </c>
      <c r="AY26" s="41">
        <f t="shared" ref="AY26:AY29" si="42">AZ26+BB26+BC26+BE26+BK26</f>
        <v>7000</v>
      </c>
      <c r="AZ26" s="41">
        <v>0</v>
      </c>
      <c r="BA26" s="41">
        <v>0</v>
      </c>
      <c r="BB26" s="41">
        <v>7000</v>
      </c>
      <c r="BC26" s="41">
        <v>0</v>
      </c>
      <c r="BD26" s="41">
        <v>0</v>
      </c>
      <c r="BE26" s="41">
        <v>0</v>
      </c>
    </row>
    <row r="27" spans="1:59" ht="108" customHeight="1" x14ac:dyDescent="0.2">
      <c r="A27" s="71"/>
      <c r="B27" s="40" t="s">
        <v>18</v>
      </c>
      <c r="C27" s="40" t="s">
        <v>18</v>
      </c>
      <c r="D27" s="41">
        <f>K27+R27</f>
        <v>14875.7</v>
      </c>
      <c r="E27" s="41"/>
      <c r="F27" s="41"/>
      <c r="G27" s="41"/>
      <c r="H27" s="41"/>
      <c r="I27" s="41"/>
      <c r="J27" s="41"/>
      <c r="K27" s="41">
        <f t="shared" si="7"/>
        <v>2729.6</v>
      </c>
      <c r="L27" s="41">
        <v>0</v>
      </c>
      <c r="M27" s="41">
        <v>0</v>
      </c>
      <c r="N27" s="41">
        <v>2729.6</v>
      </c>
      <c r="O27" s="41">
        <v>0</v>
      </c>
      <c r="P27" s="41">
        <v>0</v>
      </c>
      <c r="Q27" s="41">
        <v>0</v>
      </c>
      <c r="R27" s="41">
        <f t="shared" si="26"/>
        <v>12146.1</v>
      </c>
      <c r="S27" s="41"/>
      <c r="T27" s="41">
        <v>0</v>
      </c>
      <c r="U27" s="41">
        <v>0</v>
      </c>
      <c r="V27" s="41">
        <v>12146.1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1"/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30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7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2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9" ht="171" customHeight="1" x14ac:dyDescent="0.2">
      <c r="A28" s="56" t="s">
        <v>57</v>
      </c>
      <c r="B28" s="68" t="s">
        <v>18</v>
      </c>
      <c r="C28" s="40" t="s">
        <v>7</v>
      </c>
      <c r="D28" s="41">
        <f>K28+R28</f>
        <v>243.2</v>
      </c>
      <c r="E28" s="41">
        <v>0</v>
      </c>
      <c r="F28" s="41">
        <v>0</v>
      </c>
      <c r="G28" s="41">
        <v>0</v>
      </c>
      <c r="H28" s="41"/>
      <c r="I28" s="41"/>
      <c r="J28" s="41"/>
      <c r="K28" s="41">
        <f t="shared" si="7"/>
        <v>94</v>
      </c>
      <c r="L28" s="41">
        <v>0</v>
      </c>
      <c r="M28" s="41">
        <v>0</v>
      </c>
      <c r="N28" s="41">
        <v>94</v>
      </c>
      <c r="O28" s="41">
        <v>0</v>
      </c>
      <c r="P28" s="41">
        <v>0</v>
      </c>
      <c r="Q28" s="41">
        <v>0</v>
      </c>
      <c r="R28" s="41">
        <f t="shared" si="26"/>
        <v>149.19999999999999</v>
      </c>
      <c r="S28" s="41">
        <v>0</v>
      </c>
      <c r="T28" s="41">
        <v>0</v>
      </c>
      <c r="U28" s="41">
        <v>0</v>
      </c>
      <c r="V28" s="41">
        <v>149.19999999999999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1"/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30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7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2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9" ht="105" customHeight="1" x14ac:dyDescent="0.2">
      <c r="A29" s="76" t="s">
        <v>41</v>
      </c>
      <c r="B29" s="40" t="s">
        <v>66</v>
      </c>
      <c r="C29" s="40" t="s">
        <v>7</v>
      </c>
      <c r="D29" s="41">
        <f>K29+R29+AA29+AI29+AR29+AY29</f>
        <v>4271.7999999999993</v>
      </c>
      <c r="E29" s="41">
        <v>0</v>
      </c>
      <c r="F29" s="41">
        <v>0</v>
      </c>
      <c r="G29" s="41">
        <v>91185.600000000006</v>
      </c>
      <c r="H29" s="41"/>
      <c r="I29" s="41"/>
      <c r="J29" s="41"/>
      <c r="K29" s="41">
        <f t="shared" si="7"/>
        <v>2590.6999999999998</v>
      </c>
      <c r="L29" s="41">
        <v>0</v>
      </c>
      <c r="M29" s="41">
        <v>0</v>
      </c>
      <c r="N29" s="41">
        <v>2590.6999999999998</v>
      </c>
      <c r="O29" s="41">
        <v>0</v>
      </c>
      <c r="P29" s="41">
        <v>0</v>
      </c>
      <c r="Q29" s="41">
        <v>0</v>
      </c>
      <c r="R29" s="41">
        <f t="shared" si="26"/>
        <v>1681.1</v>
      </c>
      <c r="S29" s="41">
        <v>0</v>
      </c>
      <c r="T29" s="41">
        <v>0</v>
      </c>
      <c r="U29" s="41">
        <v>0</v>
      </c>
      <c r="V29" s="41">
        <v>1681.1</v>
      </c>
      <c r="W29" s="41">
        <v>0</v>
      </c>
      <c r="X29" s="41">
        <v>0</v>
      </c>
      <c r="Y29" s="41">
        <v>0</v>
      </c>
      <c r="Z29" s="41">
        <v>0</v>
      </c>
      <c r="AA29" s="41">
        <f t="shared" si="41"/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v>0</v>
      </c>
      <c r="AG29" s="41">
        <v>0</v>
      </c>
      <c r="AH29" s="41">
        <v>0</v>
      </c>
      <c r="AI29" s="41">
        <f t="shared" si="30"/>
        <v>0</v>
      </c>
      <c r="AJ29" s="41">
        <v>0</v>
      </c>
      <c r="AK29" s="41">
        <v>0</v>
      </c>
      <c r="AL29" s="41">
        <v>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 t="shared" si="37"/>
        <v>0</v>
      </c>
      <c r="AS29" s="41">
        <v>0</v>
      </c>
      <c r="AT29" s="41">
        <v>0</v>
      </c>
      <c r="AU29" s="41">
        <v>0</v>
      </c>
      <c r="AV29" s="41">
        <v>0</v>
      </c>
      <c r="AW29" s="41">
        <v>0</v>
      </c>
      <c r="AX29" s="41">
        <v>0</v>
      </c>
      <c r="AY29" s="41">
        <f t="shared" si="42"/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9" ht="102.75" customHeight="1" x14ac:dyDescent="0.2">
      <c r="A30" s="77"/>
      <c r="B30" s="40" t="s">
        <v>18</v>
      </c>
      <c r="C30" s="40" t="s">
        <v>18</v>
      </c>
      <c r="D30" s="41">
        <f>K30+R30+AA30+AI30+AR30+AY30</f>
        <v>49331.7</v>
      </c>
      <c r="E30" s="41"/>
      <c r="F30" s="41"/>
      <c r="G30" s="41"/>
      <c r="H30" s="41"/>
      <c r="I30" s="41"/>
      <c r="J30" s="41"/>
      <c r="K30" s="41">
        <f t="shared" si="7"/>
        <v>7607.4</v>
      </c>
      <c r="L30" s="41">
        <v>0</v>
      </c>
      <c r="M30" s="41">
        <v>0</v>
      </c>
      <c r="N30" s="41">
        <v>7607.4</v>
      </c>
      <c r="O30" s="41">
        <v>0</v>
      </c>
      <c r="P30" s="41">
        <v>0</v>
      </c>
      <c r="Q30" s="41">
        <v>0</v>
      </c>
      <c r="R30" s="41">
        <f t="shared" si="26"/>
        <v>25085.3</v>
      </c>
      <c r="S30" s="41">
        <v>0</v>
      </c>
      <c r="T30" s="41">
        <v>0</v>
      </c>
      <c r="U30" s="41">
        <v>0</v>
      </c>
      <c r="V30" s="41">
        <v>25085.3</v>
      </c>
      <c r="W30" s="41">
        <v>0</v>
      </c>
      <c r="X30" s="41">
        <v>0</v>
      </c>
      <c r="Y30" s="41">
        <v>0</v>
      </c>
      <c r="Z30" s="41">
        <v>0</v>
      </c>
      <c r="AA30" s="41">
        <f>AD30</f>
        <v>8979</v>
      </c>
      <c r="AB30" s="41">
        <v>0</v>
      </c>
      <c r="AC30" s="41">
        <v>0</v>
      </c>
      <c r="AD30" s="41">
        <v>8979</v>
      </c>
      <c r="AE30" s="41">
        <v>0</v>
      </c>
      <c r="AF30" s="41">
        <v>0</v>
      </c>
      <c r="AG30" s="41">
        <v>0</v>
      </c>
      <c r="AH30" s="41">
        <v>0</v>
      </c>
      <c r="AI30" s="41">
        <f>AL30</f>
        <v>7660</v>
      </c>
      <c r="AJ30" s="41">
        <v>0</v>
      </c>
      <c r="AK30" s="41">
        <v>0</v>
      </c>
      <c r="AL30" s="41">
        <v>7660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AU30</f>
        <v>0</v>
      </c>
      <c r="AS30" s="41">
        <v>0</v>
      </c>
      <c r="AT30" s="41">
        <v>0</v>
      </c>
      <c r="AU30" s="41">
        <v>0</v>
      </c>
      <c r="AV30" s="41">
        <v>0</v>
      </c>
      <c r="AW30" s="41">
        <v>0</v>
      </c>
      <c r="AX30" s="41">
        <v>0</v>
      </c>
      <c r="AY30" s="41">
        <f>AZ30+BA30+BB30+BC30+BD30+BE30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9" ht="244.5" customHeight="1" x14ac:dyDescent="0.2">
      <c r="A31" s="56" t="s">
        <v>42</v>
      </c>
      <c r="B31" s="40" t="s">
        <v>20</v>
      </c>
      <c r="C31" s="40" t="s">
        <v>7</v>
      </c>
      <c r="D31" s="41">
        <f>K31+R31+AA31+AI31</f>
        <v>13196.800000000001</v>
      </c>
      <c r="E31" s="41">
        <v>0</v>
      </c>
      <c r="F31" s="41">
        <f>5300-2300</f>
        <v>3000</v>
      </c>
      <c r="G31" s="41">
        <v>0</v>
      </c>
      <c r="H31" s="41"/>
      <c r="I31" s="41"/>
      <c r="J31" s="41"/>
      <c r="K31" s="41">
        <f t="shared" si="7"/>
        <v>2998</v>
      </c>
      <c r="L31" s="41">
        <v>0</v>
      </c>
      <c r="M31" s="41">
        <v>2998</v>
      </c>
      <c r="N31" s="41">
        <v>0</v>
      </c>
      <c r="O31" s="41">
        <v>0</v>
      </c>
      <c r="P31" s="41">
        <v>0</v>
      </c>
      <c r="Q31" s="41">
        <v>0</v>
      </c>
      <c r="R31" s="41">
        <f t="shared" si="26"/>
        <v>3399.6</v>
      </c>
      <c r="S31" s="41">
        <v>0</v>
      </c>
      <c r="T31" s="41">
        <v>0</v>
      </c>
      <c r="U31" s="41">
        <v>3399.6</v>
      </c>
      <c r="V31" s="41">
        <v>0</v>
      </c>
      <c r="W31" s="41">
        <v>0</v>
      </c>
      <c r="X31" s="41">
        <v>0</v>
      </c>
      <c r="Y31" s="41">
        <v>0</v>
      </c>
      <c r="Z31" s="41">
        <v>0</v>
      </c>
      <c r="AA31" s="41">
        <f t="shared" si="41"/>
        <v>3399.6</v>
      </c>
      <c r="AB31" s="41">
        <v>0</v>
      </c>
      <c r="AC31" s="41">
        <v>3399.6</v>
      </c>
      <c r="AD31" s="41">
        <v>0</v>
      </c>
      <c r="AE31" s="41">
        <v>0</v>
      </c>
      <c r="AF31" s="41">
        <v>0</v>
      </c>
      <c r="AG31" s="41">
        <v>0</v>
      </c>
      <c r="AH31" s="41">
        <v>0</v>
      </c>
      <c r="AI31" s="41">
        <f>AJ31+AK31+AL31+AM31+AQ31</f>
        <v>3399.6</v>
      </c>
      <c r="AJ31" s="41">
        <v>0</v>
      </c>
      <c r="AK31" s="41">
        <v>3399.6</v>
      </c>
      <c r="AL31" s="41">
        <v>0</v>
      </c>
      <c r="AM31" s="41">
        <v>0</v>
      </c>
      <c r="AN31" s="41">
        <v>0</v>
      </c>
      <c r="AO31" s="41">
        <v>0</v>
      </c>
      <c r="AP31" s="41">
        <v>0</v>
      </c>
      <c r="AQ31" s="41">
        <v>0</v>
      </c>
      <c r="AR31" s="41">
        <f>AS31+AT31+AU31+AV31+BE31</f>
        <v>0</v>
      </c>
      <c r="AS31" s="41">
        <v>0</v>
      </c>
      <c r="AT31" s="41">
        <v>0</v>
      </c>
      <c r="AU31" s="41">
        <v>0</v>
      </c>
      <c r="AV31" s="41">
        <v>0</v>
      </c>
      <c r="AW31" s="41">
        <v>0</v>
      </c>
      <c r="AX31" s="41">
        <v>0</v>
      </c>
      <c r="AY31" s="41">
        <f>BA31</f>
        <v>0</v>
      </c>
      <c r="AZ31" s="41">
        <v>0</v>
      </c>
      <c r="BA31" s="41">
        <v>0</v>
      </c>
      <c r="BB31" s="41">
        <v>0</v>
      </c>
      <c r="BC31" s="41">
        <v>0</v>
      </c>
      <c r="BD31" s="41">
        <v>0</v>
      </c>
      <c r="BE31" s="41">
        <v>0</v>
      </c>
    </row>
    <row r="32" spans="1:59" ht="202.5" customHeight="1" x14ac:dyDescent="0.2">
      <c r="A32" s="76" t="s">
        <v>43</v>
      </c>
      <c r="B32" s="73" t="s">
        <v>20</v>
      </c>
      <c r="C32" s="73" t="s">
        <v>7</v>
      </c>
      <c r="D32" s="69">
        <f>K32</f>
        <v>0</v>
      </c>
      <c r="E32" s="41"/>
      <c r="F32" s="41"/>
      <c r="G32" s="41"/>
      <c r="H32" s="41"/>
      <c r="I32" s="41"/>
      <c r="J32" s="41"/>
      <c r="K32" s="69">
        <f>N32</f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f>S33+T33+U32+V32+W33+Y32+Z33</f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/>
      <c r="AA32" s="69">
        <f>AC32+AD32+AF32</f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69">
        <v>0</v>
      </c>
      <c r="AH32" s="69">
        <v>0</v>
      </c>
      <c r="AI32" s="69">
        <f>AJ32+AK32+AL32+AM32+AQ32+AN32</f>
        <v>0</v>
      </c>
      <c r="AJ32" s="69">
        <v>0</v>
      </c>
      <c r="AK32" s="69">
        <v>0</v>
      </c>
      <c r="AL32" s="69">
        <v>0</v>
      </c>
      <c r="AM32" s="69">
        <v>0</v>
      </c>
      <c r="AN32" s="69">
        <v>0</v>
      </c>
      <c r="AO32" s="69">
        <v>0</v>
      </c>
      <c r="AP32" s="69">
        <v>0</v>
      </c>
      <c r="AQ32" s="69">
        <v>0</v>
      </c>
      <c r="AR32" s="69">
        <f>AS32+AT32+AU32+AV32+BE32</f>
        <v>0</v>
      </c>
      <c r="AS32" s="69">
        <v>0</v>
      </c>
      <c r="AT32" s="69">
        <v>0</v>
      </c>
      <c r="AU32" s="69">
        <v>0</v>
      </c>
      <c r="AV32" s="69">
        <v>0</v>
      </c>
      <c r="AW32" s="69">
        <v>0</v>
      </c>
      <c r="AX32" s="69">
        <v>0</v>
      </c>
      <c r="AY32" s="69">
        <f>AZ32+BB32+BC32+BE32+BK33</f>
        <v>0</v>
      </c>
      <c r="AZ32" s="69">
        <v>0</v>
      </c>
      <c r="BA32" s="69">
        <v>0</v>
      </c>
      <c r="BB32" s="69">
        <v>0</v>
      </c>
      <c r="BC32" s="69">
        <v>0</v>
      </c>
      <c r="BD32" s="69">
        <v>0</v>
      </c>
      <c r="BE32" s="69">
        <v>0</v>
      </c>
    </row>
    <row r="33" spans="1:59" ht="21" customHeight="1" x14ac:dyDescent="0.2">
      <c r="A33" s="76"/>
      <c r="B33" s="70"/>
      <c r="C33" s="70"/>
      <c r="D33" s="70"/>
      <c r="E33" s="41"/>
      <c r="F33" s="41"/>
      <c r="G33" s="41"/>
      <c r="H33" s="41"/>
      <c r="I33" s="41"/>
      <c r="J33" s="41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0"/>
      <c r="Y33" s="70"/>
      <c r="Z33" s="70"/>
      <c r="AA33" s="70"/>
      <c r="AB33" s="70"/>
      <c r="AC33" s="70"/>
      <c r="AD33" s="70"/>
      <c r="AE33" s="70"/>
      <c r="AF33" s="70"/>
      <c r="AG33" s="70"/>
      <c r="AH33" s="70"/>
      <c r="AI33" s="70"/>
      <c r="AJ33" s="70"/>
      <c r="AK33" s="70"/>
      <c r="AL33" s="70"/>
      <c r="AM33" s="70"/>
      <c r="AN33" s="70"/>
      <c r="AO33" s="70"/>
      <c r="AP33" s="70"/>
      <c r="AQ33" s="70"/>
      <c r="AR33" s="70"/>
      <c r="AS33" s="70"/>
      <c r="AT33" s="70"/>
      <c r="AU33" s="70"/>
      <c r="AV33" s="70"/>
      <c r="AW33" s="70"/>
      <c r="AX33" s="70"/>
      <c r="AY33" s="70"/>
      <c r="AZ33" s="70"/>
      <c r="BA33" s="70"/>
      <c r="BB33" s="70"/>
      <c r="BC33" s="70"/>
      <c r="BD33" s="70"/>
      <c r="BE33" s="70"/>
    </row>
    <row r="34" spans="1:59" ht="135.75" customHeight="1" x14ac:dyDescent="0.2">
      <c r="A34" s="56" t="s">
        <v>67</v>
      </c>
      <c r="B34" s="40" t="s">
        <v>18</v>
      </c>
      <c r="C34" s="40" t="s">
        <v>18</v>
      </c>
      <c r="D34" s="53">
        <f>R34</f>
        <v>25875.3</v>
      </c>
      <c r="E34" s="57"/>
      <c r="F34" s="57"/>
      <c r="G34" s="57"/>
      <c r="H34" s="57"/>
      <c r="I34" s="57"/>
      <c r="J34" s="57"/>
      <c r="K34" s="58">
        <f>N34</f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3">
        <f>U34+V34</f>
        <v>25875.3</v>
      </c>
      <c r="S34" s="53">
        <v>0</v>
      </c>
      <c r="T34" s="53">
        <v>0</v>
      </c>
      <c r="U34" s="53">
        <v>24156.6</v>
      </c>
      <c r="V34" s="53">
        <v>1718.7</v>
      </c>
      <c r="W34" s="58">
        <v>0</v>
      </c>
      <c r="X34" s="58">
        <v>0</v>
      </c>
      <c r="Y34" s="58">
        <v>0</v>
      </c>
      <c r="Z34" s="58">
        <v>0</v>
      </c>
      <c r="AA34" s="58">
        <f>AC34+AD34</f>
        <v>0</v>
      </c>
      <c r="AB34" s="58">
        <v>0</v>
      </c>
      <c r="AC34" s="58">
        <v>0</v>
      </c>
      <c r="AD34" s="58">
        <v>0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58">
        <v>0</v>
      </c>
      <c r="AT34" s="58">
        <v>0</v>
      </c>
      <c r="AU34" s="58">
        <v>0</v>
      </c>
      <c r="AV34" s="58">
        <v>0</v>
      </c>
      <c r="AW34" s="58">
        <v>0</v>
      </c>
      <c r="AX34" s="58">
        <v>0</v>
      </c>
      <c r="AY34" s="58">
        <v>0</v>
      </c>
      <c r="AZ34" s="58">
        <v>0</v>
      </c>
      <c r="BA34" s="58">
        <v>0</v>
      </c>
      <c r="BB34" s="58">
        <v>0</v>
      </c>
      <c r="BC34" s="58">
        <v>0</v>
      </c>
      <c r="BD34" s="58">
        <v>0</v>
      </c>
      <c r="BE34" s="59"/>
    </row>
    <row r="35" spans="1:59" s="7" customFormat="1" ht="88.5" customHeight="1" x14ac:dyDescent="0.2">
      <c r="A35" s="76" t="s">
        <v>46</v>
      </c>
      <c r="B35" s="40"/>
      <c r="C35" s="40" t="s">
        <v>6</v>
      </c>
      <c r="D35" s="41">
        <f>K35+R35+AA35+AI35</f>
        <v>457901.69999999995</v>
      </c>
      <c r="E35" s="41" t="e">
        <f t="shared" ref="E35:G35" si="43">SUM(E36)</f>
        <v>#REF!</v>
      </c>
      <c r="F35" s="41" t="e">
        <f t="shared" si="43"/>
        <v>#REF!</v>
      </c>
      <c r="G35" s="41" t="e">
        <f t="shared" si="43"/>
        <v>#REF!</v>
      </c>
      <c r="H35" s="41" t="e">
        <f t="shared" ref="H35" si="44">SUM(H36)</f>
        <v>#REF!</v>
      </c>
      <c r="I35" s="41" t="e">
        <f t="shared" ref="I35" si="45">SUM(I36)</f>
        <v>#REF!</v>
      </c>
      <c r="J35" s="41" t="e">
        <f t="shared" ref="J35" si="46">SUM(J36)</f>
        <v>#REF!</v>
      </c>
      <c r="K35" s="41">
        <f>L35+M35+N35+O35+P35+Q35</f>
        <v>132230</v>
      </c>
      <c r="L35" s="41">
        <f>L36+L37</f>
        <v>32878</v>
      </c>
      <c r="M35" s="41">
        <f>M36+M37</f>
        <v>93352.8</v>
      </c>
      <c r="N35" s="41">
        <f>N36+N37</f>
        <v>5899.2000000000007</v>
      </c>
      <c r="O35" s="41">
        <f t="shared" ref="O35" si="47">SUM(O36)</f>
        <v>100</v>
      </c>
      <c r="P35" s="41">
        <f t="shared" ref="P35" si="48">SUM(P36)</f>
        <v>0</v>
      </c>
      <c r="Q35" s="41">
        <f t="shared" ref="Q35" si="49">SUM(Q36)</f>
        <v>0</v>
      </c>
      <c r="R35" s="41">
        <f>S35+T35+U35+V35+W35+Y35+Z35</f>
        <v>270567.5</v>
      </c>
      <c r="S35" s="41">
        <f>S36+S37</f>
        <v>220202.09999999998</v>
      </c>
      <c r="T35" s="41">
        <f>T36+T37</f>
        <v>0</v>
      </c>
      <c r="U35" s="41">
        <f>SUM(U36:U37)</f>
        <v>44750.1</v>
      </c>
      <c r="V35" s="41">
        <f>V36+V37+V38</f>
        <v>4444.8999999999996</v>
      </c>
      <c r="W35" s="41">
        <f>SUM(W36:W37)</f>
        <v>1054.9000000000001</v>
      </c>
      <c r="X35" s="41">
        <f>X36+X37</f>
        <v>0</v>
      </c>
      <c r="Y35" s="41">
        <f>SUM(Y36:Y37)</f>
        <v>17.399999999999999</v>
      </c>
      <c r="Z35" s="41">
        <f>SUM(Z36:Z37)</f>
        <v>98.1</v>
      </c>
      <c r="AA35" s="41">
        <f>AB35+AC35+AD35+AE35+AH35</f>
        <v>27762.1</v>
      </c>
      <c r="AB35" s="41">
        <f t="shared" ref="AB35:AH35" si="50">SUM(AB36:AB37)</f>
        <v>0</v>
      </c>
      <c r="AC35" s="41">
        <f t="shared" si="50"/>
        <v>25500</v>
      </c>
      <c r="AD35" s="41">
        <f t="shared" si="50"/>
        <v>2062.1</v>
      </c>
      <c r="AE35" s="41">
        <f t="shared" si="50"/>
        <v>200</v>
      </c>
      <c r="AF35" s="41">
        <f t="shared" si="50"/>
        <v>0</v>
      </c>
      <c r="AG35" s="41">
        <f t="shared" si="50"/>
        <v>0</v>
      </c>
      <c r="AH35" s="41">
        <f t="shared" si="50"/>
        <v>0</v>
      </c>
      <c r="AI35" s="41">
        <f t="shared" ref="AI35:AI43" si="51">AJ35+AK35+AL35+AM35+AQ35</f>
        <v>27342.1</v>
      </c>
      <c r="AJ35" s="41">
        <f t="shared" ref="AJ35:AQ35" si="52">SUM(AJ36:AJ37)</f>
        <v>0</v>
      </c>
      <c r="AK35" s="41">
        <f t="shared" si="52"/>
        <v>25500</v>
      </c>
      <c r="AL35" s="41">
        <f t="shared" si="52"/>
        <v>1642.1</v>
      </c>
      <c r="AM35" s="41">
        <f t="shared" si="52"/>
        <v>200</v>
      </c>
      <c r="AN35" s="41">
        <f t="shared" si="52"/>
        <v>0</v>
      </c>
      <c r="AO35" s="41">
        <f t="shared" si="52"/>
        <v>0</v>
      </c>
      <c r="AP35" s="41">
        <f t="shared" si="52"/>
        <v>0</v>
      </c>
      <c r="AQ35" s="41">
        <f t="shared" si="52"/>
        <v>0</v>
      </c>
      <c r="AR35" s="41">
        <f t="shared" ref="AR35:AR43" si="53">AS35+AT35+AU35+AV35+BE35</f>
        <v>0</v>
      </c>
      <c r="AS35" s="41">
        <f t="shared" ref="AS35:AX35" si="54">SUM(AS36:AS37)</f>
        <v>0</v>
      </c>
      <c r="AT35" s="41">
        <f t="shared" si="54"/>
        <v>0</v>
      </c>
      <c r="AU35" s="41">
        <f t="shared" si="54"/>
        <v>0</v>
      </c>
      <c r="AV35" s="41">
        <f t="shared" si="54"/>
        <v>0</v>
      </c>
      <c r="AW35" s="41">
        <f t="shared" si="54"/>
        <v>0</v>
      </c>
      <c r="AX35" s="41">
        <f t="shared" si="54"/>
        <v>0</v>
      </c>
      <c r="AY35" s="41">
        <f>BA35+BB35+BC35</f>
        <v>0</v>
      </c>
      <c r="AZ35" s="41">
        <f t="shared" ref="AZ35:BE35" si="55">SUM(AZ36:AZ37)</f>
        <v>0</v>
      </c>
      <c r="BA35" s="41">
        <f t="shared" si="55"/>
        <v>0</v>
      </c>
      <c r="BB35" s="41">
        <f t="shared" si="55"/>
        <v>0</v>
      </c>
      <c r="BC35" s="41">
        <f t="shared" si="55"/>
        <v>0</v>
      </c>
      <c r="BD35" s="41">
        <f t="shared" si="55"/>
        <v>0</v>
      </c>
      <c r="BE35" s="41">
        <f t="shared" si="55"/>
        <v>0</v>
      </c>
    </row>
    <row r="36" spans="1:59" s="9" customFormat="1" ht="82.5" customHeight="1" x14ac:dyDescent="0.2">
      <c r="A36" s="76"/>
      <c r="B36" s="40" t="s">
        <v>7</v>
      </c>
      <c r="C36" s="40" t="s">
        <v>7</v>
      </c>
      <c r="D36" s="41">
        <f>K36+R36+AA36+AI36</f>
        <v>278189.90000000002</v>
      </c>
      <c r="E36" s="41" t="e">
        <f>#REF!+#REF!+#REF!+#REF!+E43</f>
        <v>#REF!</v>
      </c>
      <c r="F36" s="41" t="e">
        <f>#REF!+#REF!+#REF!+#REF!+F43</f>
        <v>#REF!</v>
      </c>
      <c r="G36" s="41" t="e">
        <f>#REF!+#REF!+#REF!+#REF!+G43</f>
        <v>#REF!</v>
      </c>
      <c r="H36" s="41" t="e">
        <f>#REF!+#REF!+#REF!+#REF!+H43</f>
        <v>#REF!</v>
      </c>
      <c r="I36" s="41" t="e">
        <f>#REF!+#REF!+#REF!+#REF!+I43</f>
        <v>#REF!</v>
      </c>
      <c r="J36" s="41" t="e">
        <f>#REF!+#REF!+#REF!+#REF!+J43</f>
        <v>#REF!</v>
      </c>
      <c r="K36" s="41">
        <f t="shared" ref="K36:K64" si="56">L36+M36+N36+O36+P36+Q36</f>
        <v>96133.5</v>
      </c>
      <c r="L36" s="41">
        <f t="shared" ref="L36" si="57">L39+L43+L44+L45</f>
        <v>13597.4</v>
      </c>
      <c r="M36" s="41">
        <f>M39+M43+M44+M45+M48+M42</f>
        <v>78024.3</v>
      </c>
      <c r="N36" s="41">
        <f>N39+N43+N44+N45+N48+N42</f>
        <v>4411.8</v>
      </c>
      <c r="O36" s="41">
        <f t="shared" ref="O36:Q36" si="58">O39+O43+O44+O45</f>
        <v>100</v>
      </c>
      <c r="P36" s="41">
        <f t="shared" si="58"/>
        <v>0</v>
      </c>
      <c r="Q36" s="41">
        <f t="shared" si="58"/>
        <v>0</v>
      </c>
      <c r="R36" s="41">
        <f t="shared" si="26"/>
        <v>126952.2</v>
      </c>
      <c r="S36" s="41">
        <f t="shared" ref="S36:Z36" si="59">S39+S43+S44+S45</f>
        <v>85069.2</v>
      </c>
      <c r="T36" s="41">
        <f t="shared" si="59"/>
        <v>0</v>
      </c>
      <c r="U36" s="41">
        <f>U39+U43+U44+U45+U48</f>
        <v>38201.5</v>
      </c>
      <c r="V36" s="41">
        <f>V39+V43+V44+V45+V48</f>
        <v>2511.1</v>
      </c>
      <c r="W36" s="41">
        <f>W39+W43+W44+W45+W46+W47</f>
        <v>1054.9000000000001</v>
      </c>
      <c r="X36" s="41">
        <f t="shared" si="59"/>
        <v>0</v>
      </c>
      <c r="Y36" s="41">
        <f>Y44</f>
        <v>17.399999999999999</v>
      </c>
      <c r="Z36" s="41">
        <f t="shared" si="59"/>
        <v>98.1</v>
      </c>
      <c r="AA36" s="41">
        <f t="shared" si="41"/>
        <v>27762.1</v>
      </c>
      <c r="AB36" s="41">
        <f t="shared" ref="AB36:AH36" si="60">AB39+AB43+AB44+AB45</f>
        <v>0</v>
      </c>
      <c r="AC36" s="41">
        <f>AC48+AC39</f>
        <v>25500</v>
      </c>
      <c r="AD36" s="41">
        <f>AD39+AD43+AD44+AD45+AD48+AD42</f>
        <v>2062.1</v>
      </c>
      <c r="AE36" s="41">
        <f t="shared" si="60"/>
        <v>200</v>
      </c>
      <c r="AF36" s="41">
        <f t="shared" si="60"/>
        <v>0</v>
      </c>
      <c r="AG36" s="41">
        <f t="shared" si="60"/>
        <v>0</v>
      </c>
      <c r="AH36" s="41">
        <f t="shared" si="60"/>
        <v>0</v>
      </c>
      <c r="AI36" s="41">
        <f t="shared" si="51"/>
        <v>27342.1</v>
      </c>
      <c r="AJ36" s="41">
        <f>AJ39</f>
        <v>0</v>
      </c>
      <c r="AK36" s="41">
        <f>AK48</f>
        <v>25500</v>
      </c>
      <c r="AL36" s="41">
        <f>AL43+AL45+AL48</f>
        <v>1642.1</v>
      </c>
      <c r="AM36" s="41">
        <f>AM43+AM45</f>
        <v>200</v>
      </c>
      <c r="AN36" s="41">
        <v>0</v>
      </c>
      <c r="AO36" s="41">
        <v>0</v>
      </c>
      <c r="AP36" s="41">
        <v>0</v>
      </c>
      <c r="AQ36" s="41">
        <v>0</v>
      </c>
      <c r="AR36" s="41">
        <f t="shared" si="53"/>
        <v>0</v>
      </c>
      <c r="AS36" s="41">
        <v>0</v>
      </c>
      <c r="AT36" s="41">
        <v>0</v>
      </c>
      <c r="AU36" s="41">
        <v>0</v>
      </c>
      <c r="AV36" s="41">
        <v>0</v>
      </c>
      <c r="AW36" s="41">
        <v>0</v>
      </c>
      <c r="AX36" s="41">
        <v>0</v>
      </c>
      <c r="AY36" s="41">
        <f>BA36+BC36</f>
        <v>0</v>
      </c>
      <c r="AZ36" s="41">
        <v>0</v>
      </c>
      <c r="BA36" s="41">
        <v>0</v>
      </c>
      <c r="BB36" s="41">
        <v>0</v>
      </c>
      <c r="BC36" s="41">
        <v>0</v>
      </c>
      <c r="BD36" s="41">
        <v>0</v>
      </c>
      <c r="BE36" s="41">
        <v>0</v>
      </c>
    </row>
    <row r="37" spans="1:59" s="9" customFormat="1" ht="108" customHeight="1" x14ac:dyDescent="0.2">
      <c r="A37" s="77"/>
      <c r="B37" s="40" t="s">
        <v>22</v>
      </c>
      <c r="C37" s="40" t="s">
        <v>22</v>
      </c>
      <c r="D37" s="41">
        <f>K37+R37+AA37</f>
        <v>179579.4</v>
      </c>
      <c r="E37" s="41" t="e">
        <f>#REF!</f>
        <v>#REF!</v>
      </c>
      <c r="F37" s="41" t="e">
        <f>#REF!</f>
        <v>#REF!</v>
      </c>
      <c r="G37" s="41" t="e">
        <f>#REF!</f>
        <v>#REF!</v>
      </c>
      <c r="H37" s="41" t="e">
        <f>#REF!</f>
        <v>#REF!</v>
      </c>
      <c r="I37" s="41" t="e">
        <f>#REF!</f>
        <v>#REF!</v>
      </c>
      <c r="J37" s="41" t="e">
        <f>#REF!</f>
        <v>#REF!</v>
      </c>
      <c r="K37" s="41">
        <f t="shared" si="56"/>
        <v>36096.5</v>
      </c>
      <c r="L37" s="41">
        <f>L40</f>
        <v>19280.599999999999</v>
      </c>
      <c r="M37" s="41">
        <f>M40+M49</f>
        <v>15328.5</v>
      </c>
      <c r="N37" s="41">
        <f>N40+N49</f>
        <v>1487.4</v>
      </c>
      <c r="O37" s="41">
        <f t="shared" ref="O37:Q37" si="61">O40</f>
        <v>0</v>
      </c>
      <c r="P37" s="41">
        <f t="shared" si="61"/>
        <v>0</v>
      </c>
      <c r="Q37" s="41">
        <f t="shared" si="61"/>
        <v>0</v>
      </c>
      <c r="R37" s="41">
        <f t="shared" si="26"/>
        <v>143482.9</v>
      </c>
      <c r="S37" s="41">
        <f t="shared" ref="S37:Z37" si="62">S40</f>
        <v>135132.9</v>
      </c>
      <c r="T37" s="41">
        <f t="shared" si="62"/>
        <v>0</v>
      </c>
      <c r="U37" s="41">
        <f>U40+U49</f>
        <v>6548.6</v>
      </c>
      <c r="V37" s="41">
        <f>V40+V49</f>
        <v>1801.3999999999999</v>
      </c>
      <c r="W37" s="41">
        <f t="shared" si="62"/>
        <v>0</v>
      </c>
      <c r="X37" s="41">
        <f t="shared" si="62"/>
        <v>0</v>
      </c>
      <c r="Y37" s="41">
        <f t="shared" si="62"/>
        <v>0</v>
      </c>
      <c r="Z37" s="41">
        <f t="shared" si="62"/>
        <v>0</v>
      </c>
      <c r="AA37" s="41">
        <f t="shared" si="41"/>
        <v>0</v>
      </c>
      <c r="AB37" s="41">
        <f t="shared" ref="AB37:AH37" si="63">AB40</f>
        <v>0</v>
      </c>
      <c r="AC37" s="41">
        <f t="shared" si="63"/>
        <v>0</v>
      </c>
      <c r="AD37" s="41">
        <f t="shared" si="63"/>
        <v>0</v>
      </c>
      <c r="AE37" s="41">
        <f t="shared" si="63"/>
        <v>0</v>
      </c>
      <c r="AF37" s="41">
        <f t="shared" si="63"/>
        <v>0</v>
      </c>
      <c r="AG37" s="41">
        <f t="shared" si="63"/>
        <v>0</v>
      </c>
      <c r="AH37" s="41">
        <f t="shared" si="63"/>
        <v>0</v>
      </c>
      <c r="AI37" s="41">
        <f t="shared" si="51"/>
        <v>0</v>
      </c>
      <c r="AJ37" s="41">
        <f t="shared" ref="AJ37:AQ37" si="64">AJ40</f>
        <v>0</v>
      </c>
      <c r="AK37" s="41">
        <f t="shared" si="64"/>
        <v>0</v>
      </c>
      <c r="AL37" s="41">
        <f t="shared" si="64"/>
        <v>0</v>
      </c>
      <c r="AM37" s="41">
        <f t="shared" si="64"/>
        <v>0</v>
      </c>
      <c r="AN37" s="41">
        <f t="shared" si="64"/>
        <v>0</v>
      </c>
      <c r="AO37" s="41">
        <f t="shared" si="64"/>
        <v>0</v>
      </c>
      <c r="AP37" s="41">
        <f t="shared" si="64"/>
        <v>0</v>
      </c>
      <c r="AQ37" s="41">
        <f t="shared" si="64"/>
        <v>0</v>
      </c>
      <c r="AR37" s="41">
        <f t="shared" si="53"/>
        <v>0</v>
      </c>
      <c r="AS37" s="41">
        <f t="shared" ref="AS37:AX37" si="65">AS40</f>
        <v>0</v>
      </c>
      <c r="AT37" s="41">
        <f t="shared" si="65"/>
        <v>0</v>
      </c>
      <c r="AU37" s="41">
        <f t="shared" si="65"/>
        <v>0</v>
      </c>
      <c r="AV37" s="41">
        <f t="shared" si="65"/>
        <v>0</v>
      </c>
      <c r="AW37" s="41">
        <f t="shared" si="65"/>
        <v>0</v>
      </c>
      <c r="AX37" s="41">
        <f t="shared" si="65"/>
        <v>0</v>
      </c>
      <c r="AY37" s="41">
        <f>BA37</f>
        <v>0</v>
      </c>
      <c r="AZ37" s="41">
        <f t="shared" ref="AZ37:BE37" si="66">AZ40</f>
        <v>0</v>
      </c>
      <c r="BA37" s="41">
        <f t="shared" si="66"/>
        <v>0</v>
      </c>
      <c r="BB37" s="41">
        <f t="shared" si="66"/>
        <v>0</v>
      </c>
      <c r="BC37" s="41">
        <f t="shared" si="66"/>
        <v>0</v>
      </c>
      <c r="BD37" s="41">
        <f t="shared" si="66"/>
        <v>0</v>
      </c>
      <c r="BE37" s="41">
        <f t="shared" si="66"/>
        <v>0</v>
      </c>
    </row>
    <row r="38" spans="1:59" s="9" customFormat="1" ht="108" customHeight="1" x14ac:dyDescent="0.2">
      <c r="A38" s="78"/>
      <c r="B38" s="40" t="s">
        <v>18</v>
      </c>
      <c r="C38" s="40" t="s">
        <v>18</v>
      </c>
      <c r="D38" s="41">
        <f>R38</f>
        <v>132.4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>
        <f>V38</f>
        <v>132.4</v>
      </c>
      <c r="S38" s="41"/>
      <c r="T38" s="41"/>
      <c r="U38" s="41"/>
      <c r="V38" s="41">
        <v>132.4</v>
      </c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/>
      <c r="AP38" s="41"/>
      <c r="AQ38" s="41"/>
      <c r="AR38" s="41"/>
      <c r="AS38" s="41"/>
      <c r="AT38" s="41"/>
      <c r="AU38" s="41"/>
      <c r="AV38" s="41"/>
      <c r="AW38" s="41"/>
      <c r="AX38" s="41"/>
      <c r="AY38" s="41"/>
      <c r="AZ38" s="41"/>
      <c r="BA38" s="41"/>
      <c r="BB38" s="41"/>
      <c r="BC38" s="41"/>
      <c r="BD38" s="41"/>
      <c r="BE38" s="41"/>
    </row>
    <row r="39" spans="1:59" ht="136.5" customHeight="1" x14ac:dyDescent="0.2">
      <c r="A39" s="71" t="s">
        <v>58</v>
      </c>
      <c r="B39" s="68" t="s">
        <v>22</v>
      </c>
      <c r="C39" s="40" t="s">
        <v>7</v>
      </c>
      <c r="D39" s="41">
        <f>K39+R39+AA39</f>
        <v>103828.5</v>
      </c>
      <c r="E39" s="41"/>
      <c r="F39" s="41"/>
      <c r="G39" s="41"/>
      <c r="H39" s="42"/>
      <c r="I39" s="42"/>
      <c r="J39" s="42"/>
      <c r="K39" s="43">
        <f>M39+N39+L39</f>
        <v>14313</v>
      </c>
      <c r="L39" s="41">
        <v>13597.4</v>
      </c>
      <c r="M39" s="41">
        <v>572.5</v>
      </c>
      <c r="N39" s="41">
        <v>143.1</v>
      </c>
      <c r="O39" s="42">
        <v>0</v>
      </c>
      <c r="P39" s="42">
        <v>0</v>
      </c>
      <c r="Q39" s="42">
        <v>0</v>
      </c>
      <c r="R39" s="41">
        <f>S39+U39+V39</f>
        <v>89515.5</v>
      </c>
      <c r="S39" s="41">
        <v>85069.2</v>
      </c>
      <c r="T39" s="41">
        <v>0</v>
      </c>
      <c r="U39" s="41">
        <v>3610.5</v>
      </c>
      <c r="V39" s="41">
        <v>835.8</v>
      </c>
      <c r="W39" s="43">
        <v>0</v>
      </c>
      <c r="X39" s="43">
        <v>0</v>
      </c>
      <c r="Y39" s="43">
        <v>0</v>
      </c>
      <c r="Z39" s="43">
        <v>0</v>
      </c>
      <c r="AA39" s="65">
        <f>AC39</f>
        <v>0</v>
      </c>
      <c r="AB39" s="41">
        <v>0</v>
      </c>
      <c r="AC39" s="41">
        <v>0</v>
      </c>
      <c r="AD39" s="41">
        <v>0</v>
      </c>
      <c r="AE39" s="43">
        <v>0</v>
      </c>
      <c r="AF39" s="43">
        <v>0</v>
      </c>
      <c r="AG39" s="43">
        <v>0</v>
      </c>
      <c r="AH39" s="43">
        <v>0</v>
      </c>
      <c r="AI39" s="41">
        <f>AJ39+AK39+AL39</f>
        <v>0</v>
      </c>
      <c r="AJ39" s="41">
        <v>0</v>
      </c>
      <c r="AK39" s="41">
        <v>0</v>
      </c>
      <c r="AL39" s="41">
        <v>0</v>
      </c>
      <c r="AM39" s="41">
        <v>0</v>
      </c>
      <c r="AN39" s="41">
        <v>0</v>
      </c>
      <c r="AO39" s="41">
        <v>0</v>
      </c>
      <c r="AP39" s="41">
        <v>0</v>
      </c>
      <c r="AQ39" s="41">
        <v>0</v>
      </c>
      <c r="AR39" s="41">
        <f>AT39</f>
        <v>0</v>
      </c>
      <c r="AS39" s="41">
        <v>0</v>
      </c>
      <c r="AT39" s="41">
        <v>0</v>
      </c>
      <c r="AU39" s="41">
        <v>0</v>
      </c>
      <c r="AV39" s="41">
        <v>0</v>
      </c>
      <c r="AW39" s="41">
        <v>0</v>
      </c>
      <c r="AX39" s="41">
        <v>0</v>
      </c>
      <c r="AY39" s="41">
        <f>BA39</f>
        <v>0</v>
      </c>
      <c r="AZ39" s="41">
        <v>0</v>
      </c>
      <c r="BA39" s="41">
        <v>0</v>
      </c>
      <c r="BB39" s="41">
        <v>0</v>
      </c>
      <c r="BC39" s="41">
        <v>0</v>
      </c>
      <c r="BD39" s="41">
        <v>0</v>
      </c>
      <c r="BE39" s="41">
        <v>0</v>
      </c>
      <c r="BF39" s="32"/>
      <c r="BG39" s="32"/>
    </row>
    <row r="40" spans="1:59" ht="69.75" customHeight="1" x14ac:dyDescent="0.2">
      <c r="A40" s="72"/>
      <c r="B40" s="73" t="s">
        <v>11</v>
      </c>
      <c r="C40" s="73" t="s">
        <v>11</v>
      </c>
      <c r="D40" s="69">
        <f>K40+R40+AA40</f>
        <v>163432.4</v>
      </c>
      <c r="E40" s="41"/>
      <c r="F40" s="41"/>
      <c r="G40" s="41"/>
      <c r="H40" s="42"/>
      <c r="I40" s="42"/>
      <c r="J40" s="42"/>
      <c r="K40" s="69">
        <f>M40+N40+L40</f>
        <v>20816.099999999999</v>
      </c>
      <c r="L40" s="69">
        <v>19280.599999999999</v>
      </c>
      <c r="M40" s="69">
        <v>865.3</v>
      </c>
      <c r="N40" s="69">
        <v>670.2</v>
      </c>
      <c r="O40" s="74">
        <v>0</v>
      </c>
      <c r="P40" s="74">
        <v>0</v>
      </c>
      <c r="Q40" s="74">
        <v>0</v>
      </c>
      <c r="R40" s="69">
        <f>S40+U40+V40</f>
        <v>142616.29999999999</v>
      </c>
      <c r="S40" s="69">
        <v>135132.9</v>
      </c>
      <c r="T40" s="69">
        <v>0</v>
      </c>
      <c r="U40" s="69">
        <v>5725.3</v>
      </c>
      <c r="V40" s="69">
        <v>1758.1</v>
      </c>
      <c r="W40" s="69">
        <v>0</v>
      </c>
      <c r="X40" s="69">
        <v>0</v>
      </c>
      <c r="Y40" s="69">
        <v>0</v>
      </c>
      <c r="Z40" s="69">
        <v>0</v>
      </c>
      <c r="AA40" s="69">
        <f>AC40</f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69">
        <v>0</v>
      </c>
      <c r="AH40" s="69">
        <v>0</v>
      </c>
      <c r="AI40" s="69">
        <f>AJ40+AK40+AL40</f>
        <v>0</v>
      </c>
      <c r="AJ40" s="69">
        <v>0</v>
      </c>
      <c r="AK40" s="69">
        <v>0</v>
      </c>
      <c r="AL40" s="69">
        <v>0</v>
      </c>
      <c r="AM40" s="69">
        <v>0</v>
      </c>
      <c r="AN40" s="69">
        <v>0</v>
      </c>
      <c r="AO40" s="69">
        <v>0</v>
      </c>
      <c r="AP40" s="69">
        <v>0</v>
      </c>
      <c r="AQ40" s="69">
        <v>0</v>
      </c>
      <c r="AR40" s="69">
        <f>AT40</f>
        <v>0</v>
      </c>
      <c r="AS40" s="69">
        <v>0</v>
      </c>
      <c r="AT40" s="69">
        <v>0</v>
      </c>
      <c r="AU40" s="69">
        <v>0</v>
      </c>
      <c r="AV40" s="69">
        <v>0</v>
      </c>
      <c r="AW40" s="69">
        <v>0</v>
      </c>
      <c r="AX40" s="69">
        <v>0</v>
      </c>
      <c r="AY40" s="69">
        <f>BA40</f>
        <v>0</v>
      </c>
      <c r="AZ40" s="69">
        <v>0</v>
      </c>
      <c r="BA40" s="69">
        <v>0</v>
      </c>
      <c r="BB40" s="69">
        <v>0</v>
      </c>
      <c r="BC40" s="69">
        <v>0</v>
      </c>
      <c r="BD40" s="69">
        <v>0</v>
      </c>
      <c r="BE40" s="69">
        <v>0</v>
      </c>
      <c r="BF40" s="32"/>
      <c r="BG40" s="32"/>
    </row>
    <row r="41" spans="1:59" ht="53.25" customHeight="1" x14ac:dyDescent="0.2">
      <c r="A41" s="72"/>
      <c r="B41" s="70"/>
      <c r="C41" s="70"/>
      <c r="D41" s="70"/>
      <c r="E41" s="41"/>
      <c r="F41" s="41"/>
      <c r="G41" s="41"/>
      <c r="H41" s="42"/>
      <c r="I41" s="42"/>
      <c r="J41" s="42"/>
      <c r="K41" s="70"/>
      <c r="L41" s="70"/>
      <c r="M41" s="70"/>
      <c r="N41" s="70"/>
      <c r="O41" s="75"/>
      <c r="P41" s="75"/>
      <c r="Q41" s="75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32"/>
      <c r="BG41" s="32"/>
    </row>
    <row r="42" spans="1:59" ht="126" customHeight="1" x14ac:dyDescent="0.2">
      <c r="A42" s="60" t="s">
        <v>63</v>
      </c>
      <c r="B42" s="68" t="s">
        <v>18</v>
      </c>
      <c r="C42" s="54" t="s">
        <v>18</v>
      </c>
      <c r="D42" s="53">
        <f>K42+R42+AA42+AI42+AR42+AY42</f>
        <v>3778.8</v>
      </c>
      <c r="E42" s="41"/>
      <c r="F42" s="41"/>
      <c r="G42" s="41"/>
      <c r="H42" s="61"/>
      <c r="I42" s="61"/>
      <c r="J42" s="61"/>
      <c r="K42" s="53">
        <f>L42+M42+N42+O42+P42+Q42</f>
        <v>3227.2000000000003</v>
      </c>
      <c r="L42" s="53">
        <v>0</v>
      </c>
      <c r="M42" s="53">
        <v>3065.8</v>
      </c>
      <c r="N42" s="53">
        <v>161.4</v>
      </c>
      <c r="O42" s="62">
        <v>0</v>
      </c>
      <c r="P42" s="62">
        <v>0</v>
      </c>
      <c r="Q42" s="62">
        <v>0</v>
      </c>
      <c r="R42" s="53">
        <f>S42+T42+U42+V42+W42+X42+Y42+Z42</f>
        <v>131.6</v>
      </c>
      <c r="S42" s="53">
        <v>0</v>
      </c>
      <c r="T42" s="53">
        <v>0</v>
      </c>
      <c r="U42" s="53">
        <v>0</v>
      </c>
      <c r="V42" s="53">
        <v>131.6</v>
      </c>
      <c r="W42" s="53">
        <v>0</v>
      </c>
      <c r="X42" s="53">
        <v>0</v>
      </c>
      <c r="Y42" s="53">
        <v>0</v>
      </c>
      <c r="Z42" s="53">
        <v>0</v>
      </c>
      <c r="AA42" s="53">
        <f>AB42+AC42+AD42+AE42+AF42+AG42+AH42</f>
        <v>420</v>
      </c>
      <c r="AB42" s="53">
        <v>0</v>
      </c>
      <c r="AC42" s="53">
        <v>0</v>
      </c>
      <c r="AD42" s="53">
        <v>420</v>
      </c>
      <c r="AE42" s="53">
        <v>0</v>
      </c>
      <c r="AF42" s="53">
        <v>0</v>
      </c>
      <c r="AG42" s="53">
        <v>0</v>
      </c>
      <c r="AH42" s="53">
        <v>0</v>
      </c>
      <c r="AI42" s="53">
        <v>0</v>
      </c>
      <c r="AJ42" s="53">
        <v>0</v>
      </c>
      <c r="AK42" s="53">
        <v>0</v>
      </c>
      <c r="AL42" s="53">
        <v>0</v>
      </c>
      <c r="AM42" s="53">
        <v>0</v>
      </c>
      <c r="AN42" s="53">
        <v>0</v>
      </c>
      <c r="AO42" s="53">
        <v>0</v>
      </c>
      <c r="AP42" s="53">
        <v>0</v>
      </c>
      <c r="AQ42" s="53">
        <v>0</v>
      </c>
      <c r="AR42" s="53">
        <v>0</v>
      </c>
      <c r="AS42" s="53">
        <v>0</v>
      </c>
      <c r="AT42" s="53">
        <v>0</v>
      </c>
      <c r="AU42" s="53">
        <v>0</v>
      </c>
      <c r="AV42" s="53">
        <v>0</v>
      </c>
      <c r="AW42" s="53">
        <v>0</v>
      </c>
      <c r="AX42" s="53">
        <v>0</v>
      </c>
      <c r="AY42" s="53">
        <v>0</v>
      </c>
      <c r="AZ42" s="53">
        <v>0</v>
      </c>
      <c r="BA42" s="53">
        <v>0</v>
      </c>
      <c r="BB42" s="53">
        <v>0</v>
      </c>
      <c r="BC42" s="53">
        <v>0</v>
      </c>
      <c r="BD42" s="53">
        <v>0</v>
      </c>
      <c r="BE42" s="53">
        <v>0</v>
      </c>
      <c r="BF42" s="32"/>
      <c r="BG42" s="32"/>
    </row>
    <row r="43" spans="1:59" ht="164.25" customHeight="1" x14ac:dyDescent="0.2">
      <c r="A43" s="56" t="s">
        <v>44</v>
      </c>
      <c r="B43" s="68" t="s">
        <v>22</v>
      </c>
      <c r="C43" s="40" t="s">
        <v>7</v>
      </c>
      <c r="D43" s="41">
        <f>K43+R43+AA43+AI43</f>
        <v>800</v>
      </c>
      <c r="E43" s="41">
        <v>0</v>
      </c>
      <c r="F43" s="41">
        <v>0</v>
      </c>
      <c r="G43" s="41">
        <v>0</v>
      </c>
      <c r="H43" s="43"/>
      <c r="I43" s="43"/>
      <c r="J43" s="43"/>
      <c r="K43" s="43">
        <f t="shared" si="56"/>
        <v>200</v>
      </c>
      <c r="L43" s="41">
        <v>0</v>
      </c>
      <c r="M43" s="41">
        <v>0</v>
      </c>
      <c r="N43" s="41">
        <v>100</v>
      </c>
      <c r="O43" s="43">
        <v>100</v>
      </c>
      <c r="P43" s="43">
        <v>0</v>
      </c>
      <c r="Q43" s="43">
        <v>0</v>
      </c>
      <c r="R43" s="43">
        <f t="shared" ref="R43:R62" si="67">S43+T43+U43+V43+W43+Y43+Z43</f>
        <v>200</v>
      </c>
      <c r="S43" s="41">
        <v>0</v>
      </c>
      <c r="T43" s="41">
        <v>0</v>
      </c>
      <c r="U43" s="41">
        <v>0</v>
      </c>
      <c r="V43" s="41">
        <v>100</v>
      </c>
      <c r="W43" s="43">
        <v>100</v>
      </c>
      <c r="X43" s="43">
        <v>0</v>
      </c>
      <c r="Y43" s="43">
        <v>0</v>
      </c>
      <c r="Z43" s="43">
        <v>0</v>
      </c>
      <c r="AA43" s="65">
        <f t="shared" ref="AA43:AA62" si="68">AB43+AC43+AD43+AE43+AH43</f>
        <v>200</v>
      </c>
      <c r="AB43" s="41">
        <v>0</v>
      </c>
      <c r="AC43" s="41">
        <v>0</v>
      </c>
      <c r="AD43" s="41">
        <v>100</v>
      </c>
      <c r="AE43" s="43">
        <v>100</v>
      </c>
      <c r="AF43" s="43">
        <v>0</v>
      </c>
      <c r="AG43" s="43">
        <v>0</v>
      </c>
      <c r="AH43" s="43">
        <v>0</v>
      </c>
      <c r="AI43" s="41">
        <f t="shared" si="51"/>
        <v>200</v>
      </c>
      <c r="AJ43" s="41">
        <v>0</v>
      </c>
      <c r="AK43" s="41">
        <v>0</v>
      </c>
      <c r="AL43" s="41">
        <v>100</v>
      </c>
      <c r="AM43" s="41">
        <v>100</v>
      </c>
      <c r="AN43" s="41">
        <v>0</v>
      </c>
      <c r="AO43" s="41">
        <v>0</v>
      </c>
      <c r="AP43" s="41">
        <v>0</v>
      </c>
      <c r="AQ43" s="41">
        <v>0</v>
      </c>
      <c r="AR43" s="41">
        <f t="shared" si="53"/>
        <v>0</v>
      </c>
      <c r="AS43" s="41">
        <v>0</v>
      </c>
      <c r="AT43" s="41">
        <v>0</v>
      </c>
      <c r="AU43" s="41">
        <v>0</v>
      </c>
      <c r="AV43" s="41">
        <v>0</v>
      </c>
      <c r="AW43" s="41">
        <v>0</v>
      </c>
      <c r="AX43" s="41">
        <v>0</v>
      </c>
      <c r="AY43" s="41">
        <f>AZ43+BB43+BC43+BE43+BK43</f>
        <v>0</v>
      </c>
      <c r="AZ43" s="41">
        <v>0</v>
      </c>
      <c r="BA43" s="41">
        <v>0</v>
      </c>
      <c r="BB43" s="41">
        <v>0</v>
      </c>
      <c r="BC43" s="41">
        <v>0</v>
      </c>
      <c r="BD43" s="41">
        <v>0</v>
      </c>
      <c r="BE43" s="41">
        <v>0</v>
      </c>
    </row>
    <row r="44" spans="1:59" ht="232.5" customHeight="1" x14ac:dyDescent="0.2">
      <c r="A44" s="56" t="s">
        <v>55</v>
      </c>
      <c r="B44" s="40" t="s">
        <v>65</v>
      </c>
      <c r="C44" s="40" t="s">
        <v>7</v>
      </c>
      <c r="D44" s="41">
        <f>R44+K44</f>
        <v>10593.3</v>
      </c>
      <c r="E44" s="41"/>
      <c r="F44" s="41"/>
      <c r="G44" s="41"/>
      <c r="H44" s="42"/>
      <c r="I44" s="42"/>
      <c r="J44" s="42"/>
      <c r="K44" s="43">
        <f>L44+M44+N44+O44+P44+Q44</f>
        <v>157.1</v>
      </c>
      <c r="L44" s="41">
        <v>0</v>
      </c>
      <c r="M44" s="41">
        <v>149.19999999999999</v>
      </c>
      <c r="N44" s="41">
        <v>7.9</v>
      </c>
      <c r="O44" s="43">
        <v>0</v>
      </c>
      <c r="P44" s="43">
        <v>0</v>
      </c>
      <c r="Q44" s="43">
        <v>0</v>
      </c>
      <c r="R44" s="43">
        <f>U44+V44+W44+Y44+Z44</f>
        <v>10436.199999999999</v>
      </c>
      <c r="S44" s="41">
        <v>0</v>
      </c>
      <c r="T44" s="41">
        <v>0</v>
      </c>
      <c r="U44" s="41">
        <v>9914.2999999999993</v>
      </c>
      <c r="V44" s="41">
        <v>76.5</v>
      </c>
      <c r="W44" s="43">
        <v>329.9</v>
      </c>
      <c r="X44" s="43"/>
      <c r="Y44" s="43">
        <v>17.399999999999999</v>
      </c>
      <c r="Z44" s="43">
        <v>98.1</v>
      </c>
      <c r="AA44" s="41">
        <f>AC44+AD44</f>
        <v>0</v>
      </c>
      <c r="AB44" s="41">
        <v>0</v>
      </c>
      <c r="AC44" s="41">
        <v>0</v>
      </c>
      <c r="AD44" s="41">
        <v>0</v>
      </c>
      <c r="AE44" s="43">
        <v>0</v>
      </c>
      <c r="AF44" s="43">
        <v>0</v>
      </c>
      <c r="AG44" s="43">
        <v>0</v>
      </c>
      <c r="AH44" s="43">
        <v>0</v>
      </c>
      <c r="AI44" s="41">
        <f>AK44+AL44</f>
        <v>0</v>
      </c>
      <c r="AJ44" s="41">
        <v>0</v>
      </c>
      <c r="AK44" s="41">
        <v>0</v>
      </c>
      <c r="AL44" s="41">
        <v>0</v>
      </c>
      <c r="AM44" s="41">
        <v>0</v>
      </c>
      <c r="AN44" s="41">
        <v>0</v>
      </c>
      <c r="AO44" s="41">
        <v>0</v>
      </c>
      <c r="AP44" s="41">
        <v>0</v>
      </c>
      <c r="AQ44" s="41">
        <v>0</v>
      </c>
      <c r="AR44" s="41">
        <f t="shared" ref="AR44" si="69">AS44+AU44+AV44+AX44+BD44</f>
        <v>0</v>
      </c>
      <c r="AS44" s="41">
        <v>0</v>
      </c>
      <c r="AT44" s="41">
        <v>0</v>
      </c>
      <c r="AU44" s="41">
        <v>0</v>
      </c>
      <c r="AV44" s="41">
        <v>0</v>
      </c>
      <c r="AW44" s="41">
        <v>0</v>
      </c>
      <c r="AX44" s="41">
        <v>0</v>
      </c>
      <c r="AY44" s="41">
        <f>AZ44+BB44+BC44+BE44+BK44</f>
        <v>0</v>
      </c>
      <c r="AZ44" s="41">
        <v>0</v>
      </c>
      <c r="BA44" s="41">
        <v>0</v>
      </c>
      <c r="BB44" s="41">
        <v>0</v>
      </c>
      <c r="BC44" s="41">
        <v>0</v>
      </c>
      <c r="BD44" s="41">
        <v>0</v>
      </c>
      <c r="BE44" s="41">
        <v>0</v>
      </c>
    </row>
    <row r="45" spans="1:59" ht="177" customHeight="1" x14ac:dyDescent="0.2">
      <c r="A45" s="56" t="s">
        <v>45</v>
      </c>
      <c r="B45" s="68" t="s">
        <v>22</v>
      </c>
      <c r="C45" s="40" t="s">
        <v>7</v>
      </c>
      <c r="D45" s="41">
        <f>K45+R45+AA45+AI45+AR45+AY45</f>
        <v>992.1</v>
      </c>
      <c r="E45" s="41"/>
      <c r="F45" s="41"/>
      <c r="G45" s="41"/>
      <c r="H45" s="42"/>
      <c r="I45" s="42"/>
      <c r="J45" s="42"/>
      <c r="K45" s="43">
        <f>N45</f>
        <v>92.1</v>
      </c>
      <c r="L45" s="41">
        <v>0</v>
      </c>
      <c r="M45" s="41">
        <v>0</v>
      </c>
      <c r="N45" s="41">
        <v>92.1</v>
      </c>
      <c r="O45" s="42">
        <v>0</v>
      </c>
      <c r="P45" s="42">
        <v>0</v>
      </c>
      <c r="Q45" s="42">
        <v>0</v>
      </c>
      <c r="R45" s="43">
        <f>V45+W45</f>
        <v>300</v>
      </c>
      <c r="S45" s="41">
        <v>0</v>
      </c>
      <c r="T45" s="41">
        <v>0</v>
      </c>
      <c r="U45" s="41">
        <v>0</v>
      </c>
      <c r="V45" s="41">
        <v>200</v>
      </c>
      <c r="W45" s="42">
        <v>100</v>
      </c>
      <c r="X45" s="42">
        <v>0</v>
      </c>
      <c r="Y45" s="42">
        <v>0</v>
      </c>
      <c r="Z45" s="42">
        <v>0</v>
      </c>
      <c r="AA45" s="41">
        <f>AB45+AC45+AD45+AE45+AF45+AH45</f>
        <v>300</v>
      </c>
      <c r="AB45" s="41">
        <v>0</v>
      </c>
      <c r="AC45" s="41">
        <v>0</v>
      </c>
      <c r="AD45" s="41">
        <v>200</v>
      </c>
      <c r="AE45" s="43">
        <v>100</v>
      </c>
      <c r="AF45" s="43">
        <v>0</v>
      </c>
      <c r="AG45" s="43">
        <v>0</v>
      </c>
      <c r="AH45" s="43">
        <v>0</v>
      </c>
      <c r="AI45" s="41">
        <f>AJ45+AK45+AL45+AM45+AN45+AO45+AP45+AQ45</f>
        <v>300</v>
      </c>
      <c r="AJ45" s="41">
        <v>0</v>
      </c>
      <c r="AK45" s="41">
        <v>0</v>
      </c>
      <c r="AL45" s="41">
        <v>200</v>
      </c>
      <c r="AM45" s="41">
        <v>100</v>
      </c>
      <c r="AN45" s="41">
        <v>0</v>
      </c>
      <c r="AO45" s="41">
        <v>0</v>
      </c>
      <c r="AP45" s="41">
        <v>0</v>
      </c>
      <c r="AQ45" s="41">
        <v>0</v>
      </c>
      <c r="AR45" s="41">
        <f>AS45+AT45+AU45+AV45+AW45+AX45</f>
        <v>0</v>
      </c>
      <c r="AS45" s="41">
        <v>0</v>
      </c>
      <c r="AT45" s="41">
        <v>0</v>
      </c>
      <c r="AU45" s="41">
        <v>0</v>
      </c>
      <c r="AV45" s="41">
        <v>0</v>
      </c>
      <c r="AW45" s="41">
        <v>0</v>
      </c>
      <c r="AX45" s="41">
        <v>0</v>
      </c>
      <c r="AY45" s="41">
        <f>AZ45+BA45+BB45+BC45+BD45+BE45</f>
        <v>0</v>
      </c>
      <c r="AZ45" s="41">
        <v>0</v>
      </c>
      <c r="BA45" s="41">
        <v>0</v>
      </c>
      <c r="BB45" s="41">
        <v>0</v>
      </c>
      <c r="BC45" s="41">
        <v>0</v>
      </c>
      <c r="BD45" s="41">
        <v>0</v>
      </c>
      <c r="BE45" s="41">
        <v>0</v>
      </c>
    </row>
    <row r="46" spans="1:59" ht="155.25" customHeight="1" x14ac:dyDescent="0.2">
      <c r="A46" s="56" t="s">
        <v>70</v>
      </c>
      <c r="B46" s="68" t="s">
        <v>22</v>
      </c>
      <c r="C46" s="40" t="s">
        <v>7</v>
      </c>
      <c r="D46" s="41">
        <f t="shared" ref="D46:D47" si="70">K46+R46+AA46+AI46+AR46+AY46</f>
        <v>25</v>
      </c>
      <c r="E46" s="41"/>
      <c r="F46" s="41"/>
      <c r="G46" s="41"/>
      <c r="H46" s="43"/>
      <c r="I46" s="43"/>
      <c r="J46" s="43"/>
      <c r="K46" s="43">
        <f>N46</f>
        <v>0</v>
      </c>
      <c r="L46" s="41">
        <v>0</v>
      </c>
      <c r="M46" s="41">
        <v>0</v>
      </c>
      <c r="N46" s="41">
        <v>0</v>
      </c>
      <c r="O46" s="43">
        <v>0</v>
      </c>
      <c r="P46" s="43">
        <v>0</v>
      </c>
      <c r="Q46" s="43">
        <v>0</v>
      </c>
      <c r="R46" s="43">
        <f>S46+T46+U46+V46+W46+X46+Y46+Z46</f>
        <v>25</v>
      </c>
      <c r="S46" s="41">
        <v>0</v>
      </c>
      <c r="T46" s="41">
        <v>0</v>
      </c>
      <c r="U46" s="41">
        <v>0</v>
      </c>
      <c r="V46" s="41">
        <v>0</v>
      </c>
      <c r="W46" s="43">
        <v>25</v>
      </c>
      <c r="X46" s="43">
        <v>0</v>
      </c>
      <c r="Y46" s="43">
        <v>0</v>
      </c>
      <c r="Z46" s="43">
        <v>0</v>
      </c>
      <c r="AA46" s="41">
        <v>0</v>
      </c>
      <c r="AB46" s="41">
        <v>0</v>
      </c>
      <c r="AC46" s="41">
        <v>0</v>
      </c>
      <c r="AD46" s="41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140.25" customHeight="1" x14ac:dyDescent="0.2">
      <c r="A47" s="56" t="s">
        <v>64</v>
      </c>
      <c r="B47" s="40" t="s">
        <v>65</v>
      </c>
      <c r="C47" s="40" t="s">
        <v>7</v>
      </c>
      <c r="D47" s="41">
        <f t="shared" si="70"/>
        <v>500</v>
      </c>
      <c r="E47" s="41"/>
      <c r="F47" s="41"/>
      <c r="G47" s="41"/>
      <c r="H47" s="43"/>
      <c r="I47" s="43"/>
      <c r="J47" s="43"/>
      <c r="K47" s="43">
        <f>N47</f>
        <v>0</v>
      </c>
      <c r="L47" s="41">
        <v>0</v>
      </c>
      <c r="M47" s="41">
        <v>0</v>
      </c>
      <c r="N47" s="41">
        <v>0</v>
      </c>
      <c r="O47" s="43">
        <v>0</v>
      </c>
      <c r="P47" s="43">
        <v>0</v>
      </c>
      <c r="Q47" s="43">
        <v>0</v>
      </c>
      <c r="R47" s="43">
        <f>S47+T47+U47+V47+W47+X47+Y47+Z47</f>
        <v>500</v>
      </c>
      <c r="S47" s="41">
        <v>0</v>
      </c>
      <c r="T47" s="41">
        <v>0</v>
      </c>
      <c r="U47" s="41">
        <v>0</v>
      </c>
      <c r="V47" s="41">
        <v>0</v>
      </c>
      <c r="W47" s="43">
        <v>500</v>
      </c>
      <c r="X47" s="43">
        <v>0</v>
      </c>
      <c r="Y47" s="43">
        <v>0</v>
      </c>
      <c r="Z47" s="43">
        <v>0</v>
      </c>
      <c r="AA47" s="41">
        <v>0</v>
      </c>
      <c r="AB47" s="41">
        <v>0</v>
      </c>
      <c r="AC47" s="41">
        <v>0</v>
      </c>
      <c r="AD47" s="41">
        <v>0</v>
      </c>
      <c r="AE47" s="43">
        <v>0</v>
      </c>
      <c r="AF47" s="43">
        <v>0</v>
      </c>
      <c r="AG47" s="43">
        <v>0</v>
      </c>
      <c r="AH47" s="43">
        <v>0</v>
      </c>
      <c r="AI47" s="41"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27.5" customHeight="1" x14ac:dyDescent="0.2">
      <c r="A48" s="76" t="s">
        <v>47</v>
      </c>
      <c r="B48" s="68" t="s">
        <v>11</v>
      </c>
      <c r="C48" s="40" t="s">
        <v>7</v>
      </c>
      <c r="D48" s="41">
        <f>K48+R48+AA48+AI48</f>
        <v>157803.80000000002</v>
      </c>
      <c r="E48" s="41"/>
      <c r="F48" s="41"/>
      <c r="G48" s="41"/>
      <c r="H48" s="42"/>
      <c r="I48" s="42"/>
      <c r="J48" s="42"/>
      <c r="K48" s="43">
        <f>M48+N48</f>
        <v>78144.100000000006</v>
      </c>
      <c r="L48" s="41">
        <v>0</v>
      </c>
      <c r="M48" s="41">
        <v>74236.800000000003</v>
      </c>
      <c r="N48" s="41">
        <v>3907.3</v>
      </c>
      <c r="O48" s="42">
        <v>0</v>
      </c>
      <c r="P48" s="42"/>
      <c r="Q48" s="42"/>
      <c r="R48" s="43">
        <f>U48+V48</f>
        <v>25975.5</v>
      </c>
      <c r="S48" s="41">
        <v>0</v>
      </c>
      <c r="T48" s="41">
        <v>0</v>
      </c>
      <c r="U48" s="41">
        <v>24676.7</v>
      </c>
      <c r="V48" s="41">
        <v>1298.8</v>
      </c>
      <c r="W48" s="43">
        <v>0</v>
      </c>
      <c r="X48" s="43">
        <v>0</v>
      </c>
      <c r="Y48" s="43">
        <v>0</v>
      </c>
      <c r="Z48" s="43">
        <v>0</v>
      </c>
      <c r="AA48" s="41">
        <f>AC48+AD48</f>
        <v>26842.1</v>
      </c>
      <c r="AB48" s="41">
        <v>0</v>
      </c>
      <c r="AC48" s="41">
        <v>25500</v>
      </c>
      <c r="AD48" s="41">
        <v>1342.1</v>
      </c>
      <c r="AE48" s="43">
        <v>0</v>
      </c>
      <c r="AF48" s="43">
        <v>0</v>
      </c>
      <c r="AG48" s="43">
        <v>0</v>
      </c>
      <c r="AH48" s="43">
        <v>0</v>
      </c>
      <c r="AI48" s="41">
        <f>AK48+AL48</f>
        <v>26842.1</v>
      </c>
      <c r="AJ48" s="41">
        <v>0</v>
      </c>
      <c r="AK48" s="41">
        <v>25500</v>
      </c>
      <c r="AL48" s="41">
        <v>1342.1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24.5" customHeight="1" x14ac:dyDescent="0.2">
      <c r="A49" s="77"/>
      <c r="B49" s="40" t="s">
        <v>11</v>
      </c>
      <c r="C49" s="40" t="s">
        <v>11</v>
      </c>
      <c r="D49" s="41">
        <f>K49+R49</f>
        <v>16147.000000000002</v>
      </c>
      <c r="E49" s="41"/>
      <c r="F49" s="41"/>
      <c r="G49" s="41"/>
      <c r="H49" s="42"/>
      <c r="I49" s="42"/>
      <c r="J49" s="42"/>
      <c r="K49" s="43">
        <f>M49+N49</f>
        <v>15280.400000000001</v>
      </c>
      <c r="L49" s="41">
        <v>0</v>
      </c>
      <c r="M49" s="41">
        <v>14463.2</v>
      </c>
      <c r="N49" s="41">
        <v>817.2</v>
      </c>
      <c r="O49" s="42">
        <v>0</v>
      </c>
      <c r="P49" s="42">
        <v>0</v>
      </c>
      <c r="Q49" s="42">
        <v>0</v>
      </c>
      <c r="R49" s="43">
        <f>S49+T49+U49+V49+W49+X49+Y49+Z49</f>
        <v>866.59999999999991</v>
      </c>
      <c r="S49" s="41">
        <v>0</v>
      </c>
      <c r="T49" s="41">
        <v>0</v>
      </c>
      <c r="U49" s="41">
        <v>823.3</v>
      </c>
      <c r="V49" s="41">
        <v>43.3</v>
      </c>
      <c r="W49" s="42">
        <v>0</v>
      </c>
      <c r="X49" s="42">
        <v>0</v>
      </c>
      <c r="Y49" s="42">
        <v>0</v>
      </c>
      <c r="Z49" s="42">
        <v>0</v>
      </c>
      <c r="AA49" s="41">
        <f>AB49+AC49+AD49+AE49+AF49+AG49+AH49</f>
        <v>0</v>
      </c>
      <c r="AB49" s="41">
        <v>0</v>
      </c>
      <c r="AC49" s="41">
        <v>0</v>
      </c>
      <c r="AD49" s="41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s="5" customFormat="1" ht="98.25" customHeight="1" x14ac:dyDescent="0.2">
      <c r="A50" s="63" t="s">
        <v>34</v>
      </c>
      <c r="B50" s="40"/>
      <c r="C50" s="40" t="s">
        <v>6</v>
      </c>
      <c r="D50" s="41">
        <f>K50+R50+AA50+AI50+AR50+AY50</f>
        <v>289895.19999999995</v>
      </c>
      <c r="E50" s="41">
        <f t="shared" ref="E50:J50" si="71">SUM(E51:E55)</f>
        <v>0</v>
      </c>
      <c r="F50" s="41">
        <f t="shared" si="71"/>
        <v>59064.11</v>
      </c>
      <c r="G50" s="41">
        <f t="shared" si="71"/>
        <v>2681.6</v>
      </c>
      <c r="H50" s="41">
        <f t="shared" si="71"/>
        <v>261.42900000000003</v>
      </c>
      <c r="I50" s="41">
        <f t="shared" si="71"/>
        <v>76.899999999999991</v>
      </c>
      <c r="J50" s="41">
        <f t="shared" si="71"/>
        <v>6.3</v>
      </c>
      <c r="K50" s="41">
        <f>L50+M50+N50+O50+P50+Q50</f>
        <v>69656.899999999994</v>
      </c>
      <c r="L50" s="41">
        <f t="shared" ref="L50:M50" si="72">L51+L52+L53+L54+L55</f>
        <v>0</v>
      </c>
      <c r="M50" s="41">
        <f t="shared" si="72"/>
        <v>17644.2</v>
      </c>
      <c r="N50" s="41">
        <f>N51+N52+N53+N54+N55</f>
        <v>21487.600000000002</v>
      </c>
      <c r="O50" s="41">
        <f>O51+O52+O53+O54+O55</f>
        <v>30292.2</v>
      </c>
      <c r="P50" s="41">
        <f>SUM(P51:P55)</f>
        <v>65.900000000000006</v>
      </c>
      <c r="Q50" s="41">
        <f>SUM(Q51:Q55)</f>
        <v>167</v>
      </c>
      <c r="R50" s="41">
        <f>S50+T50+U50+V50+W50+Y50+Z50</f>
        <v>82614.599999999991</v>
      </c>
      <c r="S50" s="41">
        <f t="shared" ref="S50:Z50" si="73">S51+S52+S53+S54+S55</f>
        <v>0</v>
      </c>
      <c r="T50" s="41">
        <f t="shared" si="73"/>
        <v>0</v>
      </c>
      <c r="U50" s="41">
        <f t="shared" si="73"/>
        <v>18485.8</v>
      </c>
      <c r="V50" s="41">
        <f>V51+V52+V53+V54+V55</f>
        <v>23225.8</v>
      </c>
      <c r="W50" s="41">
        <f>W51+W52+W53+W54+W55</f>
        <v>40658.9</v>
      </c>
      <c r="X50" s="41">
        <f t="shared" si="73"/>
        <v>0</v>
      </c>
      <c r="Y50" s="41">
        <f t="shared" si="73"/>
        <v>81.2</v>
      </c>
      <c r="Z50" s="41">
        <f t="shared" si="73"/>
        <v>162.9</v>
      </c>
      <c r="AA50" s="41">
        <f>AB50+AC50+AD50+AE50+AF50+AH50</f>
        <v>43562.299999999996</v>
      </c>
      <c r="AB50" s="41">
        <f t="shared" ref="AB50:AH50" si="74">AB51+AB52+AB53+AB54+AB55</f>
        <v>0</v>
      </c>
      <c r="AC50" s="41">
        <f t="shared" si="74"/>
        <v>17807.900000000001</v>
      </c>
      <c r="AD50" s="41">
        <f t="shared" si="74"/>
        <v>22129.3</v>
      </c>
      <c r="AE50" s="41">
        <f t="shared" si="74"/>
        <v>3435.7</v>
      </c>
      <c r="AF50" s="41">
        <f t="shared" si="74"/>
        <v>67.400000000000006</v>
      </c>
      <c r="AG50" s="41">
        <f t="shared" si="74"/>
        <v>0</v>
      </c>
      <c r="AH50" s="41">
        <f t="shared" si="74"/>
        <v>122</v>
      </c>
      <c r="AI50" s="41">
        <f>AJ50+AK50+AL50+AM50+AN50+AQ50</f>
        <v>43722.2</v>
      </c>
      <c r="AJ50" s="41">
        <f t="shared" ref="AJ50:AQ50" si="75">AJ51+AJ52+AJ53+AJ54+AJ55</f>
        <v>0</v>
      </c>
      <c r="AK50" s="41">
        <f t="shared" si="75"/>
        <v>17807.900000000001</v>
      </c>
      <c r="AL50" s="41">
        <f t="shared" si="75"/>
        <v>22129.3</v>
      </c>
      <c r="AM50" s="41">
        <f t="shared" si="75"/>
        <v>3655.6</v>
      </c>
      <c r="AN50" s="41">
        <f t="shared" si="75"/>
        <v>7.4</v>
      </c>
      <c r="AO50" s="41">
        <f t="shared" si="75"/>
        <v>0</v>
      </c>
      <c r="AP50" s="41">
        <f t="shared" si="75"/>
        <v>0</v>
      </c>
      <c r="AQ50" s="41">
        <f t="shared" si="75"/>
        <v>122</v>
      </c>
      <c r="AR50" s="41">
        <f>AS50+AT50+AU50+AV50+AW50+BE50</f>
        <v>25169.600000000002</v>
      </c>
      <c r="AS50" s="41">
        <f t="shared" ref="AS50:AX50" si="76">AS51+AS52+AS53+AS54+AS55</f>
        <v>0</v>
      </c>
      <c r="AT50" s="41">
        <f t="shared" si="76"/>
        <v>0</v>
      </c>
      <c r="AU50" s="41">
        <f t="shared" si="76"/>
        <v>21825.9</v>
      </c>
      <c r="AV50" s="41">
        <f t="shared" si="76"/>
        <v>3343.7</v>
      </c>
      <c r="AW50" s="41">
        <f t="shared" si="76"/>
        <v>0</v>
      </c>
      <c r="AX50" s="41">
        <f t="shared" si="76"/>
        <v>0</v>
      </c>
      <c r="AY50" s="41">
        <f>BB50+BC50+BD50+BE50</f>
        <v>25169.600000000002</v>
      </c>
      <c r="AZ50" s="41">
        <f t="shared" ref="AZ50:BE50" si="77">AZ51+AZ52+AZ53+AZ54+AZ55</f>
        <v>0</v>
      </c>
      <c r="BA50" s="41">
        <f t="shared" si="77"/>
        <v>0</v>
      </c>
      <c r="BB50" s="41">
        <f t="shared" si="77"/>
        <v>21825.9</v>
      </c>
      <c r="BC50" s="41">
        <f t="shared" si="77"/>
        <v>3343.7</v>
      </c>
      <c r="BD50" s="41">
        <f t="shared" si="77"/>
        <v>0</v>
      </c>
      <c r="BE50" s="41">
        <f t="shared" si="77"/>
        <v>0</v>
      </c>
    </row>
    <row r="51" spans="1:57" ht="181.5" customHeight="1" x14ac:dyDescent="0.2">
      <c r="A51" s="44" t="s">
        <v>48</v>
      </c>
      <c r="B51" s="40" t="s">
        <v>71</v>
      </c>
      <c r="C51" s="40" t="s">
        <v>7</v>
      </c>
      <c r="D51" s="41">
        <f t="shared" ref="D51:D56" si="78">K51+R51+AA51+AI51+AR51+AY51</f>
        <v>37356.199999999997</v>
      </c>
      <c r="E51" s="41">
        <v>0</v>
      </c>
      <c r="F51" s="41">
        <v>2396.9</v>
      </c>
      <c r="G51" s="41">
        <v>1521.6</v>
      </c>
      <c r="H51" s="41"/>
      <c r="I51" s="41"/>
      <c r="J51" s="41"/>
      <c r="K51" s="41">
        <f t="shared" si="56"/>
        <v>6316.5</v>
      </c>
      <c r="L51" s="41">
        <v>0</v>
      </c>
      <c r="M51" s="41">
        <v>1167.9000000000001</v>
      </c>
      <c r="N51" s="41">
        <v>5148.6000000000004</v>
      </c>
      <c r="O51" s="41">
        <v>0</v>
      </c>
      <c r="P51" s="41">
        <v>0</v>
      </c>
      <c r="Q51" s="41">
        <v>0</v>
      </c>
      <c r="R51" s="41">
        <f t="shared" si="67"/>
        <v>7011.9</v>
      </c>
      <c r="S51" s="41">
        <v>0</v>
      </c>
      <c r="T51" s="41">
        <v>0</v>
      </c>
      <c r="U51" s="41">
        <v>1849.9</v>
      </c>
      <c r="V51" s="41">
        <v>5162</v>
      </c>
      <c r="W51" s="41">
        <v>0</v>
      </c>
      <c r="X51" s="41"/>
      <c r="Y51" s="41">
        <v>0</v>
      </c>
      <c r="Z51" s="41">
        <v>0</v>
      </c>
      <c r="AA51" s="41">
        <f t="shared" si="68"/>
        <v>6623.8</v>
      </c>
      <c r="AB51" s="41">
        <v>0</v>
      </c>
      <c r="AC51" s="41">
        <v>1172</v>
      </c>
      <c r="AD51" s="41">
        <v>5451.8</v>
      </c>
      <c r="AE51" s="41">
        <v>0</v>
      </c>
      <c r="AF51" s="41">
        <v>0</v>
      </c>
      <c r="AG51" s="41">
        <v>0</v>
      </c>
      <c r="AH51" s="41">
        <v>0</v>
      </c>
      <c r="AI51" s="41">
        <f>AJ51+AK51+AL51+AM51+AQ51</f>
        <v>6623.8</v>
      </c>
      <c r="AJ51" s="41">
        <v>0</v>
      </c>
      <c r="AK51" s="41">
        <v>1172</v>
      </c>
      <c r="AL51" s="41">
        <v>5451.8</v>
      </c>
      <c r="AM51" s="41">
        <v>0</v>
      </c>
      <c r="AN51" s="41">
        <v>0</v>
      </c>
      <c r="AO51" s="41"/>
      <c r="AP51" s="41"/>
      <c r="AQ51" s="41">
        <v>0</v>
      </c>
      <c r="AR51" s="41">
        <f>AS51+AT51+AU51+AV51+BE51</f>
        <v>5390.1</v>
      </c>
      <c r="AS51" s="41">
        <v>0</v>
      </c>
      <c r="AT51" s="41">
        <v>0</v>
      </c>
      <c r="AU51" s="41">
        <v>5390.1</v>
      </c>
      <c r="AV51" s="41">
        <v>0</v>
      </c>
      <c r="AW51" s="41">
        <v>0</v>
      </c>
      <c r="AX51" s="41">
        <v>0</v>
      </c>
      <c r="AY51" s="41">
        <f>BA51+BB51</f>
        <v>5390.1</v>
      </c>
      <c r="AZ51" s="41">
        <v>0</v>
      </c>
      <c r="BA51" s="41">
        <v>0</v>
      </c>
      <c r="BB51" s="41">
        <v>5390.1</v>
      </c>
      <c r="BC51" s="41">
        <v>0</v>
      </c>
      <c r="BD51" s="41">
        <v>0</v>
      </c>
      <c r="BE51" s="41">
        <v>0</v>
      </c>
    </row>
    <row r="52" spans="1:57" s="3" customFormat="1" ht="171.75" customHeight="1" x14ac:dyDescent="0.2">
      <c r="A52" s="44" t="s">
        <v>49</v>
      </c>
      <c r="B52" s="68" t="s">
        <v>71</v>
      </c>
      <c r="C52" s="40" t="s">
        <v>7</v>
      </c>
      <c r="D52" s="41">
        <f t="shared" si="78"/>
        <v>133337.29999999999</v>
      </c>
      <c r="E52" s="41"/>
      <c r="F52" s="41">
        <v>13504.3</v>
      </c>
      <c r="G52" s="41">
        <v>550</v>
      </c>
      <c r="H52" s="41">
        <f>11.4+51.3</f>
        <v>62.699999999999996</v>
      </c>
      <c r="I52" s="41">
        <f>3.6+73.3</f>
        <v>76.899999999999991</v>
      </c>
      <c r="J52" s="41">
        <v>6.3</v>
      </c>
      <c r="K52" s="41">
        <f t="shared" si="56"/>
        <v>26547.3</v>
      </c>
      <c r="L52" s="41">
        <v>0</v>
      </c>
      <c r="M52" s="41">
        <v>14292.4</v>
      </c>
      <c r="N52" s="41">
        <v>8979.7999999999993</v>
      </c>
      <c r="O52" s="41">
        <v>3042.2</v>
      </c>
      <c r="P52" s="41">
        <v>65.900000000000006</v>
      </c>
      <c r="Q52" s="41">
        <v>167</v>
      </c>
      <c r="R52" s="41">
        <f t="shared" si="67"/>
        <v>26548.7</v>
      </c>
      <c r="S52" s="41">
        <v>0</v>
      </c>
      <c r="T52" s="41">
        <v>0</v>
      </c>
      <c r="U52" s="41">
        <v>14401.2</v>
      </c>
      <c r="V52" s="41">
        <v>8849.2999999999993</v>
      </c>
      <c r="W52" s="41">
        <v>3054.1</v>
      </c>
      <c r="X52" s="41"/>
      <c r="Y52" s="41">
        <v>81.2</v>
      </c>
      <c r="Z52" s="41">
        <v>162.9</v>
      </c>
      <c r="AA52" s="41">
        <f>AB52+AC52+AD52+AE52+AF52+AH52</f>
        <v>27273.7</v>
      </c>
      <c r="AB52" s="41">
        <v>0</v>
      </c>
      <c r="AC52" s="41">
        <v>14401.2</v>
      </c>
      <c r="AD52" s="41">
        <v>9547.4</v>
      </c>
      <c r="AE52" s="41">
        <v>3135.7</v>
      </c>
      <c r="AF52" s="41">
        <v>67.400000000000006</v>
      </c>
      <c r="AG52" s="41">
        <v>0</v>
      </c>
      <c r="AH52" s="41">
        <v>122</v>
      </c>
      <c r="AI52" s="41">
        <f>AJ52+AK52+AL52+AM52+AN52+AQ52</f>
        <v>27433.599999999999</v>
      </c>
      <c r="AJ52" s="41">
        <v>0</v>
      </c>
      <c r="AK52" s="41">
        <v>14401.2</v>
      </c>
      <c r="AL52" s="41">
        <v>9547.4</v>
      </c>
      <c r="AM52" s="41">
        <v>3355.6</v>
      </c>
      <c r="AN52" s="41">
        <v>7.4</v>
      </c>
      <c r="AO52" s="41"/>
      <c r="AP52" s="41"/>
      <c r="AQ52" s="41">
        <v>122</v>
      </c>
      <c r="AR52" s="41">
        <f>AS52+AT52+AU52+AV52+AW52+AX52</f>
        <v>12767</v>
      </c>
      <c r="AS52" s="41">
        <v>0</v>
      </c>
      <c r="AT52" s="41">
        <v>0</v>
      </c>
      <c r="AU52" s="41">
        <v>9423.2999999999993</v>
      </c>
      <c r="AV52" s="41">
        <v>3343.7</v>
      </c>
      <c r="AW52" s="41">
        <v>0</v>
      </c>
      <c r="AX52" s="41">
        <v>0</v>
      </c>
      <c r="AY52" s="41">
        <f>AZ52+BA52+BB52+BC52+BD52+BE52</f>
        <v>12767</v>
      </c>
      <c r="AZ52" s="41">
        <v>0</v>
      </c>
      <c r="BA52" s="41">
        <v>0</v>
      </c>
      <c r="BB52" s="41">
        <v>9423.2999999999993</v>
      </c>
      <c r="BC52" s="41">
        <v>3343.7</v>
      </c>
      <c r="BD52" s="41">
        <v>0</v>
      </c>
      <c r="BE52" s="41">
        <v>0</v>
      </c>
    </row>
    <row r="53" spans="1:57" s="3" customFormat="1" ht="176.25" customHeight="1" x14ac:dyDescent="0.2">
      <c r="A53" s="44" t="s">
        <v>50</v>
      </c>
      <c r="B53" s="68" t="s">
        <v>71</v>
      </c>
      <c r="C53" s="40" t="s">
        <v>7</v>
      </c>
      <c r="D53" s="41">
        <f t="shared" si="78"/>
        <v>102153</v>
      </c>
      <c r="E53" s="41">
        <v>0</v>
      </c>
      <c r="F53" s="41">
        <v>41066.01</v>
      </c>
      <c r="G53" s="41">
        <v>0</v>
      </c>
      <c r="H53" s="41">
        <v>198.72900000000001</v>
      </c>
      <c r="I53" s="41">
        <v>0</v>
      </c>
      <c r="J53" s="41">
        <v>0</v>
      </c>
      <c r="K53" s="41">
        <f t="shared" si="56"/>
        <v>33096.5</v>
      </c>
      <c r="L53" s="41">
        <v>0</v>
      </c>
      <c r="M53" s="41">
        <v>0</v>
      </c>
      <c r="N53" s="41">
        <v>6596.5</v>
      </c>
      <c r="O53" s="41">
        <v>26500</v>
      </c>
      <c r="P53" s="41">
        <v>0</v>
      </c>
      <c r="Q53" s="41">
        <v>0</v>
      </c>
      <c r="R53" s="41">
        <f t="shared" si="67"/>
        <v>45056.5</v>
      </c>
      <c r="S53" s="41">
        <v>0</v>
      </c>
      <c r="T53" s="41">
        <v>0</v>
      </c>
      <c r="U53" s="41">
        <v>0</v>
      </c>
      <c r="V53" s="41">
        <v>8201.7000000000007</v>
      </c>
      <c r="W53" s="41">
        <v>36854.800000000003</v>
      </c>
      <c r="X53" s="41"/>
      <c r="Y53" s="41"/>
      <c r="Z53" s="41"/>
      <c r="AA53" s="41">
        <f t="shared" si="68"/>
        <v>6000</v>
      </c>
      <c r="AB53" s="41">
        <v>0</v>
      </c>
      <c r="AC53" s="41">
        <v>0</v>
      </c>
      <c r="AD53" s="41">
        <v>6000</v>
      </c>
      <c r="AE53" s="41">
        <v>0</v>
      </c>
      <c r="AF53" s="41">
        <v>0</v>
      </c>
      <c r="AG53" s="41">
        <v>0</v>
      </c>
      <c r="AH53" s="41">
        <v>0</v>
      </c>
      <c r="AI53" s="41">
        <f>AJ53+AK53+AL53+AM53+AQ53</f>
        <v>6000</v>
      </c>
      <c r="AJ53" s="41">
        <v>0</v>
      </c>
      <c r="AK53" s="41">
        <v>0</v>
      </c>
      <c r="AL53" s="41">
        <v>6000</v>
      </c>
      <c r="AM53" s="41">
        <v>0</v>
      </c>
      <c r="AN53" s="41">
        <v>0</v>
      </c>
      <c r="AO53" s="41"/>
      <c r="AP53" s="41"/>
      <c r="AQ53" s="41">
        <v>0</v>
      </c>
      <c r="AR53" s="41">
        <f t="shared" ref="AR53:AR62" si="79">AS53+AT53+AU53+AV53+BE53</f>
        <v>6000</v>
      </c>
      <c r="AS53" s="41">
        <v>0</v>
      </c>
      <c r="AT53" s="41">
        <v>0</v>
      </c>
      <c r="AU53" s="41">
        <v>6000</v>
      </c>
      <c r="AV53" s="41">
        <v>0</v>
      </c>
      <c r="AW53" s="41">
        <v>0</v>
      </c>
      <c r="AX53" s="41"/>
      <c r="AY53" s="41">
        <f>AZ53+BB53+BC53+BE53+BK53</f>
        <v>6000</v>
      </c>
      <c r="AZ53" s="41">
        <v>0</v>
      </c>
      <c r="BA53" s="41">
        <v>0</v>
      </c>
      <c r="BB53" s="41">
        <v>6000</v>
      </c>
      <c r="BC53" s="41">
        <v>0</v>
      </c>
      <c r="BD53" s="41">
        <v>0</v>
      </c>
      <c r="BE53" s="41">
        <v>0</v>
      </c>
    </row>
    <row r="54" spans="1:57" ht="162.75" x14ac:dyDescent="0.2">
      <c r="A54" s="44" t="s">
        <v>51</v>
      </c>
      <c r="B54" s="68" t="s">
        <v>71</v>
      </c>
      <c r="C54" s="40" t="s">
        <v>7</v>
      </c>
      <c r="D54" s="41">
        <f t="shared" si="78"/>
        <v>6051.8</v>
      </c>
      <c r="E54" s="41">
        <v>0</v>
      </c>
      <c r="F54" s="41">
        <v>0</v>
      </c>
      <c r="G54" s="41">
        <v>310</v>
      </c>
      <c r="H54" s="41">
        <v>0</v>
      </c>
      <c r="I54" s="41">
        <v>0</v>
      </c>
      <c r="J54" s="41">
        <v>0</v>
      </c>
      <c r="K54" s="41">
        <f t="shared" si="56"/>
        <v>1223</v>
      </c>
      <c r="L54" s="41">
        <v>0</v>
      </c>
      <c r="M54" s="41">
        <v>0</v>
      </c>
      <c r="N54" s="41">
        <v>473</v>
      </c>
      <c r="O54" s="41">
        <v>750</v>
      </c>
      <c r="P54" s="41">
        <v>0</v>
      </c>
      <c r="Q54" s="41">
        <v>0</v>
      </c>
      <c r="R54" s="41">
        <f t="shared" si="67"/>
        <v>1378.8</v>
      </c>
      <c r="S54" s="41">
        <v>0</v>
      </c>
      <c r="T54" s="41">
        <v>0</v>
      </c>
      <c r="U54" s="41">
        <v>0</v>
      </c>
      <c r="V54" s="41">
        <v>628.79999999999995</v>
      </c>
      <c r="W54" s="41">
        <v>750</v>
      </c>
      <c r="X54" s="41"/>
      <c r="Y54" s="41"/>
      <c r="Z54" s="41"/>
      <c r="AA54" s="41">
        <f t="shared" si="68"/>
        <v>1012.5</v>
      </c>
      <c r="AB54" s="41">
        <v>0</v>
      </c>
      <c r="AC54" s="41">
        <v>0</v>
      </c>
      <c r="AD54" s="41">
        <v>712.5</v>
      </c>
      <c r="AE54" s="41">
        <v>300</v>
      </c>
      <c r="AF54" s="41">
        <v>0</v>
      </c>
      <c r="AG54" s="41">
        <v>0</v>
      </c>
      <c r="AH54" s="41">
        <v>0</v>
      </c>
      <c r="AI54" s="41">
        <f>AJ54+AK54+AL54+AM54+AQ54</f>
        <v>1012.5</v>
      </c>
      <c r="AJ54" s="41">
        <v>0</v>
      </c>
      <c r="AK54" s="41">
        <v>0</v>
      </c>
      <c r="AL54" s="41">
        <v>712.5</v>
      </c>
      <c r="AM54" s="41">
        <v>300</v>
      </c>
      <c r="AN54" s="41">
        <v>0</v>
      </c>
      <c r="AO54" s="41"/>
      <c r="AP54" s="41"/>
      <c r="AQ54" s="41">
        <v>0</v>
      </c>
      <c r="AR54" s="41">
        <f t="shared" si="79"/>
        <v>712.5</v>
      </c>
      <c r="AS54" s="41">
        <v>0</v>
      </c>
      <c r="AT54" s="41">
        <v>0</v>
      </c>
      <c r="AU54" s="41">
        <v>712.5</v>
      </c>
      <c r="AV54" s="41">
        <v>0</v>
      </c>
      <c r="AW54" s="41">
        <v>0</v>
      </c>
      <c r="AX54" s="41">
        <v>0</v>
      </c>
      <c r="AY54" s="41">
        <f>AZ54+BB54+BC54+BE54+BK54</f>
        <v>712.5</v>
      </c>
      <c r="AZ54" s="41">
        <v>0</v>
      </c>
      <c r="BA54" s="41">
        <v>0</v>
      </c>
      <c r="BB54" s="41">
        <v>712.5</v>
      </c>
      <c r="BC54" s="41">
        <v>0</v>
      </c>
      <c r="BD54" s="41">
        <v>0</v>
      </c>
      <c r="BE54" s="41">
        <v>0</v>
      </c>
    </row>
    <row r="55" spans="1:57" s="3" customFormat="1" ht="272.25" customHeight="1" x14ac:dyDescent="0.2">
      <c r="A55" s="44" t="s">
        <v>52</v>
      </c>
      <c r="B55" s="68" t="s">
        <v>71</v>
      </c>
      <c r="C55" s="40" t="s">
        <v>7</v>
      </c>
      <c r="D55" s="41">
        <f t="shared" si="78"/>
        <v>10996.899999999998</v>
      </c>
      <c r="E55" s="41">
        <v>0</v>
      </c>
      <c r="F55" s="41">
        <v>2096.9</v>
      </c>
      <c r="G55" s="41">
        <v>300</v>
      </c>
      <c r="H55" s="41">
        <v>0</v>
      </c>
      <c r="I55" s="41">
        <v>0</v>
      </c>
      <c r="J55" s="41">
        <v>0</v>
      </c>
      <c r="K55" s="41">
        <f t="shared" si="56"/>
        <v>2473.6</v>
      </c>
      <c r="L55" s="41">
        <v>0</v>
      </c>
      <c r="M55" s="41">
        <v>2183.9</v>
      </c>
      <c r="N55" s="41">
        <v>289.7</v>
      </c>
      <c r="O55" s="41">
        <v>0</v>
      </c>
      <c r="P55" s="41">
        <v>0</v>
      </c>
      <c r="Q55" s="41">
        <v>0</v>
      </c>
      <c r="R55" s="41">
        <f t="shared" si="67"/>
        <v>2618.6999999999998</v>
      </c>
      <c r="S55" s="41">
        <v>0</v>
      </c>
      <c r="T55" s="41">
        <v>0</v>
      </c>
      <c r="U55" s="41">
        <v>2234.6999999999998</v>
      </c>
      <c r="V55" s="41">
        <v>384</v>
      </c>
      <c r="W55" s="41"/>
      <c r="X55" s="41"/>
      <c r="Y55" s="41"/>
      <c r="Z55" s="41"/>
      <c r="AA55" s="41">
        <f t="shared" si="68"/>
        <v>2652.2999999999997</v>
      </c>
      <c r="AB55" s="41">
        <v>0</v>
      </c>
      <c r="AC55" s="41">
        <v>2234.6999999999998</v>
      </c>
      <c r="AD55" s="41">
        <v>417.6</v>
      </c>
      <c r="AE55" s="41">
        <v>0</v>
      </c>
      <c r="AF55" s="41">
        <v>0</v>
      </c>
      <c r="AG55" s="41">
        <v>0</v>
      </c>
      <c r="AH55" s="41">
        <v>0</v>
      </c>
      <c r="AI55" s="41">
        <f>AJ55+AK55+AL55+AM55+AQ55</f>
        <v>2652.2999999999997</v>
      </c>
      <c r="AJ55" s="41">
        <v>0</v>
      </c>
      <c r="AK55" s="41">
        <v>2234.6999999999998</v>
      </c>
      <c r="AL55" s="41">
        <v>417.6</v>
      </c>
      <c r="AM55" s="41">
        <v>0</v>
      </c>
      <c r="AN55" s="41">
        <v>0</v>
      </c>
      <c r="AO55" s="41"/>
      <c r="AP55" s="41"/>
      <c r="AQ55" s="41">
        <v>0</v>
      </c>
      <c r="AR55" s="41">
        <f t="shared" si="79"/>
        <v>300</v>
      </c>
      <c r="AS55" s="41">
        <v>0</v>
      </c>
      <c r="AT55" s="41">
        <v>0</v>
      </c>
      <c r="AU55" s="41">
        <v>300</v>
      </c>
      <c r="AV55" s="41">
        <v>0</v>
      </c>
      <c r="AW55" s="41">
        <v>0</v>
      </c>
      <c r="AX55" s="41">
        <v>0</v>
      </c>
      <c r="AY55" s="41">
        <f>AZ55+BB55+BC55+BE55+BK55</f>
        <v>300</v>
      </c>
      <c r="AZ55" s="41">
        <v>0</v>
      </c>
      <c r="BA55" s="41">
        <v>0</v>
      </c>
      <c r="BB55" s="41">
        <v>300</v>
      </c>
      <c r="BC55" s="41">
        <v>0</v>
      </c>
      <c r="BD55" s="41">
        <v>0</v>
      </c>
      <c r="BE55" s="41">
        <v>0</v>
      </c>
    </row>
    <row r="56" spans="1:57" s="7" customFormat="1" ht="162.75" x14ac:dyDescent="0.2">
      <c r="A56" s="56" t="s">
        <v>35</v>
      </c>
      <c r="B56" s="40" t="s">
        <v>21</v>
      </c>
      <c r="C56" s="40" t="s">
        <v>6</v>
      </c>
      <c r="D56" s="41">
        <f t="shared" si="78"/>
        <v>0</v>
      </c>
      <c r="E56" s="41">
        <v>0</v>
      </c>
      <c r="F56" s="41">
        <v>0</v>
      </c>
      <c r="G56" s="41">
        <v>0</v>
      </c>
      <c r="H56" s="41"/>
      <c r="I56" s="41"/>
      <c r="J56" s="41"/>
      <c r="K56" s="41">
        <f t="shared" si="56"/>
        <v>0</v>
      </c>
      <c r="L56" s="41">
        <v>0</v>
      </c>
      <c r="M56" s="41">
        <v>0</v>
      </c>
      <c r="N56" s="41">
        <v>0</v>
      </c>
      <c r="O56" s="41"/>
      <c r="P56" s="41"/>
      <c r="Q56" s="41"/>
      <c r="R56" s="41">
        <f t="shared" si="67"/>
        <v>0</v>
      </c>
      <c r="S56" s="41">
        <v>0</v>
      </c>
      <c r="T56" s="41">
        <v>0</v>
      </c>
      <c r="U56" s="41">
        <v>0</v>
      </c>
      <c r="V56" s="41">
        <v>0</v>
      </c>
      <c r="W56" s="41"/>
      <c r="X56" s="41"/>
      <c r="Y56" s="41"/>
      <c r="Z56" s="41"/>
      <c r="AA56" s="41">
        <f t="shared" si="68"/>
        <v>0</v>
      </c>
      <c r="AB56" s="41">
        <v>0</v>
      </c>
      <c r="AC56" s="41">
        <v>0</v>
      </c>
      <c r="AD56" s="41">
        <v>0</v>
      </c>
      <c r="AE56" s="41">
        <v>0</v>
      </c>
      <c r="AF56" s="41">
        <v>0</v>
      </c>
      <c r="AG56" s="41">
        <v>0</v>
      </c>
      <c r="AH56" s="41">
        <v>0</v>
      </c>
      <c r="AI56" s="41">
        <f t="shared" ref="AI56:AI62" si="80">AJ56+AK56+AL56+AM56+AQ56</f>
        <v>0</v>
      </c>
      <c r="AJ56" s="41">
        <v>0</v>
      </c>
      <c r="AK56" s="41">
        <v>0</v>
      </c>
      <c r="AL56" s="41">
        <v>0</v>
      </c>
      <c r="AM56" s="41">
        <v>0</v>
      </c>
      <c r="AN56" s="41">
        <v>0</v>
      </c>
      <c r="AO56" s="41"/>
      <c r="AP56" s="41"/>
      <c r="AQ56" s="41">
        <v>0</v>
      </c>
      <c r="AR56" s="41">
        <f t="shared" si="79"/>
        <v>0</v>
      </c>
      <c r="AS56" s="41">
        <v>0</v>
      </c>
      <c r="AT56" s="41">
        <v>0</v>
      </c>
      <c r="AU56" s="41">
        <v>0</v>
      </c>
      <c r="AV56" s="41">
        <v>0</v>
      </c>
      <c r="AW56" s="41">
        <v>0</v>
      </c>
      <c r="AX56" s="41">
        <v>0</v>
      </c>
      <c r="AY56" s="41">
        <f t="shared" ref="AY56:AY61" si="81">AZ56+BB56+BC56+BE56+BK56</f>
        <v>0</v>
      </c>
      <c r="AZ56" s="41">
        <v>0</v>
      </c>
      <c r="BA56" s="41">
        <v>0</v>
      </c>
      <c r="BB56" s="41">
        <v>0</v>
      </c>
      <c r="BC56" s="41">
        <v>0</v>
      </c>
      <c r="BD56" s="41">
        <v>0</v>
      </c>
      <c r="BE56" s="41">
        <v>0</v>
      </c>
    </row>
    <row r="57" spans="1:57" s="10" customFormat="1" ht="86.25" customHeight="1" x14ac:dyDescent="0.2">
      <c r="A57" s="71" t="s">
        <v>36</v>
      </c>
      <c r="B57" s="40"/>
      <c r="C57" s="40" t="s">
        <v>6</v>
      </c>
      <c r="D57" s="41">
        <f>K57+R57+AA57+AI57+AR57+AY57</f>
        <v>2134.5</v>
      </c>
      <c r="E57" s="43" t="e">
        <f>E58+#REF!+#REF!</f>
        <v>#REF!</v>
      </c>
      <c r="F57" s="43" t="e">
        <f>F58+#REF!+#REF!</f>
        <v>#REF!</v>
      </c>
      <c r="G57" s="43" t="e">
        <f>G58+#REF!+#REF!</f>
        <v>#REF!</v>
      </c>
      <c r="H57" s="43"/>
      <c r="I57" s="43"/>
      <c r="J57" s="43"/>
      <c r="K57" s="41">
        <f>K58+K59</f>
        <v>875.5</v>
      </c>
      <c r="L57" s="41">
        <f t="shared" ref="L57:BE57" si="82">L58</f>
        <v>0</v>
      </c>
      <c r="M57" s="41">
        <f t="shared" si="82"/>
        <v>0</v>
      </c>
      <c r="N57" s="41">
        <f>N58+N59</f>
        <v>875.5</v>
      </c>
      <c r="O57" s="41">
        <f t="shared" si="82"/>
        <v>0</v>
      </c>
      <c r="P57" s="41">
        <f t="shared" si="82"/>
        <v>0</v>
      </c>
      <c r="Q57" s="41">
        <f t="shared" si="82"/>
        <v>0</v>
      </c>
      <c r="R57" s="41">
        <f>V57+W57</f>
        <v>378.2</v>
      </c>
      <c r="S57" s="41">
        <f t="shared" si="82"/>
        <v>0</v>
      </c>
      <c r="T57" s="41">
        <f t="shared" si="82"/>
        <v>0</v>
      </c>
      <c r="U57" s="41">
        <f t="shared" si="82"/>
        <v>0</v>
      </c>
      <c r="V57" s="41">
        <f>V58+V60</f>
        <v>348.2</v>
      </c>
      <c r="W57" s="41">
        <f t="shared" si="82"/>
        <v>30</v>
      </c>
      <c r="X57" s="41">
        <f t="shared" si="82"/>
        <v>0</v>
      </c>
      <c r="Y57" s="41">
        <f t="shared" si="82"/>
        <v>0</v>
      </c>
      <c r="Z57" s="41">
        <f t="shared" si="82"/>
        <v>0</v>
      </c>
      <c r="AA57" s="41">
        <f>AD57</f>
        <v>238.2</v>
      </c>
      <c r="AB57" s="41">
        <f t="shared" si="82"/>
        <v>0</v>
      </c>
      <c r="AC57" s="41">
        <f t="shared" si="82"/>
        <v>0</v>
      </c>
      <c r="AD57" s="41">
        <f>AD58+AD60</f>
        <v>238.2</v>
      </c>
      <c r="AE57" s="41">
        <f t="shared" si="82"/>
        <v>0</v>
      </c>
      <c r="AF57" s="41">
        <f t="shared" si="82"/>
        <v>0</v>
      </c>
      <c r="AG57" s="41">
        <f t="shared" si="82"/>
        <v>0</v>
      </c>
      <c r="AH57" s="41">
        <f t="shared" si="82"/>
        <v>0</v>
      </c>
      <c r="AI57" s="41">
        <f>AL57</f>
        <v>246.2</v>
      </c>
      <c r="AJ57" s="41">
        <f t="shared" si="82"/>
        <v>0</v>
      </c>
      <c r="AK57" s="41">
        <f t="shared" si="82"/>
        <v>0</v>
      </c>
      <c r="AL57" s="41">
        <f>AL58+AL60</f>
        <v>246.2</v>
      </c>
      <c r="AM57" s="41">
        <f t="shared" si="82"/>
        <v>0</v>
      </c>
      <c r="AN57" s="41">
        <f t="shared" si="82"/>
        <v>0</v>
      </c>
      <c r="AO57" s="41">
        <f t="shared" si="82"/>
        <v>0</v>
      </c>
      <c r="AP57" s="41">
        <f t="shared" si="82"/>
        <v>0</v>
      </c>
      <c r="AQ57" s="41">
        <f t="shared" si="82"/>
        <v>0</v>
      </c>
      <c r="AR57" s="41">
        <f t="shared" si="82"/>
        <v>198.2</v>
      </c>
      <c r="AS57" s="41">
        <f t="shared" si="82"/>
        <v>0</v>
      </c>
      <c r="AT57" s="41">
        <f t="shared" si="82"/>
        <v>0</v>
      </c>
      <c r="AU57" s="41">
        <f t="shared" si="82"/>
        <v>198.2</v>
      </c>
      <c r="AV57" s="41">
        <f t="shared" si="82"/>
        <v>0</v>
      </c>
      <c r="AW57" s="41">
        <f t="shared" si="82"/>
        <v>0</v>
      </c>
      <c r="AX57" s="41">
        <f t="shared" si="82"/>
        <v>0</v>
      </c>
      <c r="AY57" s="41">
        <f t="shared" si="82"/>
        <v>198.2</v>
      </c>
      <c r="AZ57" s="41">
        <f t="shared" si="82"/>
        <v>0</v>
      </c>
      <c r="BA57" s="41">
        <f t="shared" si="82"/>
        <v>0</v>
      </c>
      <c r="BB57" s="41">
        <f t="shared" si="82"/>
        <v>198.2</v>
      </c>
      <c r="BC57" s="41">
        <f t="shared" si="82"/>
        <v>0</v>
      </c>
      <c r="BD57" s="41">
        <f t="shared" si="82"/>
        <v>0</v>
      </c>
      <c r="BE57" s="41">
        <f t="shared" si="82"/>
        <v>0</v>
      </c>
    </row>
    <row r="58" spans="1:57" s="9" customFormat="1" ht="85.5" customHeight="1" x14ac:dyDescent="0.2">
      <c r="A58" s="71"/>
      <c r="B58" s="40" t="s">
        <v>12</v>
      </c>
      <c r="C58" s="40" t="s">
        <v>12</v>
      </c>
      <c r="D58" s="41">
        <f>K58+R58+AA58+AI58+AR58+AY58</f>
        <v>1291.5</v>
      </c>
      <c r="E58" s="43" t="e">
        <f>#REF!+E61+E63</f>
        <v>#REF!</v>
      </c>
      <c r="F58" s="43" t="e">
        <f>#REF!+F61+F63</f>
        <v>#REF!</v>
      </c>
      <c r="G58" s="43" t="e">
        <f>#REF!+G61+G63</f>
        <v>#REF!</v>
      </c>
      <c r="H58" s="43"/>
      <c r="I58" s="43"/>
      <c r="J58" s="43"/>
      <c r="K58" s="41">
        <f t="shared" si="56"/>
        <v>270.5</v>
      </c>
      <c r="L58" s="43">
        <f t="shared" ref="L58:M58" si="83">L61+L62</f>
        <v>0</v>
      </c>
      <c r="M58" s="43">
        <f t="shared" si="83"/>
        <v>0</v>
      </c>
      <c r="N58" s="43">
        <f>N61+N62</f>
        <v>270.5</v>
      </c>
      <c r="O58" s="43"/>
      <c r="P58" s="43"/>
      <c r="Q58" s="43"/>
      <c r="R58" s="41">
        <f t="shared" si="67"/>
        <v>228.2</v>
      </c>
      <c r="S58" s="43">
        <f t="shared" ref="S58:Z58" si="84">S61+S62</f>
        <v>0</v>
      </c>
      <c r="T58" s="43">
        <f t="shared" si="84"/>
        <v>0</v>
      </c>
      <c r="U58" s="43">
        <f t="shared" si="84"/>
        <v>0</v>
      </c>
      <c r="V58" s="43">
        <f t="shared" si="84"/>
        <v>198.2</v>
      </c>
      <c r="W58" s="43">
        <f t="shared" si="84"/>
        <v>30</v>
      </c>
      <c r="X58" s="43">
        <f t="shared" si="84"/>
        <v>0</v>
      </c>
      <c r="Y58" s="43">
        <f t="shared" si="84"/>
        <v>0</v>
      </c>
      <c r="Z58" s="43">
        <f t="shared" si="84"/>
        <v>0</v>
      </c>
      <c r="AA58" s="41">
        <f t="shared" si="68"/>
        <v>198.2</v>
      </c>
      <c r="AB58" s="43">
        <f t="shared" ref="AB58:AH58" si="85">AB61+AB62</f>
        <v>0</v>
      </c>
      <c r="AC58" s="43">
        <f t="shared" si="85"/>
        <v>0</v>
      </c>
      <c r="AD58" s="43">
        <f t="shared" si="85"/>
        <v>198.2</v>
      </c>
      <c r="AE58" s="43">
        <f t="shared" si="85"/>
        <v>0</v>
      </c>
      <c r="AF58" s="43">
        <f t="shared" si="85"/>
        <v>0</v>
      </c>
      <c r="AG58" s="43">
        <f t="shared" si="85"/>
        <v>0</v>
      </c>
      <c r="AH58" s="43">
        <f t="shared" si="85"/>
        <v>0</v>
      </c>
      <c r="AI58" s="41">
        <f t="shared" si="80"/>
        <v>198.2</v>
      </c>
      <c r="AJ58" s="43">
        <f t="shared" ref="AJ58:AQ58" si="86">AJ61+AJ62</f>
        <v>0</v>
      </c>
      <c r="AK58" s="43">
        <f t="shared" si="86"/>
        <v>0</v>
      </c>
      <c r="AL58" s="43">
        <f t="shared" si="86"/>
        <v>198.2</v>
      </c>
      <c r="AM58" s="43">
        <f t="shared" si="86"/>
        <v>0</v>
      </c>
      <c r="AN58" s="43">
        <f t="shared" si="86"/>
        <v>0</v>
      </c>
      <c r="AO58" s="43">
        <f t="shared" si="86"/>
        <v>0</v>
      </c>
      <c r="AP58" s="43">
        <f t="shared" si="86"/>
        <v>0</v>
      </c>
      <c r="AQ58" s="43">
        <f t="shared" si="86"/>
        <v>0</v>
      </c>
      <c r="AR58" s="41">
        <f>AS58+AT58+AU58+AV58+AW58+AX58</f>
        <v>198.2</v>
      </c>
      <c r="AS58" s="43">
        <f t="shared" ref="AS58:AX58" si="87">AS61+AS62</f>
        <v>0</v>
      </c>
      <c r="AT58" s="43">
        <f t="shared" si="87"/>
        <v>0</v>
      </c>
      <c r="AU58" s="43">
        <f t="shared" si="87"/>
        <v>198.2</v>
      </c>
      <c r="AV58" s="43">
        <f t="shared" si="87"/>
        <v>0</v>
      </c>
      <c r="AW58" s="43">
        <f t="shared" si="87"/>
        <v>0</v>
      </c>
      <c r="AX58" s="43">
        <f t="shared" si="87"/>
        <v>0</v>
      </c>
      <c r="AY58" s="41">
        <f t="shared" si="81"/>
        <v>198.2</v>
      </c>
      <c r="AZ58" s="43">
        <f t="shared" ref="AZ58" si="88">AZ61+AZ62</f>
        <v>0</v>
      </c>
      <c r="BA58" s="43">
        <f t="shared" ref="BA58" si="89">BA61+BA62</f>
        <v>0</v>
      </c>
      <c r="BB58" s="43">
        <f t="shared" ref="BB58" si="90">BB61+BB62</f>
        <v>198.2</v>
      </c>
      <c r="BC58" s="43">
        <f t="shared" ref="BC58" si="91">BC61+BC62</f>
        <v>0</v>
      </c>
      <c r="BD58" s="43">
        <f t="shared" ref="BD58" si="92">BD61+BD62</f>
        <v>0</v>
      </c>
      <c r="BE58" s="43">
        <f t="shared" ref="BE58" si="93">BE61+BE62</f>
        <v>0</v>
      </c>
    </row>
    <row r="59" spans="1:57" s="9" customFormat="1" ht="87" customHeight="1" x14ac:dyDescent="0.2">
      <c r="A59" s="64"/>
      <c r="B59" s="54" t="s">
        <v>56</v>
      </c>
      <c r="C59" s="54" t="s">
        <v>56</v>
      </c>
      <c r="D59" s="41">
        <f>K59</f>
        <v>605</v>
      </c>
      <c r="E59" s="43"/>
      <c r="F59" s="43"/>
      <c r="G59" s="43"/>
      <c r="H59" s="43"/>
      <c r="I59" s="43"/>
      <c r="J59" s="43"/>
      <c r="K59" s="41">
        <f>N59</f>
        <v>605</v>
      </c>
      <c r="L59" s="43"/>
      <c r="M59" s="43"/>
      <c r="N59" s="43">
        <f>N64</f>
        <v>605</v>
      </c>
      <c r="O59" s="43"/>
      <c r="P59" s="43"/>
      <c r="Q59" s="43"/>
      <c r="R59" s="41"/>
      <c r="S59" s="43"/>
      <c r="T59" s="43"/>
      <c r="U59" s="43"/>
      <c r="V59" s="43"/>
      <c r="W59" s="43"/>
      <c r="X59" s="43"/>
      <c r="Y59" s="43"/>
      <c r="Z59" s="43"/>
      <c r="AA59" s="41"/>
      <c r="AB59" s="43"/>
      <c r="AC59" s="43"/>
      <c r="AD59" s="43"/>
      <c r="AE59" s="43"/>
      <c r="AF59" s="43"/>
      <c r="AG59" s="43"/>
      <c r="AH59" s="43"/>
      <c r="AI59" s="41"/>
      <c r="AJ59" s="43"/>
      <c r="AK59" s="43"/>
      <c r="AL59" s="43"/>
      <c r="AM59" s="43"/>
      <c r="AN59" s="43"/>
      <c r="AO59" s="43"/>
      <c r="AP59" s="43"/>
      <c r="AQ59" s="43"/>
      <c r="AR59" s="41"/>
      <c r="AS59" s="43"/>
      <c r="AT59" s="43"/>
      <c r="AU59" s="43"/>
      <c r="AV59" s="43"/>
      <c r="AW59" s="43"/>
      <c r="AX59" s="43"/>
      <c r="AY59" s="41"/>
      <c r="AZ59" s="43"/>
      <c r="BA59" s="43"/>
      <c r="BB59" s="43"/>
      <c r="BC59" s="43"/>
      <c r="BD59" s="43"/>
      <c r="BE59" s="43"/>
    </row>
    <row r="60" spans="1:57" s="9" customFormat="1" ht="138" customHeight="1" x14ac:dyDescent="0.2">
      <c r="A60" s="64"/>
      <c r="B60" s="54" t="s">
        <v>11</v>
      </c>
      <c r="C60" s="54" t="s">
        <v>11</v>
      </c>
      <c r="D60" s="41">
        <f>R60+AA60+AI60</f>
        <v>238</v>
      </c>
      <c r="E60" s="43"/>
      <c r="F60" s="43"/>
      <c r="G60" s="43"/>
      <c r="H60" s="43"/>
      <c r="I60" s="43"/>
      <c r="J60" s="43"/>
      <c r="K60" s="41">
        <f>L60+M60+N60+O60+P60+Q60</f>
        <v>0</v>
      </c>
      <c r="L60" s="43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1">
        <f>V60</f>
        <v>150</v>
      </c>
      <c r="S60" s="43">
        <v>0</v>
      </c>
      <c r="T60" s="43">
        <v>0</v>
      </c>
      <c r="U60" s="43">
        <v>0</v>
      </c>
      <c r="V60" s="43">
        <f>V65</f>
        <v>150</v>
      </c>
      <c r="W60" s="43">
        <v>0</v>
      </c>
      <c r="X60" s="43">
        <v>0</v>
      </c>
      <c r="Y60" s="43">
        <v>0</v>
      </c>
      <c r="Z60" s="43">
        <v>0</v>
      </c>
      <c r="AA60" s="41">
        <f>AD60</f>
        <v>40</v>
      </c>
      <c r="AB60" s="43">
        <v>0</v>
      </c>
      <c r="AC60" s="43">
        <v>0</v>
      </c>
      <c r="AD60" s="43">
        <f>AD65</f>
        <v>40</v>
      </c>
      <c r="AE60" s="43">
        <v>0</v>
      </c>
      <c r="AF60" s="43">
        <v>0</v>
      </c>
      <c r="AG60" s="43">
        <v>0</v>
      </c>
      <c r="AH60" s="43">
        <v>0</v>
      </c>
      <c r="AI60" s="41">
        <f>AL60</f>
        <v>48</v>
      </c>
      <c r="AJ60" s="43">
        <v>0</v>
      </c>
      <c r="AK60" s="43">
        <v>0</v>
      </c>
      <c r="AL60" s="43">
        <f>AL65</f>
        <v>48</v>
      </c>
      <c r="AM60" s="43">
        <v>0</v>
      </c>
      <c r="AN60" s="43">
        <v>0</v>
      </c>
      <c r="AO60" s="43">
        <v>0</v>
      </c>
      <c r="AP60" s="43">
        <v>0</v>
      </c>
      <c r="AQ60" s="43">
        <v>0</v>
      </c>
      <c r="AR60" s="41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1">
        <f>AZ60+BA60+BB60+BC60+BD60</f>
        <v>0</v>
      </c>
      <c r="AZ60" s="43">
        <v>0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</row>
    <row r="61" spans="1:57" ht="180" customHeight="1" x14ac:dyDescent="0.2">
      <c r="A61" s="56" t="s">
        <v>53</v>
      </c>
      <c r="B61" s="40" t="s">
        <v>20</v>
      </c>
      <c r="C61" s="40" t="s">
        <v>7</v>
      </c>
      <c r="D61" s="41">
        <f>K61+R61+AA61+AI61+AR61+AY61</f>
        <v>330</v>
      </c>
      <c r="E61" s="43">
        <v>0</v>
      </c>
      <c r="F61" s="43">
        <v>0</v>
      </c>
      <c r="G61" s="43">
        <v>201.4</v>
      </c>
      <c r="H61" s="43"/>
      <c r="I61" s="43"/>
      <c r="J61" s="43"/>
      <c r="K61" s="43">
        <f t="shared" si="56"/>
        <v>50</v>
      </c>
      <c r="L61" s="43">
        <v>0</v>
      </c>
      <c r="M61" s="43">
        <v>0</v>
      </c>
      <c r="N61" s="43">
        <v>50</v>
      </c>
      <c r="O61" s="43">
        <v>0</v>
      </c>
      <c r="P61" s="43">
        <v>0</v>
      </c>
      <c r="Q61" s="43">
        <v>0</v>
      </c>
      <c r="R61" s="41">
        <f t="shared" si="67"/>
        <v>80</v>
      </c>
      <c r="S61" s="43">
        <v>0</v>
      </c>
      <c r="T61" s="43">
        <v>0</v>
      </c>
      <c r="U61" s="43">
        <v>0</v>
      </c>
      <c r="V61" s="43">
        <v>50</v>
      </c>
      <c r="W61" s="43">
        <v>30</v>
      </c>
      <c r="X61" s="43">
        <v>0</v>
      </c>
      <c r="Y61" s="43">
        <v>0</v>
      </c>
      <c r="Z61" s="43">
        <v>0</v>
      </c>
      <c r="AA61" s="41">
        <f t="shared" si="68"/>
        <v>50</v>
      </c>
      <c r="AB61" s="43">
        <v>0</v>
      </c>
      <c r="AC61" s="43">
        <v>0</v>
      </c>
      <c r="AD61" s="43">
        <v>50</v>
      </c>
      <c r="AE61" s="43">
        <v>0</v>
      </c>
      <c r="AF61" s="43">
        <v>0</v>
      </c>
      <c r="AG61" s="43">
        <v>0</v>
      </c>
      <c r="AH61" s="43">
        <v>0</v>
      </c>
      <c r="AI61" s="41">
        <f t="shared" si="80"/>
        <v>50</v>
      </c>
      <c r="AJ61" s="43">
        <v>0</v>
      </c>
      <c r="AK61" s="43">
        <v>0</v>
      </c>
      <c r="AL61" s="43">
        <v>50</v>
      </c>
      <c r="AM61" s="43">
        <v>0</v>
      </c>
      <c r="AN61" s="43">
        <v>0</v>
      </c>
      <c r="AO61" s="43">
        <v>0</v>
      </c>
      <c r="AP61" s="43">
        <v>0</v>
      </c>
      <c r="AQ61" s="43">
        <v>0</v>
      </c>
      <c r="AR61" s="41">
        <f t="shared" si="79"/>
        <v>50</v>
      </c>
      <c r="AS61" s="43">
        <v>0</v>
      </c>
      <c r="AT61" s="43">
        <v>0</v>
      </c>
      <c r="AU61" s="43">
        <v>50</v>
      </c>
      <c r="AV61" s="43">
        <v>0</v>
      </c>
      <c r="AW61" s="43">
        <v>0</v>
      </c>
      <c r="AX61" s="43">
        <v>0</v>
      </c>
      <c r="AY61" s="41">
        <f t="shared" si="81"/>
        <v>50</v>
      </c>
      <c r="AZ61" s="43">
        <v>0</v>
      </c>
      <c r="BA61" s="43">
        <v>0</v>
      </c>
      <c r="BB61" s="43">
        <v>50</v>
      </c>
      <c r="BC61" s="43">
        <v>0</v>
      </c>
      <c r="BD61" s="43">
        <v>0</v>
      </c>
      <c r="BE61" s="43">
        <v>0</v>
      </c>
    </row>
    <row r="62" spans="1:57" ht="66.75" customHeight="1" x14ac:dyDescent="0.2">
      <c r="A62" s="71" t="s">
        <v>54</v>
      </c>
      <c r="B62" s="73" t="s">
        <v>20</v>
      </c>
      <c r="C62" s="73" t="s">
        <v>12</v>
      </c>
      <c r="D62" s="69">
        <f>K62+R62+AA62+AI62+AR62+AY62</f>
        <v>961.5</v>
      </c>
      <c r="E62" s="41">
        <v>0</v>
      </c>
      <c r="F62" s="41">
        <v>0</v>
      </c>
      <c r="G62" s="41">
        <v>1060</v>
      </c>
      <c r="H62" s="43"/>
      <c r="I62" s="43"/>
      <c r="J62" s="43"/>
      <c r="K62" s="69">
        <f t="shared" si="56"/>
        <v>220.5</v>
      </c>
      <c r="L62" s="69">
        <v>0</v>
      </c>
      <c r="M62" s="69">
        <v>0</v>
      </c>
      <c r="N62" s="69">
        <v>220.5</v>
      </c>
      <c r="O62" s="69">
        <v>0</v>
      </c>
      <c r="P62" s="69">
        <v>0</v>
      </c>
      <c r="Q62" s="69">
        <v>0</v>
      </c>
      <c r="R62" s="69">
        <f t="shared" si="67"/>
        <v>148.19999999999999</v>
      </c>
      <c r="S62" s="69">
        <v>0</v>
      </c>
      <c r="T62" s="69">
        <v>0</v>
      </c>
      <c r="U62" s="69">
        <v>0</v>
      </c>
      <c r="V62" s="69">
        <v>148.19999999999999</v>
      </c>
      <c r="W62" s="69">
        <v>0</v>
      </c>
      <c r="X62" s="69">
        <v>0</v>
      </c>
      <c r="Y62" s="69">
        <v>0</v>
      </c>
      <c r="Z62" s="69">
        <v>0</v>
      </c>
      <c r="AA62" s="69">
        <f t="shared" si="68"/>
        <v>148.19999999999999</v>
      </c>
      <c r="AB62" s="69">
        <v>0</v>
      </c>
      <c r="AC62" s="69">
        <v>0</v>
      </c>
      <c r="AD62" s="69">
        <v>148.19999999999999</v>
      </c>
      <c r="AE62" s="69">
        <v>0</v>
      </c>
      <c r="AF62" s="69">
        <v>0</v>
      </c>
      <c r="AG62" s="69">
        <v>0</v>
      </c>
      <c r="AH62" s="69">
        <v>0</v>
      </c>
      <c r="AI62" s="69">
        <f t="shared" si="80"/>
        <v>148.19999999999999</v>
      </c>
      <c r="AJ62" s="69">
        <v>0</v>
      </c>
      <c r="AK62" s="69">
        <v>0</v>
      </c>
      <c r="AL62" s="69">
        <v>148.19999999999999</v>
      </c>
      <c r="AM62" s="69">
        <v>0</v>
      </c>
      <c r="AN62" s="69">
        <v>0</v>
      </c>
      <c r="AO62" s="69">
        <v>0</v>
      </c>
      <c r="AP62" s="69">
        <v>0</v>
      </c>
      <c r="AQ62" s="69">
        <v>0</v>
      </c>
      <c r="AR62" s="69">
        <f t="shared" si="79"/>
        <v>148.19999999999999</v>
      </c>
      <c r="AS62" s="69">
        <v>0</v>
      </c>
      <c r="AT62" s="69">
        <v>0</v>
      </c>
      <c r="AU62" s="69">
        <v>148.19999999999999</v>
      </c>
      <c r="AV62" s="69">
        <v>0</v>
      </c>
      <c r="AW62" s="69">
        <v>0</v>
      </c>
      <c r="AX62" s="69">
        <v>0</v>
      </c>
      <c r="AY62" s="69">
        <f>AZ62+BB62+BC62+BE62+BK62</f>
        <v>148.19999999999999</v>
      </c>
      <c r="AZ62" s="69">
        <v>0</v>
      </c>
      <c r="BA62" s="69">
        <v>0</v>
      </c>
      <c r="BB62" s="69">
        <v>148.19999999999999</v>
      </c>
      <c r="BC62" s="69">
        <v>0</v>
      </c>
      <c r="BD62" s="69">
        <v>0</v>
      </c>
      <c r="BE62" s="69">
        <v>0</v>
      </c>
    </row>
    <row r="63" spans="1:57" s="6" customFormat="1" ht="59.25" customHeight="1" x14ac:dyDescent="0.2">
      <c r="A63" s="71"/>
      <c r="B63" s="70"/>
      <c r="C63" s="70"/>
      <c r="D63" s="70"/>
      <c r="E63" s="43"/>
      <c r="F63" s="43"/>
      <c r="G63" s="43"/>
      <c r="H63" s="43"/>
      <c r="I63" s="43"/>
      <c r="J63" s="43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</row>
    <row r="64" spans="1:57" s="6" customFormat="1" ht="92.25" customHeight="1" x14ac:dyDescent="0.2">
      <c r="A64" s="72"/>
      <c r="B64" s="54" t="s">
        <v>56</v>
      </c>
      <c r="C64" s="54" t="s">
        <v>56</v>
      </c>
      <c r="D64" s="53">
        <f t="shared" ref="D64:D70" si="94">K64+R64+AA64+AI64+AR64+AY64</f>
        <v>605</v>
      </c>
      <c r="E64" s="43"/>
      <c r="F64" s="43"/>
      <c r="G64" s="43"/>
      <c r="H64" s="43"/>
      <c r="I64" s="43"/>
      <c r="J64" s="43"/>
      <c r="K64" s="53">
        <f t="shared" si="56"/>
        <v>605</v>
      </c>
      <c r="L64" s="53">
        <v>0</v>
      </c>
      <c r="M64" s="53">
        <v>0</v>
      </c>
      <c r="N64" s="53">
        <v>605</v>
      </c>
      <c r="O64" s="53">
        <v>0</v>
      </c>
      <c r="P64" s="53">
        <v>0</v>
      </c>
      <c r="Q64" s="53">
        <v>0</v>
      </c>
      <c r="R64" s="53">
        <v>0</v>
      </c>
      <c r="S64" s="53">
        <v>0</v>
      </c>
      <c r="T64" s="53">
        <v>0</v>
      </c>
      <c r="U64" s="53">
        <v>0</v>
      </c>
      <c r="V64" s="53">
        <v>0</v>
      </c>
      <c r="W64" s="53">
        <v>0</v>
      </c>
      <c r="X64" s="53">
        <v>0</v>
      </c>
      <c r="Y64" s="53">
        <v>0</v>
      </c>
      <c r="Z64" s="53">
        <v>0</v>
      </c>
      <c r="AA64" s="53">
        <v>0</v>
      </c>
      <c r="AB64" s="53">
        <v>0</v>
      </c>
      <c r="AC64" s="53">
        <v>0</v>
      </c>
      <c r="AD64" s="53">
        <v>0</v>
      </c>
      <c r="AE64" s="53">
        <v>0</v>
      </c>
      <c r="AF64" s="53">
        <v>0</v>
      </c>
      <c r="AG64" s="53">
        <v>0</v>
      </c>
      <c r="AH64" s="53">
        <v>0</v>
      </c>
      <c r="AI64" s="53">
        <v>0</v>
      </c>
      <c r="AJ64" s="53">
        <v>0</v>
      </c>
      <c r="AK64" s="53">
        <v>0</v>
      </c>
      <c r="AL64" s="53">
        <v>0</v>
      </c>
      <c r="AM64" s="53">
        <v>0</v>
      </c>
      <c r="AN64" s="53">
        <v>0</v>
      </c>
      <c r="AO64" s="53">
        <v>0</v>
      </c>
      <c r="AP64" s="53">
        <v>0</v>
      </c>
      <c r="AQ64" s="53">
        <v>0</v>
      </c>
      <c r="AR64" s="53">
        <v>0</v>
      </c>
      <c r="AS64" s="53">
        <v>0</v>
      </c>
      <c r="AT64" s="53">
        <v>0</v>
      </c>
      <c r="AU64" s="53">
        <v>0</v>
      </c>
      <c r="AV64" s="53">
        <v>0</v>
      </c>
      <c r="AW64" s="53">
        <v>0</v>
      </c>
      <c r="AX64" s="53">
        <v>0</v>
      </c>
      <c r="AY64" s="53">
        <v>0</v>
      </c>
      <c r="AZ64" s="53">
        <v>0</v>
      </c>
      <c r="BA64" s="53">
        <v>0</v>
      </c>
      <c r="BB64" s="53">
        <v>0</v>
      </c>
      <c r="BC64" s="53">
        <v>0</v>
      </c>
      <c r="BD64" s="53">
        <v>0</v>
      </c>
      <c r="BE64" s="53">
        <v>0</v>
      </c>
    </row>
    <row r="65" spans="1:82" s="6" customFormat="1" ht="120.75" customHeight="1" x14ac:dyDescent="0.2">
      <c r="A65" s="72"/>
      <c r="B65" s="54" t="s">
        <v>11</v>
      </c>
      <c r="C65" s="54" t="s">
        <v>11</v>
      </c>
      <c r="D65" s="53">
        <f>R65+AA65+AI65</f>
        <v>238</v>
      </c>
      <c r="E65" s="43"/>
      <c r="F65" s="43"/>
      <c r="G65" s="43"/>
      <c r="H65" s="43"/>
      <c r="I65" s="43"/>
      <c r="J65" s="43"/>
      <c r="K65" s="53">
        <f>L65+M65+N65+O65+P65+Q65</f>
        <v>0</v>
      </c>
      <c r="L65" s="53">
        <v>0</v>
      </c>
      <c r="M65" s="53">
        <v>0</v>
      </c>
      <c r="N65" s="53">
        <v>0</v>
      </c>
      <c r="O65" s="53">
        <v>0</v>
      </c>
      <c r="P65" s="53">
        <v>0</v>
      </c>
      <c r="Q65" s="53">
        <v>0</v>
      </c>
      <c r="R65" s="53">
        <f>V65</f>
        <v>150</v>
      </c>
      <c r="S65" s="53">
        <v>0</v>
      </c>
      <c r="T65" s="53">
        <v>0</v>
      </c>
      <c r="U65" s="53">
        <v>0</v>
      </c>
      <c r="V65" s="53">
        <v>150</v>
      </c>
      <c r="W65" s="53">
        <v>0</v>
      </c>
      <c r="X65" s="53">
        <v>0</v>
      </c>
      <c r="Y65" s="53">
        <v>0</v>
      </c>
      <c r="Z65" s="53">
        <v>0</v>
      </c>
      <c r="AA65" s="53">
        <f>AD65</f>
        <v>40</v>
      </c>
      <c r="AB65" s="53">
        <v>0</v>
      </c>
      <c r="AC65" s="53">
        <v>0</v>
      </c>
      <c r="AD65" s="53">
        <v>40</v>
      </c>
      <c r="AE65" s="53">
        <v>0</v>
      </c>
      <c r="AF65" s="53">
        <v>0</v>
      </c>
      <c r="AG65" s="53">
        <v>0</v>
      </c>
      <c r="AH65" s="53">
        <v>0</v>
      </c>
      <c r="AI65" s="53">
        <f>AL65</f>
        <v>48</v>
      </c>
      <c r="AJ65" s="53">
        <v>0</v>
      </c>
      <c r="AK65" s="53">
        <v>0</v>
      </c>
      <c r="AL65" s="53">
        <v>48</v>
      </c>
      <c r="AM65" s="53">
        <v>0</v>
      </c>
      <c r="AN65" s="53">
        <v>0</v>
      </c>
      <c r="AO65" s="53">
        <v>0</v>
      </c>
      <c r="AP65" s="53">
        <v>0</v>
      </c>
      <c r="AQ65" s="53">
        <v>0</v>
      </c>
      <c r="AR65" s="53">
        <f>AS65+AT65+AU65+AV65+AW65+AX65</f>
        <v>0</v>
      </c>
      <c r="AS65" s="53">
        <v>0</v>
      </c>
      <c r="AT65" s="53">
        <v>0</v>
      </c>
      <c r="AU65" s="53">
        <v>0</v>
      </c>
      <c r="AV65" s="53">
        <v>0</v>
      </c>
      <c r="AW65" s="53">
        <v>0</v>
      </c>
      <c r="AX65" s="53">
        <v>0</v>
      </c>
      <c r="AY65" s="53">
        <f>AZ65+BA65+BB65+BC65+BD65+BE65</f>
        <v>0</v>
      </c>
      <c r="AZ65" s="53">
        <v>0</v>
      </c>
      <c r="BA65" s="53">
        <v>0</v>
      </c>
      <c r="BB65" s="53">
        <v>0</v>
      </c>
      <c r="BC65" s="53">
        <v>0</v>
      </c>
      <c r="BD65" s="53">
        <v>0</v>
      </c>
      <c r="BE65" s="53">
        <v>0</v>
      </c>
    </row>
    <row r="66" spans="1:82" s="33" customFormat="1" ht="76.5" customHeight="1" x14ac:dyDescent="0.2">
      <c r="A66" s="71" t="s">
        <v>37</v>
      </c>
      <c r="B66" s="40" t="s">
        <v>24</v>
      </c>
      <c r="C66" s="40" t="s">
        <v>6</v>
      </c>
      <c r="D66" s="41">
        <f t="shared" si="94"/>
        <v>18829.400000000001</v>
      </c>
      <c r="E66" s="43" t="e">
        <f>E69+#REF!</f>
        <v>#REF!</v>
      </c>
      <c r="F66" s="43" t="e">
        <f>F69+#REF!</f>
        <v>#REF!</v>
      </c>
      <c r="G66" s="43" t="e">
        <f>G69+#REF!</f>
        <v>#REF!</v>
      </c>
      <c r="H66" s="43" t="e">
        <f>H69+#REF!</f>
        <v>#REF!</v>
      </c>
      <c r="I66" s="43" t="e">
        <f>I69+#REF!</f>
        <v>#REF!</v>
      </c>
      <c r="J66" s="43" t="e">
        <f>J69+#REF!</f>
        <v>#REF!</v>
      </c>
      <c r="K66" s="43">
        <f>M66+O66+N66</f>
        <v>2287.5</v>
      </c>
      <c r="L66" s="43">
        <f t="shared" ref="L66" si="95">L69</f>
        <v>0</v>
      </c>
      <c r="M66" s="43">
        <f>M69+M73</f>
        <v>1212.2</v>
      </c>
      <c r="N66" s="43">
        <f>N71+N72+N73</f>
        <v>25.3</v>
      </c>
      <c r="O66" s="43">
        <f>O69</f>
        <v>1050</v>
      </c>
      <c r="P66" s="43">
        <f t="shared" ref="P66:Q66" si="96">P69</f>
        <v>0</v>
      </c>
      <c r="Q66" s="43">
        <f t="shared" si="96"/>
        <v>0</v>
      </c>
      <c r="R66" s="43">
        <f>U66+W66+V66</f>
        <v>4880.7000000000007</v>
      </c>
      <c r="S66" s="43">
        <f t="shared" ref="S66:Z66" si="97">S69</f>
        <v>0</v>
      </c>
      <c r="T66" s="43">
        <f t="shared" si="97"/>
        <v>0</v>
      </c>
      <c r="U66" s="43">
        <f t="shared" si="97"/>
        <v>2830.6</v>
      </c>
      <c r="V66" s="43">
        <f>V67+V68</f>
        <v>550.1</v>
      </c>
      <c r="W66" s="43">
        <f t="shared" si="97"/>
        <v>1500</v>
      </c>
      <c r="X66" s="43">
        <f t="shared" si="97"/>
        <v>0</v>
      </c>
      <c r="Y66" s="43">
        <f t="shared" si="97"/>
        <v>0</v>
      </c>
      <c r="Z66" s="43">
        <f t="shared" si="97"/>
        <v>0</v>
      </c>
      <c r="AA66" s="43">
        <f>AB66+AC66+AD66+AE66+AF66+AG66+AH66</f>
        <v>4330.6000000000004</v>
      </c>
      <c r="AB66" s="43">
        <f t="shared" ref="AB66:AH66" si="98">AB69</f>
        <v>0</v>
      </c>
      <c r="AC66" s="43">
        <f t="shared" si="98"/>
        <v>2830.6</v>
      </c>
      <c r="AD66" s="43">
        <f t="shared" si="98"/>
        <v>0</v>
      </c>
      <c r="AE66" s="43">
        <f t="shared" si="98"/>
        <v>1500</v>
      </c>
      <c r="AF66" s="43">
        <f t="shared" si="98"/>
        <v>0</v>
      </c>
      <c r="AG66" s="43">
        <f t="shared" si="98"/>
        <v>0</v>
      </c>
      <c r="AH66" s="43">
        <f t="shared" si="98"/>
        <v>0</v>
      </c>
      <c r="AI66" s="43">
        <f>AK66+AL66+AM66+AN66+AO66+AP66</f>
        <v>4330.6000000000004</v>
      </c>
      <c r="AJ66" s="43">
        <f t="shared" ref="AJ66:AQ66" si="99">AJ69</f>
        <v>0</v>
      </c>
      <c r="AK66" s="43">
        <f t="shared" si="99"/>
        <v>2830.6</v>
      </c>
      <c r="AL66" s="43">
        <f t="shared" si="99"/>
        <v>0</v>
      </c>
      <c r="AM66" s="43">
        <f t="shared" si="99"/>
        <v>1500</v>
      </c>
      <c r="AN66" s="43">
        <f t="shared" si="99"/>
        <v>0</v>
      </c>
      <c r="AO66" s="43">
        <f t="shared" si="99"/>
        <v>0</v>
      </c>
      <c r="AP66" s="43">
        <f t="shared" si="99"/>
        <v>0</v>
      </c>
      <c r="AQ66" s="43">
        <f t="shared" si="99"/>
        <v>0</v>
      </c>
      <c r="AR66" s="43">
        <f>AS66+AT66+AU66+AV66+AW66+BE66</f>
        <v>1500</v>
      </c>
      <c r="AS66" s="43">
        <f t="shared" ref="AS66:AX66" si="100">AS69</f>
        <v>0</v>
      </c>
      <c r="AT66" s="43">
        <f t="shared" si="100"/>
        <v>0</v>
      </c>
      <c r="AU66" s="43">
        <f t="shared" si="100"/>
        <v>0</v>
      </c>
      <c r="AV66" s="43">
        <f t="shared" si="100"/>
        <v>1500</v>
      </c>
      <c r="AW66" s="43">
        <f t="shared" si="100"/>
        <v>0</v>
      </c>
      <c r="AX66" s="43">
        <f t="shared" si="100"/>
        <v>0</v>
      </c>
      <c r="AY66" s="43">
        <f>AZ66+BA66+BB66+BC66+BD66+BE66</f>
        <v>1500</v>
      </c>
      <c r="AZ66" s="43">
        <f t="shared" ref="AZ66:BE66" si="101">AZ69</f>
        <v>0</v>
      </c>
      <c r="BA66" s="43">
        <f t="shared" si="101"/>
        <v>0</v>
      </c>
      <c r="BB66" s="43">
        <f t="shared" si="101"/>
        <v>0</v>
      </c>
      <c r="BC66" s="43">
        <f t="shared" si="101"/>
        <v>1500</v>
      </c>
      <c r="BD66" s="43">
        <f t="shared" si="101"/>
        <v>0</v>
      </c>
      <c r="BE66" s="43">
        <f t="shared" si="101"/>
        <v>0</v>
      </c>
    </row>
    <row r="67" spans="1:82" s="33" customFormat="1" ht="76.5" customHeight="1" x14ac:dyDescent="0.2">
      <c r="A67" s="71"/>
      <c r="B67" s="40" t="s">
        <v>56</v>
      </c>
      <c r="C67" s="54" t="s">
        <v>56</v>
      </c>
      <c r="D67" s="41">
        <f t="shared" si="94"/>
        <v>187.60000000000002</v>
      </c>
      <c r="E67" s="43"/>
      <c r="F67" s="43"/>
      <c r="G67" s="43"/>
      <c r="H67" s="43"/>
      <c r="I67" s="43"/>
      <c r="J67" s="43"/>
      <c r="K67" s="43">
        <f>K73</f>
        <v>187.60000000000002</v>
      </c>
      <c r="L67" s="43">
        <v>0</v>
      </c>
      <c r="M67" s="43">
        <f>M73</f>
        <v>162.30000000000001</v>
      </c>
      <c r="N67" s="43">
        <f>N73</f>
        <v>25.3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3">
        <v>0</v>
      </c>
      <c r="W67" s="43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0</v>
      </c>
      <c r="AC67" s="43">
        <v>0</v>
      </c>
      <c r="AD67" s="43">
        <v>0</v>
      </c>
      <c r="AE67" s="43">
        <v>0</v>
      </c>
      <c r="AF67" s="43">
        <v>0</v>
      </c>
      <c r="AG67" s="43">
        <v>0</v>
      </c>
      <c r="AH67" s="43">
        <v>0</v>
      </c>
      <c r="AI67" s="43">
        <v>0</v>
      </c>
      <c r="AJ67" s="43">
        <v>0</v>
      </c>
      <c r="AK67" s="43">
        <v>0</v>
      </c>
      <c r="AL67" s="43">
        <v>0</v>
      </c>
      <c r="AM67" s="43">
        <v>0</v>
      </c>
      <c r="AN67" s="43">
        <v>0</v>
      </c>
      <c r="AO67" s="43">
        <v>0</v>
      </c>
      <c r="AP67" s="43">
        <v>0</v>
      </c>
      <c r="AQ67" s="43">
        <v>0</v>
      </c>
      <c r="AR67" s="43">
        <v>0</v>
      </c>
      <c r="AS67" s="43">
        <v>0</v>
      </c>
      <c r="AT67" s="43">
        <v>0</v>
      </c>
      <c r="AU67" s="43">
        <v>0</v>
      </c>
      <c r="AV67" s="43">
        <v>0</v>
      </c>
      <c r="AW67" s="43">
        <v>0</v>
      </c>
      <c r="AX67" s="43">
        <v>0</v>
      </c>
      <c r="AY67" s="43">
        <v>0</v>
      </c>
      <c r="AZ67" s="43">
        <v>0</v>
      </c>
      <c r="BA67" s="43">
        <v>0</v>
      </c>
      <c r="BB67" s="43">
        <v>0</v>
      </c>
      <c r="BC67" s="43">
        <v>0</v>
      </c>
      <c r="BD67" s="43">
        <v>0</v>
      </c>
      <c r="BE67" s="43">
        <v>0</v>
      </c>
    </row>
    <row r="68" spans="1:82" s="33" customFormat="1" ht="76.5" customHeight="1" x14ac:dyDescent="0.2">
      <c r="A68" s="71"/>
      <c r="B68" s="40" t="s">
        <v>12</v>
      </c>
      <c r="C68" s="40" t="s">
        <v>12</v>
      </c>
      <c r="D68" s="41">
        <f t="shared" si="94"/>
        <v>18091.7</v>
      </c>
      <c r="E68" s="43"/>
      <c r="F68" s="43"/>
      <c r="G68" s="43"/>
      <c r="H68" s="43"/>
      <c r="I68" s="43"/>
      <c r="J68" s="43"/>
      <c r="K68" s="43">
        <f>K69</f>
        <v>2099.9</v>
      </c>
      <c r="L68" s="43">
        <v>0</v>
      </c>
      <c r="M68" s="43">
        <f>M69+M71</f>
        <v>1049.9000000000001</v>
      </c>
      <c r="N68" s="43">
        <f>N69+N70+N71</f>
        <v>0</v>
      </c>
      <c r="O68" s="43">
        <f>O69</f>
        <v>1050</v>
      </c>
      <c r="P68" s="43">
        <v>0</v>
      </c>
      <c r="Q68" s="43">
        <v>0</v>
      </c>
      <c r="R68" s="43">
        <f>R69</f>
        <v>4330.6000000000004</v>
      </c>
      <c r="S68" s="43">
        <v>0</v>
      </c>
      <c r="T68" s="43">
        <v>0</v>
      </c>
      <c r="U68" s="43">
        <f>U69</f>
        <v>2830.6</v>
      </c>
      <c r="V68" s="43">
        <f>V71</f>
        <v>550.1</v>
      </c>
      <c r="W68" s="43">
        <f>W69</f>
        <v>1500</v>
      </c>
      <c r="X68" s="43">
        <v>0</v>
      </c>
      <c r="Y68" s="43">
        <v>0</v>
      </c>
      <c r="Z68" s="43">
        <v>0</v>
      </c>
      <c r="AA68" s="43">
        <f>AA69</f>
        <v>4330.6000000000004</v>
      </c>
      <c r="AB68" s="43">
        <v>0</v>
      </c>
      <c r="AC68" s="43">
        <f>AC69</f>
        <v>2830.6</v>
      </c>
      <c r="AD68" s="43">
        <v>0</v>
      </c>
      <c r="AE68" s="43">
        <f>AE69</f>
        <v>1500</v>
      </c>
      <c r="AF68" s="43">
        <v>0</v>
      </c>
      <c r="AG68" s="43">
        <v>0</v>
      </c>
      <c r="AH68" s="43">
        <v>0</v>
      </c>
      <c r="AI68" s="43">
        <f>AI69</f>
        <v>4330.6000000000004</v>
      </c>
      <c r="AJ68" s="43">
        <v>0</v>
      </c>
      <c r="AK68" s="43">
        <f>AK69</f>
        <v>2830.6</v>
      </c>
      <c r="AL68" s="43">
        <v>0</v>
      </c>
      <c r="AM68" s="43">
        <f>AM70</f>
        <v>1500</v>
      </c>
      <c r="AN68" s="43">
        <v>0</v>
      </c>
      <c r="AO68" s="43">
        <v>0</v>
      </c>
      <c r="AP68" s="43">
        <v>0</v>
      </c>
      <c r="AQ68" s="43">
        <v>0</v>
      </c>
      <c r="AR68" s="43">
        <f>AR69</f>
        <v>1500</v>
      </c>
      <c r="AS68" s="43">
        <v>0</v>
      </c>
      <c r="AT68" s="43">
        <v>0</v>
      </c>
      <c r="AU68" s="43">
        <v>0</v>
      </c>
      <c r="AV68" s="43">
        <f>AV69</f>
        <v>1500</v>
      </c>
      <c r="AW68" s="43">
        <v>0</v>
      </c>
      <c r="AX68" s="43">
        <v>0</v>
      </c>
      <c r="AY68" s="43">
        <f>AY69</f>
        <v>1500</v>
      </c>
      <c r="AZ68" s="43">
        <v>0</v>
      </c>
      <c r="BA68" s="43">
        <v>0</v>
      </c>
      <c r="BB68" s="43">
        <v>0</v>
      </c>
      <c r="BC68" s="43">
        <f>BC69</f>
        <v>1500</v>
      </c>
      <c r="BD68" s="43">
        <v>0</v>
      </c>
      <c r="BE68" s="43">
        <v>0</v>
      </c>
    </row>
    <row r="69" spans="1:82" s="6" customFormat="1" ht="128.25" customHeight="1" x14ac:dyDescent="0.2">
      <c r="A69" s="56" t="s">
        <v>38</v>
      </c>
      <c r="B69" s="40" t="s">
        <v>39</v>
      </c>
      <c r="C69" s="40" t="s">
        <v>12</v>
      </c>
      <c r="D69" s="41">
        <f t="shared" si="94"/>
        <v>18091.7</v>
      </c>
      <c r="E69" s="43"/>
      <c r="F69" s="43"/>
      <c r="G69" s="43"/>
      <c r="H69" s="43"/>
      <c r="I69" s="43"/>
      <c r="J69" s="43"/>
      <c r="K69" s="41">
        <f>M69+O69</f>
        <v>2099.9</v>
      </c>
      <c r="L69" s="43">
        <f t="shared" ref="L69:N69" si="102">L70</f>
        <v>0</v>
      </c>
      <c r="M69" s="43">
        <f t="shared" si="102"/>
        <v>1049.9000000000001</v>
      </c>
      <c r="N69" s="43">
        <f t="shared" si="102"/>
        <v>0</v>
      </c>
      <c r="O69" s="43">
        <f>O70</f>
        <v>1050</v>
      </c>
      <c r="P69" s="43">
        <f t="shared" ref="P69:Q69" si="103">P70</f>
        <v>0</v>
      </c>
      <c r="Q69" s="43">
        <f t="shared" si="103"/>
        <v>0</v>
      </c>
      <c r="R69" s="41">
        <f>U69+W69</f>
        <v>4330.6000000000004</v>
      </c>
      <c r="S69" s="43">
        <f t="shared" ref="S69:Z69" si="104">S70</f>
        <v>0</v>
      </c>
      <c r="T69" s="43">
        <f t="shared" si="104"/>
        <v>0</v>
      </c>
      <c r="U69" s="43">
        <f t="shared" si="104"/>
        <v>2830.6</v>
      </c>
      <c r="V69" s="43">
        <f t="shared" si="104"/>
        <v>0</v>
      </c>
      <c r="W69" s="43">
        <f t="shared" si="104"/>
        <v>1500</v>
      </c>
      <c r="X69" s="43">
        <f t="shared" si="104"/>
        <v>0</v>
      </c>
      <c r="Y69" s="43">
        <f t="shared" si="104"/>
        <v>0</v>
      </c>
      <c r="Z69" s="43">
        <f t="shared" si="104"/>
        <v>0</v>
      </c>
      <c r="AA69" s="41">
        <f>AC69+AE69</f>
        <v>4330.6000000000004</v>
      </c>
      <c r="AB69" s="43">
        <f t="shared" ref="AB69:AH69" si="105">AB70</f>
        <v>0</v>
      </c>
      <c r="AC69" s="43">
        <f t="shared" si="105"/>
        <v>2830.6</v>
      </c>
      <c r="AD69" s="43">
        <f t="shared" si="105"/>
        <v>0</v>
      </c>
      <c r="AE69" s="43">
        <f t="shared" si="105"/>
        <v>1500</v>
      </c>
      <c r="AF69" s="43">
        <f t="shared" si="105"/>
        <v>0</v>
      </c>
      <c r="AG69" s="43">
        <f t="shared" si="105"/>
        <v>0</v>
      </c>
      <c r="AH69" s="43">
        <f t="shared" si="105"/>
        <v>0</v>
      </c>
      <c r="AI69" s="41">
        <f>AK69+AM69+AN69+AO69+AP69</f>
        <v>4330.6000000000004</v>
      </c>
      <c r="AJ69" s="43">
        <f t="shared" ref="AJ69:AQ69" si="106">AJ70</f>
        <v>0</v>
      </c>
      <c r="AK69" s="43">
        <f>AK70</f>
        <v>2830.6</v>
      </c>
      <c r="AL69" s="43">
        <f t="shared" si="106"/>
        <v>0</v>
      </c>
      <c r="AM69" s="43">
        <v>1500</v>
      </c>
      <c r="AN69" s="43">
        <f t="shared" si="106"/>
        <v>0</v>
      </c>
      <c r="AO69" s="43">
        <f t="shared" si="106"/>
        <v>0</v>
      </c>
      <c r="AP69" s="43">
        <f t="shared" si="106"/>
        <v>0</v>
      </c>
      <c r="AQ69" s="43">
        <f t="shared" si="106"/>
        <v>0</v>
      </c>
      <c r="AR69" s="41">
        <f>AT69+AV69</f>
        <v>1500</v>
      </c>
      <c r="AS69" s="43">
        <f t="shared" ref="AS69:AX69" si="107">AS70</f>
        <v>0</v>
      </c>
      <c r="AT69" s="43">
        <f t="shared" si="107"/>
        <v>0</v>
      </c>
      <c r="AU69" s="43">
        <f t="shared" si="107"/>
        <v>0</v>
      </c>
      <c r="AV69" s="43">
        <f t="shared" si="107"/>
        <v>1500</v>
      </c>
      <c r="AW69" s="43">
        <f t="shared" si="107"/>
        <v>0</v>
      </c>
      <c r="AX69" s="43">
        <f t="shared" si="107"/>
        <v>0</v>
      </c>
      <c r="AY69" s="41">
        <f>BA69+BC69</f>
        <v>1500</v>
      </c>
      <c r="AZ69" s="43">
        <f t="shared" ref="AZ69:BE69" si="108">AZ70</f>
        <v>0</v>
      </c>
      <c r="BA69" s="43">
        <f t="shared" si="108"/>
        <v>0</v>
      </c>
      <c r="BB69" s="43">
        <f t="shared" si="108"/>
        <v>0</v>
      </c>
      <c r="BC69" s="43">
        <f t="shared" si="108"/>
        <v>1500</v>
      </c>
      <c r="BD69" s="43">
        <f t="shared" si="108"/>
        <v>0</v>
      </c>
      <c r="BE69" s="43">
        <f t="shared" si="108"/>
        <v>0</v>
      </c>
    </row>
    <row r="70" spans="1:82" s="6" customFormat="1" ht="120.75" customHeight="1" x14ac:dyDescent="0.2">
      <c r="A70" s="56"/>
      <c r="B70" s="40" t="s">
        <v>20</v>
      </c>
      <c r="C70" s="40" t="s">
        <v>12</v>
      </c>
      <c r="D70" s="41">
        <f t="shared" si="94"/>
        <v>18091.7</v>
      </c>
      <c r="E70" s="43"/>
      <c r="F70" s="43"/>
      <c r="G70" s="43"/>
      <c r="H70" s="43"/>
      <c r="I70" s="43"/>
      <c r="J70" s="43"/>
      <c r="K70" s="43">
        <f t="shared" ref="K70" si="109">L70+M70+N70+O70+P70+Q70</f>
        <v>2099.9</v>
      </c>
      <c r="L70" s="43">
        <v>0</v>
      </c>
      <c r="M70" s="43">
        <v>1049.9000000000001</v>
      </c>
      <c r="N70" s="43"/>
      <c r="O70" s="43">
        <v>1050</v>
      </c>
      <c r="P70" s="43">
        <v>0</v>
      </c>
      <c r="Q70" s="43">
        <v>0</v>
      </c>
      <c r="R70" s="43">
        <f t="shared" ref="R70" si="110">S70+T70+U70+V70+W70+X70+Y70+Z70</f>
        <v>4330.6000000000004</v>
      </c>
      <c r="S70" s="43">
        <v>0</v>
      </c>
      <c r="T70" s="43">
        <v>0</v>
      </c>
      <c r="U70" s="43">
        <v>2830.6</v>
      </c>
      <c r="V70" s="43">
        <v>0</v>
      </c>
      <c r="W70" s="43">
        <v>1500</v>
      </c>
      <c r="X70" s="43">
        <v>0</v>
      </c>
      <c r="Y70" s="43">
        <v>0</v>
      </c>
      <c r="Z70" s="43">
        <v>0</v>
      </c>
      <c r="AA70" s="41">
        <f>AC70+AE70</f>
        <v>4330.6000000000004</v>
      </c>
      <c r="AB70" s="43">
        <v>0</v>
      </c>
      <c r="AC70" s="43">
        <v>2830.6</v>
      </c>
      <c r="AD70" s="43">
        <v>0</v>
      </c>
      <c r="AE70" s="43">
        <v>1500</v>
      </c>
      <c r="AF70" s="43">
        <v>0</v>
      </c>
      <c r="AG70" s="43">
        <v>0</v>
      </c>
      <c r="AH70" s="43">
        <v>0</v>
      </c>
      <c r="AI70" s="41">
        <f>AK70+AM70</f>
        <v>4330.6000000000004</v>
      </c>
      <c r="AJ70" s="43">
        <v>0</v>
      </c>
      <c r="AK70" s="43">
        <v>2830.6</v>
      </c>
      <c r="AL70" s="43">
        <v>0</v>
      </c>
      <c r="AM70" s="43">
        <v>1500</v>
      </c>
      <c r="AN70" s="43">
        <v>0</v>
      </c>
      <c r="AO70" s="43">
        <v>0</v>
      </c>
      <c r="AP70" s="43">
        <v>0</v>
      </c>
      <c r="AQ70" s="43">
        <v>0</v>
      </c>
      <c r="AR70" s="41">
        <f>AT70+AV70</f>
        <v>1500</v>
      </c>
      <c r="AS70" s="43">
        <v>0</v>
      </c>
      <c r="AT70" s="43">
        <v>0</v>
      </c>
      <c r="AU70" s="43">
        <v>0</v>
      </c>
      <c r="AV70" s="43">
        <v>1500</v>
      </c>
      <c r="AW70" s="43">
        <v>0</v>
      </c>
      <c r="AX70" s="43">
        <v>0</v>
      </c>
      <c r="AY70" s="41">
        <f>BA70+BC70</f>
        <v>1500</v>
      </c>
      <c r="AZ70" s="43">
        <v>0</v>
      </c>
      <c r="BA70" s="43">
        <v>0</v>
      </c>
      <c r="BB70" s="43">
        <v>0</v>
      </c>
      <c r="BC70" s="43">
        <v>1500</v>
      </c>
      <c r="BD70" s="43">
        <v>0</v>
      </c>
      <c r="BE70" s="43">
        <v>0</v>
      </c>
    </row>
    <row r="71" spans="1:82" s="6" customFormat="1" ht="149.25" customHeight="1" x14ac:dyDescent="0.2">
      <c r="A71" s="55" t="s">
        <v>61</v>
      </c>
      <c r="B71" s="40" t="s">
        <v>18</v>
      </c>
      <c r="C71" s="40" t="s">
        <v>12</v>
      </c>
      <c r="D71" s="41">
        <f>K71</f>
        <v>0</v>
      </c>
      <c r="E71" s="43"/>
      <c r="F71" s="43"/>
      <c r="G71" s="43"/>
      <c r="H71" s="43"/>
      <c r="I71" s="43"/>
      <c r="J71" s="43"/>
      <c r="K71" s="43">
        <f>N71</f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f>S71+T71+U71+V71+W71+X71+Y71+Z71</f>
        <v>550.1</v>
      </c>
      <c r="S71" s="43">
        <v>0</v>
      </c>
      <c r="T71" s="43">
        <v>0</v>
      </c>
      <c r="U71" s="43">
        <v>0</v>
      </c>
      <c r="V71" s="43">
        <v>550.1</v>
      </c>
      <c r="W71" s="43">
        <v>0</v>
      </c>
      <c r="X71" s="43">
        <v>0</v>
      </c>
      <c r="Y71" s="43">
        <v>0</v>
      </c>
      <c r="Z71" s="43">
        <v>0</v>
      </c>
      <c r="AA71" s="43">
        <f>AB71+AC71+AD71+AE71+AF71+AG71+AH71+AI71</f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f>AJ71+AK71+AL71+AM71+AN71+AO71+AP71+AQ71</f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>
        <v>0</v>
      </c>
      <c r="AQ71" s="43">
        <v>0</v>
      </c>
      <c r="AR71" s="43">
        <f>AS71+AT71+AU71+AV71+AW71+AX71+AY71+AZ71</f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f>AZ71+BA71+BB71+BC71+BD71+BE71+BF71+BG71</f>
        <v>0</v>
      </c>
      <c r="AZ71" s="43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</row>
    <row r="72" spans="1:82" s="36" customFormat="1" ht="37.5" hidden="1" customHeight="1" x14ac:dyDescent="0.2">
      <c r="A72" s="56"/>
      <c r="B72" s="40"/>
      <c r="C72" s="40"/>
      <c r="D72" s="45">
        <f>K72</f>
        <v>0</v>
      </c>
      <c r="E72" s="45"/>
      <c r="F72" s="45"/>
      <c r="G72" s="45"/>
      <c r="H72" s="45"/>
      <c r="I72" s="45"/>
      <c r="J72" s="45"/>
      <c r="K72" s="45">
        <f>N72</f>
        <v>0</v>
      </c>
      <c r="L72" s="45">
        <v>0</v>
      </c>
      <c r="M72" s="45">
        <v>0</v>
      </c>
      <c r="N72" s="45">
        <v>0</v>
      </c>
      <c r="O72" s="45">
        <v>0</v>
      </c>
      <c r="P72" s="45">
        <v>0</v>
      </c>
      <c r="Q72" s="45">
        <v>0</v>
      </c>
      <c r="R72" s="45">
        <f>S72+T72+U72+V72+W72+X72+Y72+Z72</f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f>AB72+AC72+AD72+AE72+AF72+AG72+AH72</f>
        <v>0</v>
      </c>
      <c r="AB72" s="45">
        <v>0</v>
      </c>
      <c r="AC72" s="45">
        <v>0</v>
      </c>
      <c r="AD72" s="45">
        <v>0</v>
      </c>
      <c r="AE72" s="45">
        <v>0</v>
      </c>
      <c r="AF72" s="45">
        <v>0</v>
      </c>
      <c r="AG72" s="45">
        <v>0</v>
      </c>
      <c r="AH72" s="45">
        <v>0</v>
      </c>
      <c r="AI72" s="45">
        <f>AJ72+AK72+AL72+AM72+AN72+AO72+AP72+AQ72</f>
        <v>0</v>
      </c>
      <c r="AJ72" s="45">
        <v>0</v>
      </c>
      <c r="AK72" s="45">
        <v>0</v>
      </c>
      <c r="AL72" s="45">
        <v>0</v>
      </c>
      <c r="AM72" s="45">
        <v>0</v>
      </c>
      <c r="AN72" s="45">
        <v>0</v>
      </c>
      <c r="AO72" s="45">
        <v>0</v>
      </c>
      <c r="AP72" s="45">
        <v>0</v>
      </c>
      <c r="AQ72" s="45">
        <v>0</v>
      </c>
      <c r="AR72" s="45">
        <f>AS72+AT72+AU72+AV72+AW72+AX72</f>
        <v>0</v>
      </c>
      <c r="AS72" s="45">
        <v>0</v>
      </c>
      <c r="AT72" s="45">
        <v>0</v>
      </c>
      <c r="AU72" s="45">
        <v>0</v>
      </c>
      <c r="AV72" s="45">
        <v>0</v>
      </c>
      <c r="AW72" s="45">
        <v>0</v>
      </c>
      <c r="AX72" s="45">
        <v>0</v>
      </c>
      <c r="AY72" s="45">
        <f>AZ72+BA72+BB72+BC72+BD72+BE72</f>
        <v>0</v>
      </c>
      <c r="AZ72" s="45">
        <v>0</v>
      </c>
      <c r="BA72" s="45">
        <v>0</v>
      </c>
      <c r="BB72" s="45">
        <v>0</v>
      </c>
      <c r="BC72" s="45">
        <v>0</v>
      </c>
      <c r="BD72" s="45">
        <v>0</v>
      </c>
      <c r="BE72" s="45">
        <v>0</v>
      </c>
      <c r="BF72" s="37"/>
      <c r="BG72" s="37"/>
      <c r="BH72" s="37"/>
      <c r="BI72" s="37"/>
      <c r="BJ72" s="37"/>
      <c r="BK72" s="37"/>
      <c r="BL72" s="37"/>
      <c r="BM72" s="37"/>
      <c r="BN72" s="37"/>
      <c r="BO72" s="37"/>
      <c r="BP72" s="37"/>
      <c r="BQ72" s="37"/>
      <c r="BR72" s="37"/>
      <c r="BS72" s="37"/>
      <c r="BT72" s="37"/>
      <c r="BU72" s="37"/>
      <c r="BV72" s="37"/>
      <c r="BW72" s="37"/>
      <c r="BX72" s="37"/>
      <c r="BY72" s="37"/>
      <c r="BZ72" s="37"/>
      <c r="CA72" s="37"/>
      <c r="CB72" s="37"/>
      <c r="CC72" s="37"/>
      <c r="CD72" s="37"/>
    </row>
    <row r="73" spans="1:82" s="37" customFormat="1" ht="273" customHeight="1" x14ac:dyDescent="0.2">
      <c r="A73" s="55" t="s">
        <v>62</v>
      </c>
      <c r="B73" s="40" t="s">
        <v>71</v>
      </c>
      <c r="C73" s="40" t="s">
        <v>56</v>
      </c>
      <c r="D73" s="45">
        <f>K73</f>
        <v>187.60000000000002</v>
      </c>
      <c r="E73" s="45"/>
      <c r="F73" s="45"/>
      <c r="G73" s="45"/>
      <c r="H73" s="45"/>
      <c r="I73" s="45"/>
      <c r="J73" s="45"/>
      <c r="K73" s="45">
        <f>L73+M73+N73+O73+P73+Q73</f>
        <v>187.60000000000002</v>
      </c>
      <c r="L73" s="45">
        <v>0</v>
      </c>
      <c r="M73" s="45">
        <v>162.30000000000001</v>
      </c>
      <c r="N73" s="45">
        <v>25.3</v>
      </c>
      <c r="O73" s="45">
        <v>0</v>
      </c>
      <c r="P73" s="45">
        <v>0</v>
      </c>
      <c r="Q73" s="45">
        <v>0</v>
      </c>
      <c r="R73" s="45">
        <f>S73+T73+U73+V73+W73+X73+Y73+Z73</f>
        <v>0</v>
      </c>
      <c r="S73" s="45">
        <v>0</v>
      </c>
      <c r="T73" s="45">
        <v>0</v>
      </c>
      <c r="U73" s="45">
        <v>0</v>
      </c>
      <c r="V73" s="45">
        <v>0</v>
      </c>
      <c r="W73" s="45">
        <v>0</v>
      </c>
      <c r="X73" s="45">
        <v>0</v>
      </c>
      <c r="Y73" s="45">
        <v>0</v>
      </c>
      <c r="Z73" s="45">
        <v>0</v>
      </c>
      <c r="AA73" s="45">
        <f>AB73+AC73+AD73+AE73+AF73+AG73+AH73</f>
        <v>0</v>
      </c>
      <c r="AB73" s="45">
        <v>0</v>
      </c>
      <c r="AC73" s="45">
        <v>0</v>
      </c>
      <c r="AD73" s="45">
        <v>0</v>
      </c>
      <c r="AE73" s="45">
        <v>0</v>
      </c>
      <c r="AF73" s="45">
        <v>0</v>
      </c>
      <c r="AG73" s="45">
        <v>0</v>
      </c>
      <c r="AH73" s="45">
        <v>0</v>
      </c>
      <c r="AI73" s="45">
        <f>AJ73+AK73+AL73+AM73+AN73+AO73+AP73+AQ73</f>
        <v>0</v>
      </c>
      <c r="AJ73" s="45">
        <v>0</v>
      </c>
      <c r="AK73" s="45">
        <v>0</v>
      </c>
      <c r="AL73" s="45">
        <v>0</v>
      </c>
      <c r="AM73" s="45">
        <v>0</v>
      </c>
      <c r="AN73" s="45">
        <v>0</v>
      </c>
      <c r="AO73" s="45">
        <v>0</v>
      </c>
      <c r="AP73" s="45">
        <v>0</v>
      </c>
      <c r="AQ73" s="45">
        <v>0</v>
      </c>
      <c r="AR73" s="45">
        <f>AS73+AT73+AU73+AV73+AW73+AX73</f>
        <v>0</v>
      </c>
      <c r="AS73" s="45">
        <v>0</v>
      </c>
      <c r="AT73" s="45">
        <v>0</v>
      </c>
      <c r="AU73" s="45">
        <v>0</v>
      </c>
      <c r="AV73" s="45">
        <v>0</v>
      </c>
      <c r="AW73" s="45">
        <v>0</v>
      </c>
      <c r="AX73" s="45">
        <v>0</v>
      </c>
      <c r="AY73" s="45">
        <f>AZ73+BA73+BB73+BC73+BD73+BE73</f>
        <v>0</v>
      </c>
      <c r="AZ73" s="45">
        <v>0</v>
      </c>
      <c r="BA73" s="45">
        <v>0</v>
      </c>
      <c r="BB73" s="45">
        <v>0</v>
      </c>
      <c r="BC73" s="45">
        <v>0</v>
      </c>
      <c r="BD73" s="45">
        <v>0</v>
      </c>
      <c r="BE73" s="45">
        <v>0</v>
      </c>
    </row>
    <row r="74" spans="1:82" ht="33" customHeight="1" x14ac:dyDescent="0.2">
      <c r="D74" s="6"/>
      <c r="E74" s="6"/>
      <c r="F74" s="6"/>
      <c r="G74" s="6"/>
      <c r="H74" s="6"/>
      <c r="I74" s="6"/>
      <c r="J74" s="6"/>
      <c r="K74" s="21"/>
      <c r="L74" s="6"/>
      <c r="M74" s="6"/>
      <c r="O74" s="6"/>
      <c r="P74" s="6"/>
      <c r="Q74" s="6"/>
      <c r="AA74" s="21"/>
      <c r="AB74" s="6"/>
      <c r="AC74" s="6"/>
      <c r="AE74" s="6"/>
      <c r="AF74" s="6"/>
      <c r="AG74" s="6"/>
      <c r="AH74" s="6"/>
      <c r="AI74" s="6"/>
      <c r="AJ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</row>
    <row r="75" spans="1:82" x14ac:dyDescent="0.2">
      <c r="E75" s="6"/>
      <c r="F75" s="6"/>
      <c r="G75" s="6"/>
      <c r="H75" s="6"/>
      <c r="I75" s="6"/>
      <c r="J75" s="6"/>
      <c r="K75" s="6"/>
      <c r="L75" s="6"/>
      <c r="M75" s="6"/>
      <c r="O75" s="6"/>
      <c r="P75" s="6"/>
      <c r="Q75" s="6"/>
      <c r="AA75" s="21"/>
    </row>
  </sheetData>
  <mergeCells count="177">
    <mergeCell ref="AX1:BE4"/>
    <mergeCell ref="BE40:BE41"/>
    <mergeCell ref="AZ40:AZ41"/>
    <mergeCell ref="BA40:BA41"/>
    <mergeCell ref="BB40:BB41"/>
    <mergeCell ref="BC40:BC41"/>
    <mergeCell ref="BD40:BD41"/>
    <mergeCell ref="AW32:AW33"/>
    <mergeCell ref="AX32:AX33"/>
    <mergeCell ref="BB32:BB33"/>
    <mergeCell ref="BD32:BD33"/>
    <mergeCell ref="AY7:BE10"/>
    <mergeCell ref="AU40:AU41"/>
    <mergeCell ref="AY32:AY33"/>
    <mergeCell ref="AZ32:AZ33"/>
    <mergeCell ref="AV40:AV41"/>
    <mergeCell ref="AW40:AW41"/>
    <mergeCell ref="AX40:AX41"/>
    <mergeCell ref="AY40:AY41"/>
    <mergeCell ref="AU32:AU33"/>
    <mergeCell ref="BA32:BA33"/>
    <mergeCell ref="AI14:AQ14"/>
    <mergeCell ref="AK40:AK41"/>
    <mergeCell ref="AQ40:AQ41"/>
    <mergeCell ref="AL32:AL33"/>
    <mergeCell ref="AM32:AM33"/>
    <mergeCell ref="AR40:AR41"/>
    <mergeCell ref="AS40:AS41"/>
    <mergeCell ref="AT40:AT41"/>
    <mergeCell ref="AQ32:AQ33"/>
    <mergeCell ref="AR32:AR33"/>
    <mergeCell ref="AS32:AS33"/>
    <mergeCell ref="AN40:AN41"/>
    <mergeCell ref="AO40:AO41"/>
    <mergeCell ref="AP40:AP41"/>
    <mergeCell ref="AN32:AN33"/>
    <mergeCell ref="AO32:AO33"/>
    <mergeCell ref="AL40:AL41"/>
    <mergeCell ref="AM40:AM41"/>
    <mergeCell ref="AT32:AT33"/>
    <mergeCell ref="AP32:AP33"/>
    <mergeCell ref="AJ32:AJ33"/>
    <mergeCell ref="AK32:AK33"/>
    <mergeCell ref="Y10:Z10"/>
    <mergeCell ref="A22:A24"/>
    <mergeCell ref="AR14:AX14"/>
    <mergeCell ref="B32:B33"/>
    <mergeCell ref="C32:C33"/>
    <mergeCell ref="AY14:BE14"/>
    <mergeCell ref="A11:BE11"/>
    <mergeCell ref="A25:A27"/>
    <mergeCell ref="W32:W33"/>
    <mergeCell ref="X32:X33"/>
    <mergeCell ref="Y32:Y33"/>
    <mergeCell ref="Z32:Z33"/>
    <mergeCell ref="AA32:AA33"/>
    <mergeCell ref="R32:R33"/>
    <mergeCell ref="S32:S33"/>
    <mergeCell ref="BC32:BC33"/>
    <mergeCell ref="BE32:BE33"/>
    <mergeCell ref="AV32:AV33"/>
    <mergeCell ref="AE32:AE33"/>
    <mergeCell ref="R14:Z14"/>
    <mergeCell ref="E14:J14"/>
    <mergeCell ref="A29:A30"/>
    <mergeCell ref="A17:A20"/>
    <mergeCell ref="AA14:AH14"/>
    <mergeCell ref="AG32:AG33"/>
    <mergeCell ref="AH32:AH33"/>
    <mergeCell ref="M40:M41"/>
    <mergeCell ref="N40:N41"/>
    <mergeCell ref="O40:O41"/>
    <mergeCell ref="L32:L33"/>
    <mergeCell ref="M32:M33"/>
    <mergeCell ref="N32:N33"/>
    <mergeCell ref="AB32:AB33"/>
    <mergeCell ref="AC32:AC33"/>
    <mergeCell ref="AD32:AD33"/>
    <mergeCell ref="Y40:Y41"/>
    <mergeCell ref="Z40:Z41"/>
    <mergeCell ref="AF32:AF33"/>
    <mergeCell ref="K14:Q14"/>
    <mergeCell ref="O32:O33"/>
    <mergeCell ref="P32:P33"/>
    <mergeCell ref="A57:A58"/>
    <mergeCell ref="B40:B41"/>
    <mergeCell ref="C40:C41"/>
    <mergeCell ref="D40:D41"/>
    <mergeCell ref="K40:K41"/>
    <mergeCell ref="A48:A49"/>
    <mergeCell ref="A13:A15"/>
    <mergeCell ref="B13:B15"/>
    <mergeCell ref="C13:C15"/>
    <mergeCell ref="D14:D15"/>
    <mergeCell ref="D32:D33"/>
    <mergeCell ref="K32:K33"/>
    <mergeCell ref="D13:BE13"/>
    <mergeCell ref="AI32:AI33"/>
    <mergeCell ref="T32:T33"/>
    <mergeCell ref="U32:U33"/>
    <mergeCell ref="V32:V33"/>
    <mergeCell ref="AG40:AG41"/>
    <mergeCell ref="AH40:AH41"/>
    <mergeCell ref="AI40:AI41"/>
    <mergeCell ref="AJ40:AJ41"/>
    <mergeCell ref="A39:A41"/>
    <mergeCell ref="L40:L41"/>
    <mergeCell ref="Q32:Q33"/>
    <mergeCell ref="R40:R41"/>
    <mergeCell ref="AA40:AA41"/>
    <mergeCell ref="AB40:AB41"/>
    <mergeCell ref="AC40:AC41"/>
    <mergeCell ref="P40:P41"/>
    <mergeCell ref="Q40:Q41"/>
    <mergeCell ref="S40:S41"/>
    <mergeCell ref="T40:T41"/>
    <mergeCell ref="U40:U41"/>
    <mergeCell ref="V40:V41"/>
    <mergeCell ref="W40:W41"/>
    <mergeCell ref="X40:X41"/>
    <mergeCell ref="A35:A38"/>
    <mergeCell ref="A32:A33"/>
    <mergeCell ref="AJ62:AJ63"/>
    <mergeCell ref="AD40:AD41"/>
    <mergeCell ref="AE40:AE41"/>
    <mergeCell ref="AF40:AF41"/>
    <mergeCell ref="AH62:AH63"/>
    <mergeCell ref="AG62:AG63"/>
    <mergeCell ref="AF62:AF63"/>
    <mergeCell ref="AE62:AE63"/>
    <mergeCell ref="AD62:AD63"/>
    <mergeCell ref="AI62:AI63"/>
    <mergeCell ref="AC62:AC63"/>
    <mergeCell ref="AB62:AB63"/>
    <mergeCell ref="AA62:AA63"/>
    <mergeCell ref="BE62:BE63"/>
    <mergeCell ref="BD62:BD63"/>
    <mergeCell ref="BC62:BC63"/>
    <mergeCell ref="BB62:BB63"/>
    <mergeCell ref="BA62:BA63"/>
    <mergeCell ref="AZ62:AZ63"/>
    <mergeCell ref="AY62:AY63"/>
    <mergeCell ref="AX62:AX63"/>
    <mergeCell ref="AW62:AW63"/>
    <mergeCell ref="AV62:AV63"/>
    <mergeCell ref="AU62:AU63"/>
    <mergeCell ref="AT62:AT63"/>
    <mergeCell ref="AS62:AS63"/>
    <mergeCell ref="AR62:AR63"/>
    <mergeCell ref="AQ62:AQ63"/>
    <mergeCell ref="AP62:AP63"/>
    <mergeCell ref="AO62:AO63"/>
    <mergeCell ref="AN62:AN63"/>
    <mergeCell ref="AM62:AM63"/>
    <mergeCell ref="AL62:AL63"/>
    <mergeCell ref="AK62:AK63"/>
    <mergeCell ref="A62:A65"/>
    <mergeCell ref="A66:A68"/>
    <mergeCell ref="Q62:Q63"/>
    <mergeCell ref="P62:P63"/>
    <mergeCell ref="O62:O63"/>
    <mergeCell ref="N62:N63"/>
    <mergeCell ref="M62:M63"/>
    <mergeCell ref="L62:L63"/>
    <mergeCell ref="K62:K63"/>
    <mergeCell ref="D62:D63"/>
    <mergeCell ref="B62:B63"/>
    <mergeCell ref="C62:C63"/>
    <mergeCell ref="Z62:Z63"/>
    <mergeCell ref="X62:X63"/>
    <mergeCell ref="Y62:Y63"/>
    <mergeCell ref="W62:W63"/>
    <mergeCell ref="V62:V63"/>
    <mergeCell ref="U62:U63"/>
    <mergeCell ref="T62:T63"/>
    <mergeCell ref="S62:S63"/>
    <mergeCell ref="R62:R63"/>
  </mergeCells>
  <pageMargins left="0.25" right="0.25" top="0.75" bottom="0.55000000000000004" header="0.3" footer="0.3"/>
  <pageSetup paperSize="9" scale="1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2021-07-08T09:50:40Z</dcterms:modified>
</cp:coreProperties>
</file>