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Лист1!$11:$14</definedName>
    <definedName name="_xlnm.Print_Area" localSheetId="0">Лист1!$A$1:$BE$82</definedName>
  </definedNames>
  <calcPr calcId="144525"/>
</workbook>
</file>

<file path=xl/calcChain.xml><?xml version="1.0" encoding="utf-8"?>
<calcChain xmlns="http://schemas.openxmlformats.org/spreadsheetml/2006/main">
  <c r="AC71" i="1" l="1"/>
  <c r="AC73" i="1"/>
  <c r="AA71" i="1"/>
  <c r="AA80" i="1" l="1"/>
  <c r="AE38" i="1" l="1"/>
  <c r="AD38" i="1"/>
  <c r="AC38" i="1"/>
  <c r="AA47" i="1"/>
  <c r="AD22" i="1"/>
  <c r="AC21" i="1" l="1"/>
  <c r="AD21" i="1" l="1"/>
  <c r="AA76" i="1" l="1"/>
  <c r="AD73" i="1"/>
  <c r="AD71" i="1" s="1"/>
  <c r="D81" i="1"/>
  <c r="AA81" i="1"/>
  <c r="D80" i="1"/>
  <c r="AA73" i="1" l="1"/>
  <c r="AD53" i="1"/>
  <c r="D60" i="1"/>
  <c r="AA60" i="1"/>
  <c r="D59" i="1"/>
  <c r="AA59" i="1"/>
  <c r="AD24" i="1" l="1"/>
  <c r="AC39" i="1" l="1"/>
  <c r="AC37" i="1" s="1"/>
  <c r="AB38" i="1"/>
  <c r="AA38" i="1" s="1"/>
  <c r="AA41" i="1"/>
  <c r="AD16" i="1" l="1"/>
  <c r="AC16" i="1"/>
  <c r="AA42" i="1"/>
  <c r="U16" i="1" l="1"/>
  <c r="U17" i="1" l="1"/>
  <c r="V21" i="1"/>
  <c r="V16" i="1" s="1"/>
  <c r="V17" i="1"/>
  <c r="V18" i="1"/>
  <c r="U39" i="1"/>
  <c r="U38" i="1"/>
  <c r="V22" i="1"/>
  <c r="V39" i="1"/>
  <c r="V19" i="1"/>
  <c r="V71" i="1"/>
  <c r="V38" i="1"/>
  <c r="R21" i="1" l="1"/>
  <c r="W21" i="1"/>
  <c r="D23" i="1"/>
  <c r="K23" i="1"/>
  <c r="AA23" i="1"/>
  <c r="AI23" i="1"/>
  <c r="AR23" i="1"/>
  <c r="AY23" i="1"/>
  <c r="R23" i="1"/>
  <c r="U23" i="1"/>
  <c r="V23" i="1"/>
  <c r="U21" i="1"/>
  <c r="U20" i="1" s="1"/>
  <c r="V20" i="1"/>
  <c r="R19" i="1" l="1"/>
  <c r="U19" i="1"/>
  <c r="D36" i="1"/>
  <c r="D35" i="1"/>
  <c r="R36" i="1"/>
  <c r="R35" i="1"/>
  <c r="AD18" i="1" l="1"/>
  <c r="AA18" i="1" s="1"/>
  <c r="D40" i="1"/>
  <c r="AU39" i="1"/>
  <c r="AT39" i="1"/>
  <c r="AK39" i="1"/>
  <c r="AL39" i="1"/>
  <c r="AL17" i="1" s="1"/>
  <c r="AA40" i="1"/>
  <c r="AD40" i="1"/>
  <c r="AD39" i="1"/>
  <c r="AD37" i="1" s="1"/>
  <c r="AR52" i="1"/>
  <c r="AM75" i="1" l="1"/>
  <c r="AT21" i="1" l="1"/>
  <c r="AU21" i="1"/>
  <c r="AV21" i="1"/>
  <c r="AM21" i="1"/>
  <c r="AE21" i="1"/>
  <c r="AE75" i="1"/>
  <c r="AR21" i="1" l="1"/>
  <c r="AI51" i="1"/>
  <c r="AA52" i="1"/>
  <c r="AA50" i="1"/>
  <c r="V74" i="1" l="1"/>
  <c r="R74" i="1" s="1"/>
  <c r="D74" i="1" s="1"/>
  <c r="R34" i="1" l="1"/>
  <c r="D34" i="1" s="1"/>
  <c r="V40" i="1" l="1"/>
  <c r="R45" i="1"/>
  <c r="D45" i="1" s="1"/>
  <c r="R44" i="1"/>
  <c r="X15" i="1" l="1"/>
  <c r="T15" i="1"/>
  <c r="U22" i="1" l="1"/>
  <c r="U40" i="1" l="1"/>
  <c r="R40" i="1" l="1"/>
  <c r="U18" i="1"/>
  <c r="V24" i="1" l="1"/>
  <c r="Y38" i="1" l="1"/>
  <c r="U37" i="1" l="1"/>
  <c r="V37" i="1" l="1"/>
  <c r="N19" i="1" l="1"/>
  <c r="N53" i="1"/>
  <c r="N39" i="1"/>
  <c r="N17" i="1" s="1"/>
  <c r="N38" i="1"/>
  <c r="N22" i="1"/>
  <c r="N18" i="1" s="1"/>
  <c r="N21" i="1"/>
  <c r="N63" i="1"/>
  <c r="M19" i="1"/>
  <c r="M24" i="1"/>
  <c r="R33" i="1"/>
  <c r="D33" i="1" s="1"/>
  <c r="R18" i="1" l="1"/>
  <c r="W53" i="1"/>
  <c r="AK75" i="1" l="1"/>
  <c r="AK73" i="1" s="1"/>
  <c r="AC22" i="1"/>
  <c r="AA33" i="1"/>
  <c r="K33" i="1"/>
  <c r="V53" i="1" l="1"/>
  <c r="AM38" i="1" l="1"/>
  <c r="W38" i="1"/>
  <c r="W16" i="1" s="1"/>
  <c r="R48" i="1"/>
  <c r="K65" i="1"/>
  <c r="AY65" i="1"/>
  <c r="AL65" i="1"/>
  <c r="AI65" i="1" s="1"/>
  <c r="AD65" i="1"/>
  <c r="AA65" i="1" s="1"/>
  <c r="V65" i="1"/>
  <c r="K70" i="1"/>
  <c r="AR70" i="1"/>
  <c r="AY70" i="1"/>
  <c r="AI70" i="1"/>
  <c r="AA70" i="1"/>
  <c r="R70" i="1"/>
  <c r="R65" i="1" l="1"/>
  <c r="D65" i="1"/>
  <c r="D70" i="1"/>
  <c r="AI52" i="1"/>
  <c r="R41" i="1"/>
  <c r="R52" i="1" l="1"/>
  <c r="R50" i="1"/>
  <c r="R49" i="1"/>
  <c r="K50" i="1"/>
  <c r="K49" i="1"/>
  <c r="D50" i="1" l="1"/>
  <c r="D49" i="1"/>
  <c r="AI48" i="1"/>
  <c r="AA44" i="1"/>
  <c r="M38" i="1" l="1"/>
  <c r="K19" i="1" l="1"/>
  <c r="D19" i="1" s="1"/>
  <c r="AM73" i="1"/>
  <c r="N72" i="1"/>
  <c r="M72" i="1"/>
  <c r="K44" i="1" l="1"/>
  <c r="D44" i="1" s="1"/>
  <c r="N71" i="1" l="1"/>
  <c r="K79" i="1"/>
  <c r="AY79" i="1"/>
  <c r="AR79" i="1"/>
  <c r="AI79" i="1"/>
  <c r="AA79" i="1"/>
  <c r="R79" i="1"/>
  <c r="D79" i="1" l="1"/>
  <c r="K72" i="1"/>
  <c r="D72" i="1" s="1"/>
  <c r="AA78" i="1"/>
  <c r="AI78" i="1"/>
  <c r="AR78" i="1"/>
  <c r="AY78" i="1"/>
  <c r="R78" i="1"/>
  <c r="K78" i="1"/>
  <c r="D78" i="1" s="1"/>
  <c r="K41" i="1" l="1"/>
  <c r="K42" i="1" l="1"/>
  <c r="R42" i="1" l="1"/>
  <c r="AY77" i="1" l="1"/>
  <c r="AR77" i="1" s="1"/>
  <c r="AI77" i="1"/>
  <c r="AA77" i="1" s="1"/>
  <c r="R77" i="1"/>
  <c r="K77" i="1"/>
  <c r="D77" i="1" s="1"/>
  <c r="R47" i="1" l="1"/>
  <c r="N64" i="1" l="1"/>
  <c r="K64" i="1" s="1"/>
  <c r="D64" i="1" s="1"/>
  <c r="M39" i="1"/>
  <c r="K69" i="1" l="1"/>
  <c r="D69" i="1" s="1"/>
  <c r="M18" i="1" l="1"/>
  <c r="L18" i="1"/>
  <c r="BE18" i="1"/>
  <c r="BD18" i="1"/>
  <c r="BC18" i="1"/>
  <c r="BA18" i="1"/>
  <c r="AZ18" i="1"/>
  <c r="AX18" i="1"/>
  <c r="AW18" i="1"/>
  <c r="AV18" i="1"/>
  <c r="AT18" i="1"/>
  <c r="AS18" i="1"/>
  <c r="AQ18" i="1"/>
  <c r="AP18" i="1"/>
  <c r="AO18" i="1"/>
  <c r="AN18" i="1"/>
  <c r="AM18" i="1"/>
  <c r="AK18" i="1"/>
  <c r="AJ18" i="1"/>
  <c r="AC18" i="1"/>
  <c r="Q18" i="1"/>
  <c r="P18" i="1"/>
  <c r="O18" i="1"/>
  <c r="Q62" i="1"/>
  <c r="P62" i="1"/>
  <c r="O62" i="1"/>
  <c r="BE63" i="1"/>
  <c r="BE62" i="1" s="1"/>
  <c r="BD63" i="1"/>
  <c r="BD62" i="1" s="1"/>
  <c r="BC63" i="1"/>
  <c r="BC62" i="1" s="1"/>
  <c r="BB63" i="1"/>
  <c r="BB62" i="1" s="1"/>
  <c r="BA63" i="1"/>
  <c r="BA62" i="1" s="1"/>
  <c r="AZ63" i="1"/>
  <c r="AZ62" i="1" s="1"/>
  <c r="AX63" i="1"/>
  <c r="AX62" i="1" s="1"/>
  <c r="AW63" i="1"/>
  <c r="AW62" i="1" s="1"/>
  <c r="AV63" i="1"/>
  <c r="AV62" i="1" s="1"/>
  <c r="AU63" i="1"/>
  <c r="AU62" i="1" s="1"/>
  <c r="AT63" i="1"/>
  <c r="AT62" i="1" s="1"/>
  <c r="AS63" i="1"/>
  <c r="AS62" i="1" s="1"/>
  <c r="AQ63" i="1"/>
  <c r="AQ62" i="1" s="1"/>
  <c r="AP63" i="1"/>
  <c r="AP62" i="1" s="1"/>
  <c r="AO63" i="1"/>
  <c r="AO62" i="1" s="1"/>
  <c r="AN63" i="1"/>
  <c r="AN62" i="1" s="1"/>
  <c r="AM63" i="1"/>
  <c r="AM62" i="1" s="1"/>
  <c r="AL63" i="1"/>
  <c r="AL62" i="1" s="1"/>
  <c r="AI62" i="1" s="1"/>
  <c r="AK63" i="1"/>
  <c r="AK62" i="1" s="1"/>
  <c r="AJ63" i="1"/>
  <c r="AJ62" i="1" s="1"/>
  <c r="Z63" i="1"/>
  <c r="Z62" i="1" s="1"/>
  <c r="Y63" i="1"/>
  <c r="Y62" i="1" s="1"/>
  <c r="X63" i="1"/>
  <c r="X62" i="1" s="1"/>
  <c r="W63" i="1"/>
  <c r="AH63" i="1"/>
  <c r="AH62" i="1" s="1"/>
  <c r="AG63" i="1"/>
  <c r="AG62" i="1" s="1"/>
  <c r="AF63" i="1"/>
  <c r="AF62" i="1" s="1"/>
  <c r="AE63" i="1"/>
  <c r="AE62" i="1" s="1"/>
  <c r="AD63" i="1"/>
  <c r="AD62" i="1" s="1"/>
  <c r="AA62" i="1" s="1"/>
  <c r="AC63" i="1"/>
  <c r="AC62" i="1" s="1"/>
  <c r="AB63" i="1"/>
  <c r="AB62" i="1" s="1"/>
  <c r="V63" i="1"/>
  <c r="U63" i="1"/>
  <c r="U62" i="1" s="1"/>
  <c r="T63" i="1"/>
  <c r="T62" i="1" s="1"/>
  <c r="S63" i="1"/>
  <c r="S62" i="1" s="1"/>
  <c r="M63" i="1"/>
  <c r="M62" i="1" s="1"/>
  <c r="L63" i="1"/>
  <c r="L62" i="1" s="1"/>
  <c r="N62" i="1"/>
  <c r="BE75" i="1"/>
  <c r="BE71" i="1" s="1"/>
  <c r="BD75" i="1"/>
  <c r="BD71" i="1" s="1"/>
  <c r="BC75" i="1"/>
  <c r="BB75" i="1"/>
  <c r="BB71" i="1" s="1"/>
  <c r="BA75" i="1"/>
  <c r="BA71" i="1" s="1"/>
  <c r="AZ75" i="1"/>
  <c r="AZ71" i="1" s="1"/>
  <c r="AX75" i="1"/>
  <c r="AX71" i="1" s="1"/>
  <c r="AW75" i="1"/>
  <c r="AW71" i="1" s="1"/>
  <c r="AV75" i="1"/>
  <c r="AU75" i="1"/>
  <c r="AU71" i="1" s="1"/>
  <c r="AT75" i="1"/>
  <c r="AS75" i="1"/>
  <c r="AS71" i="1" s="1"/>
  <c r="AQ75" i="1"/>
  <c r="AQ71" i="1" s="1"/>
  <c r="AP75" i="1"/>
  <c r="AP71" i="1" s="1"/>
  <c r="AO75" i="1"/>
  <c r="AO71" i="1" s="1"/>
  <c r="AN75" i="1"/>
  <c r="AN71" i="1" s="1"/>
  <c r="AM71" i="1"/>
  <c r="AL75" i="1"/>
  <c r="AL71" i="1" s="1"/>
  <c r="AK71" i="1"/>
  <c r="AJ75" i="1"/>
  <c r="AJ71" i="1" s="1"/>
  <c r="AH75" i="1"/>
  <c r="AH71" i="1" s="1"/>
  <c r="AG75" i="1"/>
  <c r="AG71" i="1" s="1"/>
  <c r="AF75" i="1"/>
  <c r="AF71" i="1" s="1"/>
  <c r="AD75" i="1"/>
  <c r="AC75" i="1"/>
  <c r="AB75" i="1"/>
  <c r="AB71" i="1" s="1"/>
  <c r="Z75" i="1"/>
  <c r="Z71" i="1" s="1"/>
  <c r="Y75" i="1"/>
  <c r="Y71" i="1" s="1"/>
  <c r="X75" i="1"/>
  <c r="X71" i="1" s="1"/>
  <c r="W75" i="1"/>
  <c r="V75" i="1"/>
  <c r="U75" i="1"/>
  <c r="U73" i="1" s="1"/>
  <c r="T75" i="1"/>
  <c r="T71" i="1" s="1"/>
  <c r="S75" i="1"/>
  <c r="S71" i="1" s="1"/>
  <c r="Q75" i="1"/>
  <c r="Q71" i="1" s="1"/>
  <c r="P75" i="1"/>
  <c r="P71" i="1" s="1"/>
  <c r="N75" i="1"/>
  <c r="N73" i="1" s="1"/>
  <c r="N16" i="1" s="1"/>
  <c r="N15" i="1" s="1"/>
  <c r="M75" i="1"/>
  <c r="L75" i="1"/>
  <c r="L71" i="1" s="1"/>
  <c r="O75" i="1"/>
  <c r="BE53" i="1"/>
  <c r="BD53" i="1"/>
  <c r="BD16" i="1" s="1"/>
  <c r="BC53" i="1"/>
  <c r="BB53" i="1"/>
  <c r="BA53" i="1"/>
  <c r="BA16" i="1" s="1"/>
  <c r="AZ53" i="1"/>
  <c r="AX53" i="1"/>
  <c r="AW53" i="1"/>
  <c r="AW16" i="1" s="1"/>
  <c r="AV53" i="1"/>
  <c r="AU53" i="1"/>
  <c r="AT53" i="1"/>
  <c r="AS53" i="1"/>
  <c r="AQ53" i="1"/>
  <c r="AP53" i="1"/>
  <c r="AP16" i="1" s="1"/>
  <c r="AO53" i="1"/>
  <c r="AN53" i="1"/>
  <c r="AM53" i="1"/>
  <c r="AL53" i="1"/>
  <c r="AK53" i="1"/>
  <c r="AJ53" i="1"/>
  <c r="AH53" i="1"/>
  <c r="AG53" i="1"/>
  <c r="AF53" i="1"/>
  <c r="AE53" i="1"/>
  <c r="AC53" i="1"/>
  <c r="AB53" i="1"/>
  <c r="Z53" i="1"/>
  <c r="Y53" i="1"/>
  <c r="Y16" i="1" s="1"/>
  <c r="Y15" i="1" s="1"/>
  <c r="X53" i="1"/>
  <c r="U53" i="1"/>
  <c r="T53" i="1"/>
  <c r="S53" i="1"/>
  <c r="M53" i="1"/>
  <c r="L53" i="1"/>
  <c r="O53" i="1"/>
  <c r="AY54" i="1"/>
  <c r="R51" i="1"/>
  <c r="M17" i="1"/>
  <c r="K52" i="1"/>
  <c r="D52" i="1" s="1"/>
  <c r="K51" i="1"/>
  <c r="AH38" i="1"/>
  <c r="AG38" i="1"/>
  <c r="AG16" i="1" s="1"/>
  <c r="AF38" i="1"/>
  <c r="Z38" i="1"/>
  <c r="Z16" i="1" s="1"/>
  <c r="Z15" i="1" s="1"/>
  <c r="X38" i="1"/>
  <c r="T38" i="1"/>
  <c r="S38" i="1"/>
  <c r="S16" i="1" s="1"/>
  <c r="Q38" i="1"/>
  <c r="P38" i="1"/>
  <c r="O38" i="1"/>
  <c r="L38" i="1"/>
  <c r="BE39" i="1"/>
  <c r="BE17" i="1" s="1"/>
  <c r="BD39" i="1"/>
  <c r="BD17" i="1" s="1"/>
  <c r="BC39" i="1"/>
  <c r="BC17" i="1" s="1"/>
  <c r="BB39" i="1"/>
  <c r="BB17" i="1" s="1"/>
  <c r="BA39" i="1"/>
  <c r="BA17" i="1" s="1"/>
  <c r="AZ39" i="1"/>
  <c r="AZ17" i="1" s="1"/>
  <c r="AX39" i="1"/>
  <c r="AX17" i="1" s="1"/>
  <c r="AW39" i="1"/>
  <c r="AW17" i="1" s="1"/>
  <c r="AV39" i="1"/>
  <c r="AV17" i="1" s="1"/>
  <c r="AU17" i="1"/>
  <c r="AT17" i="1"/>
  <c r="AS39" i="1"/>
  <c r="AS17" i="1" s="1"/>
  <c r="AQ39" i="1"/>
  <c r="AQ17" i="1" s="1"/>
  <c r="AP39" i="1"/>
  <c r="AP17" i="1" s="1"/>
  <c r="AO39" i="1"/>
  <c r="AO17" i="1" s="1"/>
  <c r="AN39" i="1"/>
  <c r="AN17" i="1" s="1"/>
  <c r="AM39" i="1"/>
  <c r="AM17" i="1" s="1"/>
  <c r="AK17" i="1"/>
  <c r="AI17" i="1" s="1"/>
  <c r="AJ39" i="1"/>
  <c r="AJ17" i="1" s="1"/>
  <c r="AH39" i="1"/>
  <c r="AH17" i="1" s="1"/>
  <c r="AG39" i="1"/>
  <c r="AG17" i="1" s="1"/>
  <c r="AF39" i="1"/>
  <c r="AF17" i="1" s="1"/>
  <c r="AE39" i="1"/>
  <c r="AE17" i="1" s="1"/>
  <c r="AD17" i="1"/>
  <c r="AC17" i="1"/>
  <c r="AB39" i="1"/>
  <c r="Z39" i="1"/>
  <c r="Y39" i="1"/>
  <c r="X39" i="1"/>
  <c r="W39" i="1"/>
  <c r="T39" i="1"/>
  <c r="S39" i="1"/>
  <c r="S17" i="1" s="1"/>
  <c r="R17" i="1" s="1"/>
  <c r="Q39" i="1"/>
  <c r="Q17" i="1" s="1"/>
  <c r="P39" i="1"/>
  <c r="P17" i="1" s="1"/>
  <c r="O39" i="1"/>
  <c r="O17" i="1" s="1"/>
  <c r="L39" i="1"/>
  <c r="L17" i="1" s="1"/>
  <c r="AY48" i="1"/>
  <c r="K48" i="1"/>
  <c r="K47" i="1"/>
  <c r="D47" i="1" s="1"/>
  <c r="AB17" i="1" l="1"/>
  <c r="AB37" i="1"/>
  <c r="AA37" i="1" s="1"/>
  <c r="AA17" i="1"/>
  <c r="AR53" i="1"/>
  <c r="S15" i="1"/>
  <c r="AT71" i="1"/>
  <c r="AT73" i="1"/>
  <c r="AT16" i="1" s="1"/>
  <c r="AI53" i="1"/>
  <c r="AA53" i="1"/>
  <c r="W62" i="1"/>
  <c r="V62" i="1"/>
  <c r="V15" i="1"/>
  <c r="U15" i="1"/>
  <c r="R53" i="1"/>
  <c r="D51" i="1"/>
  <c r="W71" i="1"/>
  <c r="W73" i="1"/>
  <c r="W15" i="1" s="1"/>
  <c r="M71" i="1"/>
  <c r="M73" i="1"/>
  <c r="AE71" i="1"/>
  <c r="AE16" i="1" s="1"/>
  <c r="AE73" i="1"/>
  <c r="AV71" i="1"/>
  <c r="AV73" i="1"/>
  <c r="BC71" i="1"/>
  <c r="BC16" i="1" s="1"/>
  <c r="BC15" i="1" s="1"/>
  <c r="BC73" i="1"/>
  <c r="L16" i="1"/>
  <c r="L15" i="1" s="1"/>
  <c r="AF16" i="1"/>
  <c r="O71" i="1"/>
  <c r="O73" i="1"/>
  <c r="AB16" i="1"/>
  <c r="AB15" i="1" s="1"/>
  <c r="AM16" i="1"/>
  <c r="AM15" i="1" s="1"/>
  <c r="AN16" i="1"/>
  <c r="AN15" i="1" s="1"/>
  <c r="AQ16" i="1"/>
  <c r="AQ15" i="1" s="1"/>
  <c r="AX16" i="1"/>
  <c r="AX15" i="1" s="1"/>
  <c r="BE16" i="1"/>
  <c r="BE15" i="1" s="1"/>
  <c r="O16" i="1"/>
  <c r="O15" i="1" s="1"/>
  <c r="R75" i="1"/>
  <c r="R73" i="1" s="1"/>
  <c r="AO16" i="1"/>
  <c r="AO15" i="1" s="1"/>
  <c r="AS16" i="1"/>
  <c r="AS15" i="1" s="1"/>
  <c r="AV16" i="1"/>
  <c r="AV15" i="1" s="1"/>
  <c r="AZ16" i="1"/>
  <c r="AH16" i="1"/>
  <c r="AP15" i="1"/>
  <c r="AW15" i="1"/>
  <c r="AZ15" i="1"/>
  <c r="BD15" i="1"/>
  <c r="BA15" i="1"/>
  <c r="K75" i="1"/>
  <c r="K73" i="1" s="1"/>
  <c r="AR63" i="1"/>
  <c r="AR62" i="1" s="1"/>
  <c r="U71" i="1"/>
  <c r="R71" i="1" s="1"/>
  <c r="L37" i="1"/>
  <c r="S37" i="1"/>
  <c r="T37" i="1"/>
  <c r="X37" i="1"/>
  <c r="M37" i="1"/>
  <c r="N37" i="1"/>
  <c r="AZ20" i="1"/>
  <c r="BA20" i="1"/>
  <c r="BC20" i="1"/>
  <c r="BD20" i="1"/>
  <c r="BE20" i="1"/>
  <c r="BB22" i="1"/>
  <c r="BB18" i="1" s="1"/>
  <c r="AX20" i="1"/>
  <c r="AW20" i="1"/>
  <c r="AV20" i="1"/>
  <c r="AT20" i="1"/>
  <c r="AS20" i="1"/>
  <c r="AU22" i="1"/>
  <c r="AJ20" i="1"/>
  <c r="AM20" i="1"/>
  <c r="AN20" i="1"/>
  <c r="AQ20" i="1"/>
  <c r="AK21" i="1"/>
  <c r="AK16" i="1" s="1"/>
  <c r="AL22" i="1"/>
  <c r="AL18" i="1" s="1"/>
  <c r="Y20" i="1"/>
  <c r="X20" i="1"/>
  <c r="T20" i="1"/>
  <c r="S20" i="1"/>
  <c r="L20" i="1"/>
  <c r="M21" i="1"/>
  <c r="K31" i="1"/>
  <c r="D31" i="1" s="1"/>
  <c r="P24" i="1"/>
  <c r="AT15" i="1" l="1"/>
  <c r="R62" i="1"/>
  <c r="R16" i="1"/>
  <c r="R15" i="1" s="1"/>
  <c r="M16" i="1"/>
  <c r="M15" i="1" s="1"/>
  <c r="K71" i="1"/>
  <c r="N20" i="1"/>
  <c r="AC20" i="1"/>
  <c r="AK20" i="1"/>
  <c r="AK15" i="1"/>
  <c r="M20" i="1"/>
  <c r="AR22" i="1"/>
  <c r="AR18" i="1" s="1"/>
  <c r="AU18" i="1"/>
  <c r="D42" i="1"/>
  <c r="D41" i="1"/>
  <c r="AJ38" i="1" l="1"/>
  <c r="AJ16" i="1" s="1"/>
  <c r="AJ15" i="1" s="1"/>
  <c r="AY39" i="1"/>
  <c r="AY17" i="1" s="1"/>
  <c r="AR42" i="1"/>
  <c r="AR41" i="1"/>
  <c r="AY42" i="1"/>
  <c r="AY41" i="1"/>
  <c r="AI42" i="1" l="1"/>
  <c r="AI41" i="1"/>
  <c r="AI31" i="1" l="1"/>
  <c r="AI47" i="1" l="1"/>
  <c r="K67" i="1" l="1"/>
  <c r="R67" i="1"/>
  <c r="AA67" i="1"/>
  <c r="AI67" i="1"/>
  <c r="AR67" i="1"/>
  <c r="AY67" i="1"/>
  <c r="D67" i="1" l="1"/>
  <c r="AA48" i="1" l="1"/>
  <c r="AR48" i="1"/>
  <c r="AP37" i="1"/>
  <c r="AO37" i="1"/>
  <c r="AQ24" i="1"/>
  <c r="D48" i="1" l="1"/>
  <c r="AQ37" i="1"/>
  <c r="AY76" i="1" l="1"/>
  <c r="AY30" i="1"/>
  <c r="AY55" i="1" l="1"/>
  <c r="AR55" i="1"/>
  <c r="AR47" i="1"/>
  <c r="AY47" i="1"/>
  <c r="AG37" i="1"/>
  <c r="AF37" i="1"/>
  <c r="BD37" i="1"/>
  <c r="AY38" i="1"/>
  <c r="BB37" i="1"/>
  <c r="AZ37" i="1"/>
  <c r="BE37" i="1"/>
  <c r="AR31" i="1"/>
  <c r="AY31" i="1"/>
  <c r="AY29" i="1"/>
  <c r="AG24" i="1"/>
  <c r="AF24" i="1"/>
  <c r="BE24" i="1"/>
  <c r="BD24" i="1"/>
  <c r="BC24" i="1"/>
  <c r="BB24" i="1"/>
  <c r="BB21" i="1" s="1"/>
  <c r="BA24" i="1"/>
  <c r="AZ24" i="1"/>
  <c r="AW24" i="1"/>
  <c r="BB20" i="1" l="1"/>
  <c r="BB16" i="1"/>
  <c r="BB15" i="1" s="1"/>
  <c r="AY15" i="1" s="1"/>
  <c r="BC37" i="1"/>
  <c r="BA37" i="1"/>
  <c r="AI75" i="1"/>
  <c r="AI73" i="1" s="1"/>
  <c r="AY21" i="1"/>
  <c r="AY75" i="1"/>
  <c r="AY73" i="1" s="1"/>
  <c r="AI63" i="1"/>
  <c r="AY53" i="1"/>
  <c r="AW37" i="1"/>
  <c r="AN37" i="1"/>
  <c r="AY22" i="1"/>
  <c r="AY18" i="1" s="1"/>
  <c r="AX24" i="1"/>
  <c r="AY66" i="1"/>
  <c r="AY63" i="1"/>
  <c r="AY62" i="1" s="1"/>
  <c r="AY61" i="1"/>
  <c r="AY58" i="1"/>
  <c r="AY57" i="1"/>
  <c r="AY56" i="1"/>
  <c r="AY46" i="1"/>
  <c r="AY28" i="1"/>
  <c r="AY27" i="1"/>
  <c r="AY26" i="1"/>
  <c r="AY25" i="1"/>
  <c r="AY37" i="1" l="1"/>
  <c r="AY20" i="1"/>
  <c r="AY16" i="1"/>
  <c r="AX37" i="1"/>
  <c r="AB22" i="1" l="1"/>
  <c r="AH22" i="1"/>
  <c r="AG22" i="1"/>
  <c r="AF22" i="1"/>
  <c r="AE22" i="1"/>
  <c r="AF20" i="1" l="1"/>
  <c r="AF18" i="1"/>
  <c r="AF15" i="1" s="1"/>
  <c r="AH20" i="1"/>
  <c r="AH18" i="1"/>
  <c r="AH15" i="1" s="1"/>
  <c r="AE20" i="1"/>
  <c r="AE18" i="1"/>
  <c r="AE15" i="1" s="1"/>
  <c r="AG20" i="1"/>
  <c r="AG18" i="1"/>
  <c r="AG15" i="1" s="1"/>
  <c r="AB20" i="1"/>
  <c r="AB18" i="1"/>
  <c r="AA22" i="1"/>
  <c r="AA31" i="1" l="1"/>
  <c r="AI55" i="1" l="1"/>
  <c r="AA55" i="1"/>
  <c r="AA75" i="1" l="1"/>
  <c r="AR76" i="1"/>
  <c r="AI76" i="1"/>
  <c r="J71" i="1"/>
  <c r="I71" i="1"/>
  <c r="H71" i="1"/>
  <c r="G71" i="1"/>
  <c r="F71" i="1"/>
  <c r="E71" i="1"/>
  <c r="K76" i="1"/>
  <c r="R76" i="1"/>
  <c r="D76" i="1" l="1"/>
  <c r="AR75" i="1"/>
  <c r="AI71" i="1"/>
  <c r="AI66" i="1"/>
  <c r="AI61" i="1"/>
  <c r="AI58" i="1"/>
  <c r="AI57" i="1"/>
  <c r="AI56" i="1"/>
  <c r="AI54" i="1"/>
  <c r="AI46" i="1"/>
  <c r="AL37" i="1"/>
  <c r="AI30" i="1"/>
  <c r="AI29" i="1"/>
  <c r="AI28" i="1"/>
  <c r="AI27" i="1"/>
  <c r="AI26" i="1"/>
  <c r="AI25" i="1"/>
  <c r="AM24" i="1"/>
  <c r="AL24" i="1"/>
  <c r="AK24" i="1"/>
  <c r="AJ24" i="1"/>
  <c r="AL21" i="1" l="1"/>
  <c r="AL16" i="1" s="1"/>
  <c r="AL15" i="1" s="1"/>
  <c r="AI15" i="1" s="1"/>
  <c r="D75" i="1"/>
  <c r="AR73" i="1"/>
  <c r="D73" i="1" s="1"/>
  <c r="AR71" i="1"/>
  <c r="AY71" i="1"/>
  <c r="AM37" i="1"/>
  <c r="AK37" i="1"/>
  <c r="AI24" i="1"/>
  <c r="AI38" i="1"/>
  <c r="AJ37" i="1"/>
  <c r="AI39" i="1"/>
  <c r="AI22" i="1"/>
  <c r="AI18" i="1" s="1"/>
  <c r="AI21" i="1" l="1"/>
  <c r="AL20" i="1"/>
  <c r="AI20" i="1" s="1"/>
  <c r="D71" i="1"/>
  <c r="AI16" i="1"/>
  <c r="AI37" i="1"/>
  <c r="F39" i="1" l="1"/>
  <c r="G39" i="1"/>
  <c r="H39" i="1"/>
  <c r="I39" i="1"/>
  <c r="J39" i="1"/>
  <c r="E39" i="1"/>
  <c r="F38" i="1"/>
  <c r="G38" i="1"/>
  <c r="H38" i="1"/>
  <c r="I38" i="1"/>
  <c r="J38" i="1"/>
  <c r="AT24" i="1"/>
  <c r="AU24" i="1"/>
  <c r="AU16" i="1" s="1"/>
  <c r="AV24" i="1"/>
  <c r="AY24" i="1"/>
  <c r="AC24" i="1"/>
  <c r="AE24" i="1"/>
  <c r="AH24" i="1"/>
  <c r="T24" i="1"/>
  <c r="U24" i="1"/>
  <c r="W24" i="1"/>
  <c r="X24" i="1"/>
  <c r="Y24" i="1"/>
  <c r="Z24" i="1"/>
  <c r="N24" i="1"/>
  <c r="O24" i="1"/>
  <c r="Q24" i="1"/>
  <c r="G24" i="1"/>
  <c r="H24" i="1"/>
  <c r="I24" i="1"/>
  <c r="J24" i="1"/>
  <c r="AS24" i="1"/>
  <c r="AB24" i="1"/>
  <c r="S24" i="1"/>
  <c r="L24" i="1"/>
  <c r="E24" i="1"/>
  <c r="AU15" i="1" l="1"/>
  <c r="AR15" i="1" s="1"/>
  <c r="AR16" i="1"/>
  <c r="AD20" i="1"/>
  <c r="AA20" i="1" s="1"/>
  <c r="AD15" i="1"/>
  <c r="AU20" i="1"/>
  <c r="AR20" i="1" s="1"/>
  <c r="K24" i="1"/>
  <c r="AR39" i="1"/>
  <c r="AR17" i="1" s="1"/>
  <c r="AV37" i="1"/>
  <c r="AU37" i="1"/>
  <c r="AT37" i="1"/>
  <c r="AR24" i="1"/>
  <c r="R39" i="1"/>
  <c r="AA24" i="1"/>
  <c r="K39" i="1"/>
  <c r="AA39" i="1"/>
  <c r="R24" i="1"/>
  <c r="D39" i="1" l="1"/>
  <c r="D24" i="1"/>
  <c r="R31" i="1"/>
  <c r="W20" i="1" l="1"/>
  <c r="R20" i="1" l="1"/>
  <c r="AA29" i="1"/>
  <c r="AR29" i="1"/>
  <c r="AA66" i="1" l="1"/>
  <c r="AA61" i="1"/>
  <c r="AA58" i="1"/>
  <c r="AA57" i="1"/>
  <c r="AA56" i="1"/>
  <c r="AA54" i="1"/>
  <c r="AA46" i="1"/>
  <c r="AA30" i="1"/>
  <c r="AA28" i="1"/>
  <c r="AA27" i="1"/>
  <c r="AA26" i="1"/>
  <c r="AA25" i="1"/>
  <c r="AR66" i="1"/>
  <c r="AR61" i="1"/>
  <c r="AR58" i="1"/>
  <c r="AR57" i="1"/>
  <c r="AR56" i="1"/>
  <c r="AR54" i="1"/>
  <c r="AR46" i="1"/>
  <c r="AR30" i="1"/>
  <c r="AR28" i="1"/>
  <c r="AR27" i="1"/>
  <c r="AR26" i="1"/>
  <c r="AR25" i="1"/>
  <c r="K66" i="1"/>
  <c r="K61" i="1"/>
  <c r="K58" i="1"/>
  <c r="K57" i="1"/>
  <c r="K56" i="1"/>
  <c r="K55" i="1"/>
  <c r="K54" i="1"/>
  <c r="K46" i="1"/>
  <c r="K30" i="1"/>
  <c r="K29" i="1"/>
  <c r="K27" i="1"/>
  <c r="K25" i="1"/>
  <c r="R66" i="1" l="1"/>
  <c r="D66" i="1" s="1"/>
  <c r="R61" i="1"/>
  <c r="D61" i="1" s="1"/>
  <c r="R58" i="1"/>
  <c r="D58" i="1" s="1"/>
  <c r="R57" i="1"/>
  <c r="D57" i="1" s="1"/>
  <c r="R56" i="1"/>
  <c r="D56" i="1" s="1"/>
  <c r="R55" i="1"/>
  <c r="D55" i="1" s="1"/>
  <c r="R54" i="1"/>
  <c r="D54" i="1" s="1"/>
  <c r="R46" i="1"/>
  <c r="D46" i="1" s="1"/>
  <c r="R30" i="1"/>
  <c r="D30" i="1" s="1"/>
  <c r="R29" i="1"/>
  <c r="D29" i="1" s="1"/>
  <c r="R28" i="1"/>
  <c r="R27" i="1"/>
  <c r="D27" i="1" s="1"/>
  <c r="R26" i="1"/>
  <c r="R25" i="1"/>
  <c r="D25" i="1" s="1"/>
  <c r="AE37" i="1"/>
  <c r="K28" i="1"/>
  <c r="K26" i="1"/>
  <c r="O37" i="1"/>
  <c r="O20" i="1"/>
  <c r="G63" i="1"/>
  <c r="G62" i="1" s="1"/>
  <c r="G53" i="1"/>
  <c r="G37" i="1"/>
  <c r="G21" i="1"/>
  <c r="G17" i="1"/>
  <c r="F63" i="1"/>
  <c r="F62" i="1" s="1"/>
  <c r="F53" i="1"/>
  <c r="F37" i="1"/>
  <c r="F30" i="1"/>
  <c r="F25" i="1"/>
  <c r="F17" i="1"/>
  <c r="E63" i="1"/>
  <c r="E53" i="1"/>
  <c r="E21" i="1"/>
  <c r="E17" i="1"/>
  <c r="H55" i="1"/>
  <c r="H37" i="1"/>
  <c r="D26" i="1" l="1"/>
  <c r="D28" i="1"/>
  <c r="K22" i="1"/>
  <c r="K18" i="1" s="1"/>
  <c r="D18" i="1" s="1"/>
  <c r="E38" i="1"/>
  <c r="E16" i="1" s="1"/>
  <c r="F24" i="1"/>
  <c r="AA63" i="1"/>
  <c r="AS37" i="1"/>
  <c r="AR37" i="1" s="1"/>
  <c r="AR38" i="1"/>
  <c r="H53" i="1"/>
  <c r="H16" i="1" s="1"/>
  <c r="H15" i="1" s="1"/>
  <c r="E62" i="1"/>
  <c r="K21" i="1"/>
  <c r="K63" i="1"/>
  <c r="K62" i="1" s="1"/>
  <c r="R63" i="1"/>
  <c r="W37" i="1"/>
  <c r="F21" i="1"/>
  <c r="F20" i="1" s="1"/>
  <c r="G20" i="1"/>
  <c r="E20" i="1"/>
  <c r="G16" i="1"/>
  <c r="G15" i="1" s="1"/>
  <c r="D62" i="1" l="1"/>
  <c r="D63" i="1"/>
  <c r="K20" i="1"/>
  <c r="E37" i="1"/>
  <c r="K17" i="1"/>
  <c r="D17" i="1" s="1"/>
  <c r="F16" i="1"/>
  <c r="F15" i="1" s="1"/>
  <c r="E15" i="1"/>
  <c r="R22" i="1"/>
  <c r="D22" i="1" l="1"/>
  <c r="D20" i="1"/>
  <c r="AA21" i="1"/>
  <c r="D21" i="1" l="1"/>
  <c r="Z37" i="1" l="1"/>
  <c r="R38" i="1" l="1"/>
  <c r="AH37" i="1"/>
  <c r="K38" i="1"/>
  <c r="I37" i="1"/>
  <c r="Y37" i="1"/>
  <c r="R37" i="1" s="1"/>
  <c r="P37" i="1"/>
  <c r="Q37" i="1"/>
  <c r="J37" i="1"/>
  <c r="K37" i="1" l="1"/>
  <c r="Q53" i="1" l="1"/>
  <c r="Q16" i="1" s="1"/>
  <c r="Q15" i="1" s="1"/>
  <c r="P53" i="1" l="1"/>
  <c r="J53" i="1"/>
  <c r="J16" i="1" s="1"/>
  <c r="J15" i="1" s="1"/>
  <c r="P16" i="1" l="1"/>
  <c r="P15" i="1" s="1"/>
  <c r="K15" i="1" s="1"/>
  <c r="K53" i="1"/>
  <c r="D53" i="1" s="1"/>
  <c r="I55" i="1"/>
  <c r="D5" i="2"/>
  <c r="K16" i="1" l="1"/>
  <c r="I53" i="1"/>
  <c r="I16" i="1" l="1"/>
  <c r="I15" i="1" l="1"/>
  <c r="D37" i="1"/>
  <c r="D38" i="1"/>
  <c r="AC15" i="1"/>
  <c r="AA15" i="1" s="1"/>
  <c r="AA16" i="1"/>
  <c r="D16" i="1" s="1"/>
  <c r="D15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<sst xmlns="http://schemas.openxmlformats.org/spreadsheetml/2006/main" count="226" uniqueCount="78">
  <si>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</si>
  <si>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</si>
  <si>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</si>
  <si>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</si>
  <si>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</si>
  <si>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</si>
  <si>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</si>
  <si>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</si>
  <si>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</si>
  <si>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</si>
  <si>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</si>
  <si>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</si>
  <si>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</si>
  <si>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</si>
  <si>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</si>
  <si>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</si>
  <si>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</si>
  <si>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</si>
  <si>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</si>
  <si>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</si>
  <si>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</si>
  <si>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</si>
  <si>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</si>
  <si>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</si>
  <si>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</si>
  <si>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</si>
  <si>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</si>
  <si>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</si>
  <si>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</si>
  <si>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</si>
  <si>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</si>
  <si>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</si>
  <si>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</si>
  <si>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</si>
  <si>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</si>
  <si>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</si>
  <si>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</si>
  <si>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</si>
  <si>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</si>
  <si>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</si>
  <si>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</si>
  <si>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</si>
  <si>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</si>
  <si>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</si>
  <si>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</si>
  <si>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</si>
  <si>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</si>
  <si>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</si>
  <si>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</si>
  <si>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</si>
  <si>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</si>
  <si>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</si>
  <si>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</si>
  <si>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</si>
  <si>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</si>
  <si>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</si>
  <si>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</si>
  <si>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</si>
  <si>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</si>
  <si>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</si>
  <si>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</si>
  <si>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</si>
  <si>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</si>
  <si>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</si>
  <si>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</si>
  <si>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</si>
  <si>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</si>
  <si>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 xml:space="preserve">  </t>
  </si>
  <si>
    <t>Приложение 2                                                                                                                                            к муниципальной программе МО МР "Печора"                                                                                                                                                                                        "Жилье, жилищно-коммунальное хозяйство                                                                                                                                                                                                                                                                       и территориальное развитие"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</si>
  <si>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</si>
  <si>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</si>
  <si>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
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</si>
  <si>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</si>
  <si>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</si>
  <si>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</si>
  <si>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</si>
  <si>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</si>
  <si>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Приложение 1                                                                                                                                                                                                                                           к изменениям, вносимым в постановление администрации                                                                                                                                                          МР «Печора» от 31.12.2019 г.  № 1670                                                                                                                                                                                                                                                                       «Об утверждении муниципальной программы МО МР «Печора»                                                                                                                                                                                                                                                                                                  «Жилье, жилищно-коммунальное хозяйство и территориальное развитие»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</si>
</sst>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sz val="16"/>
      <name val="Times New Roman"/>
      <family val="1"/>
      <charset val="204"/>
    </font>
    <font>
      <b/>
      <sz val="18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1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2" borderId="0" xfId="0" applyFont="1" applyFill="1" applyBorder="1"/>
    <xf numFmtId="0" fontId="2" fillId="2" borderId="0" xfId="0" applyFont="1" applyFill="1" applyBorder="1"/>
    <xf numFmtId="0" fontId="1" fillId="0" borderId="0" xfId="0" applyFont="1" applyFill="1" applyBorder="1"/>
    <xf numFmtId="0" fontId="2" fillId="0" borderId="0" xfId="0" applyFont="1" applyFill="1" applyBorder="1" applyAlignment="1">
      <alignment horizontal="right" vertical="top" wrapText="1"/>
    </xf>
    <xf numFmtId="0" fontId="1" fillId="0" borderId="0" xfId="0" applyFont="1" applyFill="1" applyBorder="1" applyAlignment="1">
      <alignment horizontal="right" vertical="top" wrapText="1"/>
    </xf>
    <xf numFmtId="0" fontId="1" fillId="2" borderId="0" xfId="0" applyFont="1" applyFill="1" applyBorder="1" applyAlignment="1">
      <alignment horizontal="right" vertical="top" wrapText="1"/>
    </xf>
    <xf numFmtId="0" fontId="2" fillId="2" borderId="0" xfId="0" applyFont="1" applyFill="1" applyBorder="1" applyAlignment="1">
      <alignment horizontal="right" vertical="top" wrapText="1"/>
    </xf>
    <xf numFmtId="0" fontId="2" fillId="0" borderId="0" xfId="0" applyFont="1" applyFill="1" applyBorder="1"/>
    <xf numFmtId="0" fontId="4" fillId="0" borderId="1" xfId="0" applyFont="1" applyFill="1" applyBorder="1" applyAlignment="1">
      <alignment horizontal="center" vertical="center" textRotation="90" wrapText="1"/>
    </xf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164" fontId="2" fillId="0" borderId="0" xfId="0" applyNumberFormat="1" applyFont="1" applyFill="1"/>
    <xf numFmtId="164" fontId="1" fillId="0" borderId="0" xfId="0" applyNumberFormat="1" applyFont="1" applyFill="1"/>
    <xf numFmtId="0" fontId="0" fillId="0" borderId="0" xfId="0" applyAlignment="1">
      <alignment wrapText="1"/>
    </xf>
    <xf numFmtId="0" fontId="0" fillId="2" borderId="0" xfId="0" applyFill="1" applyAlignment="1">
      <alignment wrapText="1"/>
    </xf>
    <xf numFmtId="0" fontId="3" fillId="0" borderId="0" xfId="0" applyFont="1"/>
    <xf numFmtId="164" fontId="2" fillId="7" borderId="0" xfId="0" applyNumberFormat="1" applyFont="1" applyFill="1"/>
    <xf numFmtId="164" fontId="0" fillId="2" borderId="0" xfId="0" applyNumberFormat="1" applyFill="1" applyAlignment="1">
      <alignment wrapText="1"/>
    </xf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164" fontId="1" fillId="0" borderId="0" xfId="0" applyNumberFormat="1" applyFont="1" applyFill="1" applyBorder="1" applyAlignment="1">
      <alignment horizontal="right" vertical="top" wrapText="1"/>
    </xf>
    <xf numFmtId="164" fontId="2" fillId="0" borderId="0" xfId="0" applyNumberFormat="1" applyFont="1" applyFill="1" applyBorder="1" applyAlignment="1">
      <alignment horizontal="right" vertical="top" wrapText="1"/>
    </xf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164" fontId="10" fillId="0" borderId="0" xfId="0" applyNumberFormat="1" applyFont="1" applyFill="1" applyBorder="1" applyAlignment="1">
      <alignment horizontal="righ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left" vertical="center" wrapText="1"/>
    </xf>
    <xf numFmtId="165" fontId="10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3" fillId="0" borderId="0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165" fontId="10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textRotation="90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center" vertical="center"/>
    </xf>
    <xf numFmtId="164" fontId="16" fillId="0" borderId="0" xfId="0" applyNumberFormat="1" applyFont="1" applyAlignment="1">
      <alignment wrapText="1"/>
    </xf>
    <xf numFmtId="0" fontId="10" fillId="2" borderId="1" xfId="0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right"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0" fillId="2" borderId="0" xfId="0" applyNumberFormat="1" applyFont="1" applyFill="1"/>
    <xf numFmtId="164" fontId="10" fillId="2" borderId="1" xfId="0" applyNumberFormat="1" applyFont="1" applyFill="1" applyBorder="1" applyAlignment="1">
      <alignment horizontal="center" vertical="center" wrapText="1"/>
    </xf>
    <xf numFmtId="164" fontId="11" fillId="0" borderId="0" xfId="0" applyNumberFormat="1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165" fontId="10" fillId="0" borderId="6" xfId="0" applyNumberFormat="1" applyFont="1" applyFill="1" applyBorder="1" applyAlignment="1">
      <alignment horizontal="center" vertical="center"/>
    </xf>
    <xf numFmtId="165" fontId="10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1" fillId="4" borderId="1" xfId="0" applyFont="1" applyFill="1" applyBorder="1"/>
    <xf numFmtId="165" fontId="1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0" fontId="10" fillId="0" borderId="8" xfId="0" applyFont="1" applyFill="1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10" fillId="0" borderId="6" xfId="0" applyFont="1" applyFill="1" applyBorder="1" applyAlignment="1">
      <alignment horizontal="center" vertical="top" wrapText="1"/>
    </xf>
    <xf numFmtId="0" fontId="10" fillId="0" borderId="8" xfId="0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0" fontId="11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10" fillId="0" borderId="6" xfId="0" applyFont="1" applyFill="1" applyBorder="1" applyAlignment="1">
      <alignment horizontal="left" vertical="top" wrapText="1"/>
    </xf>
    <xf numFmtId="0" fontId="10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vertical="top" wrapText="1"/>
    </xf>
    <xf numFmtId="0" fontId="12" fillId="0" borderId="6" xfId="0" applyFont="1" applyFill="1" applyBorder="1" applyAlignment="1">
      <alignment horizontal="left" vertical="top" wrapText="1"/>
    </xf>
    <xf numFmtId="0" fontId="12" fillId="0" borderId="7" xfId="0" applyFont="1" applyFill="1" applyBorder="1" applyAlignment="1">
      <alignment horizontal="left" vertical="top" wrapText="1"/>
    </xf>
    <xf numFmtId="0" fontId="12" fillId="0" borderId="6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64" fontId="7" fillId="2" borderId="0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right" wrapText="1"/>
    </xf>
    <xf numFmtId="164" fontId="7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D82"/>
  <sheetViews>
    <sheetView tabSelected="1" view="pageBreakPreview" topLeftCell="A10" zoomScale="50" zoomScaleNormal="54" zoomScaleSheetLayoutView="50" workbookViewId="0">
      <pane ySplit="5460" topLeftCell="A82" activePane="bottomLeft"/>
      <selection activeCell="S4" sqref="S4"/>
      <selection pane="bottomLeft" activeCell="P17" sqref="P17"/>
    </sheetView>
  </sheetViews>
  <sheetFormatPr defaultColWidth="9.140625" defaultRowHeight="12.75" x14ac:dyDescent="0.2"/>
  <cols>
    <col min="1" max="1" width="41.28515625" style="1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2" customWidth="1"/>
    <col min="12" max="12" width="21.85546875" style="1" customWidth="1"/>
    <col min="13" max="13" width="17.140625" style="1" customWidth="1"/>
    <col min="14" max="14" width="15.42578125" style="6" customWidth="1"/>
    <col min="15" max="15" width="17.140625" style="1" customWidth="1"/>
    <col min="16" max="16" width="9" style="1" customWidth="1"/>
    <col min="17" max="17" width="10.140625" style="1" customWidth="1"/>
    <col min="18" max="18" width="17" style="21" customWidth="1"/>
    <col min="19" max="19" width="20" style="6" customWidth="1"/>
    <col min="20" max="20" width="8.42578125" style="6" customWidth="1"/>
    <col min="21" max="21" width="16.5703125" style="6" customWidth="1"/>
    <col min="22" max="22" width="14.7109375" style="6" customWidth="1"/>
    <col min="23" max="23" width="15" style="6" customWidth="1"/>
    <col min="24" max="24" width="9" style="6" customWidth="1"/>
    <col min="25" max="25" width="11.140625" style="6" customWidth="1"/>
    <col min="26" max="26" width="12.28515625" style="6" customWidth="1"/>
    <col min="27" max="27" width="17" style="2" customWidth="1"/>
    <col min="28" max="28" width="14.5703125" style="1" customWidth="1"/>
    <col min="29" max="29" width="15.28515625" style="1" customWidth="1"/>
    <col min="30" max="30" width="17" style="1" customWidth="1"/>
    <col min="31" max="31" width="16.140625" style="1" customWidth="1"/>
    <col min="32" max="33" width="9" style="1" customWidth="1"/>
    <col min="34" max="34" width="19.5703125" style="1" customWidth="1"/>
    <col min="35" max="35" width="16.5703125" style="1" customWidth="1"/>
    <col min="36" max="36" width="10.5703125" style="1" customWidth="1"/>
    <col min="37" max="37" width="15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9.7109375" style="1" customWidth="1"/>
    <col min="53" max="53" width="10.5703125" style="1" customWidth="1"/>
    <col min="54" max="54" width="15.28515625" style="1" customWidth="1"/>
    <col min="55" max="55" width="18.42578125" style="1" customWidth="1"/>
    <col min="56" max="56" width="10.7109375" style="1" customWidth="1"/>
    <col min="57" max="57" width="14.28515625" style="1" customWidth="1"/>
    <col min="58" max="58" width="9.140625" style="4"/>
    <col min="59" max="59" width="19.5703125" style="4" customWidth="1"/>
    <col min="60" max="16384" width="9.140625" style="4"/>
  </cols>
  <sheetData>
    <row r="1" spans="1:59" s="6" customFormat="1" ht="24.75" customHeight="1" x14ac:dyDescent="0.25">
      <c r="K1" s="25"/>
      <c r="R1" s="25"/>
      <c r="AA1" s="25"/>
      <c r="AB1" s="26"/>
      <c r="AC1" s="26"/>
      <c r="AD1" s="1"/>
      <c r="AE1" s="27"/>
      <c r="AF1" s="27"/>
      <c r="AG1" s="27"/>
      <c r="AH1" s="47"/>
      <c r="AI1" s="47"/>
      <c r="AJ1" s="47"/>
      <c r="AK1" s="28"/>
      <c r="AL1" s="28"/>
      <c r="AM1" s="47"/>
      <c r="AN1" s="47"/>
      <c r="AO1" s="47"/>
      <c r="AP1" s="47"/>
      <c r="AQ1" s="47"/>
      <c r="AR1" s="47"/>
      <c r="AS1" s="47"/>
      <c r="AT1" s="47"/>
      <c r="AU1" s="48" t="s">
        <v>67</v>
      </c>
      <c r="AV1" s="49"/>
      <c r="AW1" s="49"/>
      <c r="AX1" s="147"/>
      <c r="AY1" s="148"/>
      <c r="AZ1" s="148"/>
      <c r="BA1" s="148"/>
      <c r="BB1" s="148"/>
      <c r="BC1" s="148"/>
      <c r="BD1" s="148"/>
      <c r="BE1" s="148"/>
    </row>
    <row r="2" spans="1:59" s="6" customFormat="1" ht="24.75" customHeight="1" x14ac:dyDescent="0.25">
      <c r="K2" s="25"/>
      <c r="R2" s="25"/>
      <c r="AA2" s="25"/>
      <c r="AB2" s="26"/>
      <c r="AC2" s="26"/>
      <c r="AD2" s="1"/>
      <c r="AE2" s="47"/>
      <c r="AF2" s="47"/>
      <c r="AG2" s="47"/>
      <c r="AH2" s="47"/>
      <c r="AI2" s="47"/>
      <c r="AJ2" s="47"/>
      <c r="AK2" s="28"/>
      <c r="AL2" s="28"/>
      <c r="AM2" s="47"/>
      <c r="AN2" s="47"/>
      <c r="AO2" s="47"/>
      <c r="AP2" s="47"/>
      <c r="AQ2" s="47"/>
      <c r="AR2" s="47"/>
      <c r="AS2" s="47"/>
      <c r="AT2" s="47"/>
      <c r="AU2" s="48"/>
      <c r="AV2" s="49"/>
      <c r="AW2" s="49"/>
      <c r="AX2" s="148"/>
      <c r="AY2" s="148"/>
      <c r="AZ2" s="148"/>
      <c r="BA2" s="148"/>
      <c r="BB2" s="148"/>
      <c r="BC2" s="148"/>
      <c r="BD2" s="148"/>
      <c r="BE2" s="148"/>
    </row>
    <row r="3" spans="1:59" s="6" customFormat="1" ht="14.25" customHeight="1" x14ac:dyDescent="0.25">
      <c r="K3" s="25"/>
      <c r="R3" s="25"/>
      <c r="AA3" s="25"/>
      <c r="AB3" s="26"/>
      <c r="AC3" s="26"/>
      <c r="AD3" s="1"/>
      <c r="AE3" s="47"/>
      <c r="AF3" s="47"/>
      <c r="AG3" s="47"/>
      <c r="AH3" s="47"/>
      <c r="AI3" s="47"/>
      <c r="AJ3" s="47"/>
      <c r="AK3" s="28"/>
      <c r="AL3" s="28"/>
      <c r="AM3" s="47"/>
      <c r="AN3" s="47"/>
      <c r="AO3" s="47"/>
      <c r="AP3" s="47"/>
      <c r="AQ3" s="47"/>
      <c r="AR3" s="47"/>
      <c r="AS3" s="47"/>
      <c r="AT3" s="47"/>
      <c r="AU3" s="48"/>
      <c r="AV3" s="49"/>
      <c r="AW3" s="49"/>
      <c r="AX3" s="49"/>
      <c r="AY3" s="147" t="s">
        <v>77</v>
      </c>
      <c r="AZ3" s="147"/>
      <c r="BA3" s="147"/>
      <c r="BB3" s="147"/>
      <c r="BC3" s="147"/>
      <c r="BD3" s="147"/>
      <c r="BE3" s="147"/>
    </row>
    <row r="4" spans="1:59" s="6" customFormat="1" ht="96.75" customHeight="1" x14ac:dyDescent="0.45">
      <c r="K4" s="25"/>
      <c r="R4" s="25"/>
      <c r="S4" s="150"/>
      <c r="AA4" s="25"/>
      <c r="AB4" s="26"/>
      <c r="AC4" s="26"/>
      <c r="AD4" s="1"/>
      <c r="AE4" s="47"/>
      <c r="AF4" s="47"/>
      <c r="AG4" s="47"/>
      <c r="AH4" s="47"/>
      <c r="AI4" s="47"/>
      <c r="AJ4" s="47"/>
      <c r="AK4" s="28"/>
      <c r="AL4" s="28"/>
      <c r="AM4" s="47"/>
      <c r="AN4" s="47"/>
      <c r="AO4" s="47"/>
      <c r="AP4" s="47"/>
      <c r="AQ4" s="47"/>
      <c r="AR4" s="47"/>
      <c r="AS4" s="47"/>
      <c r="AT4" s="47"/>
      <c r="AU4" s="48"/>
      <c r="AV4" s="49"/>
      <c r="AW4" s="49"/>
      <c r="AX4" s="49"/>
      <c r="AY4" s="147"/>
      <c r="AZ4" s="147"/>
      <c r="BA4" s="147"/>
      <c r="BB4" s="147"/>
      <c r="BC4" s="147"/>
      <c r="BD4" s="147"/>
      <c r="BE4" s="147"/>
    </row>
    <row r="5" spans="1:59" s="6" customFormat="1" ht="24.75" customHeight="1" x14ac:dyDescent="0.25">
      <c r="K5" s="25"/>
      <c r="R5" s="25"/>
      <c r="AA5" s="25"/>
      <c r="AB5" s="26"/>
      <c r="AC5" s="26"/>
      <c r="AD5" s="1"/>
      <c r="AE5" s="47"/>
      <c r="AF5" s="47"/>
      <c r="AG5" s="47"/>
      <c r="AH5" s="47"/>
      <c r="AI5" s="47"/>
      <c r="AJ5" s="47"/>
      <c r="AK5" s="28"/>
      <c r="AL5" s="28"/>
      <c r="AM5" s="47"/>
      <c r="AN5" s="47"/>
      <c r="AO5" s="47"/>
      <c r="AP5" s="47"/>
      <c r="AQ5" s="47"/>
      <c r="AR5" s="47"/>
      <c r="AS5" s="47"/>
      <c r="AT5" s="47"/>
      <c r="AU5" s="48"/>
      <c r="AV5" s="49"/>
      <c r="AW5" s="49"/>
      <c r="AX5" s="49"/>
      <c r="AY5" s="147" t="s">
        <v>68</v>
      </c>
      <c r="AZ5" s="149"/>
      <c r="BA5" s="149"/>
      <c r="BB5" s="149"/>
      <c r="BC5" s="149"/>
      <c r="BD5" s="149"/>
      <c r="BE5" s="149"/>
      <c r="BF5" s="14"/>
    </row>
    <row r="6" spans="1:59" s="6" customFormat="1" ht="31.5" customHeight="1" x14ac:dyDescent="0.35">
      <c r="K6" s="25"/>
      <c r="R6" s="25"/>
      <c r="AA6" s="25"/>
      <c r="AB6" s="26"/>
      <c r="AC6" s="26"/>
      <c r="AD6" s="94"/>
      <c r="AE6" s="27"/>
      <c r="AF6" s="27"/>
      <c r="AG6" s="27"/>
      <c r="AH6" s="47"/>
      <c r="AI6" s="47"/>
      <c r="AJ6" s="47"/>
      <c r="AK6" s="31"/>
      <c r="AL6" s="28"/>
      <c r="AM6" s="47"/>
      <c r="AN6" s="47"/>
      <c r="AO6" s="47"/>
      <c r="AP6" s="47"/>
      <c r="AQ6" s="47"/>
      <c r="AR6" s="47"/>
      <c r="AS6" s="47"/>
      <c r="AT6" s="47"/>
      <c r="AU6" s="49"/>
      <c r="AV6" s="49"/>
      <c r="AW6" s="49"/>
      <c r="AX6" s="49"/>
      <c r="AY6" s="149"/>
      <c r="AZ6" s="149"/>
      <c r="BA6" s="149"/>
      <c r="BB6" s="149"/>
      <c r="BC6" s="149"/>
      <c r="BD6" s="149"/>
      <c r="BE6" s="149"/>
      <c r="BF6" s="14"/>
    </row>
    <row r="7" spans="1:59" s="6" customFormat="1" ht="21.75" customHeight="1" x14ac:dyDescent="0.25">
      <c r="K7" s="25"/>
      <c r="M7" s="26"/>
      <c r="N7" s="26"/>
      <c r="O7" s="26"/>
      <c r="R7" s="25"/>
      <c r="X7" s="26"/>
      <c r="AA7" s="21"/>
      <c r="AD7" s="78"/>
      <c r="AH7" s="46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149"/>
      <c r="AZ7" s="149"/>
      <c r="BA7" s="149"/>
      <c r="BB7" s="149"/>
      <c r="BC7" s="149"/>
      <c r="BD7" s="149"/>
      <c r="BE7" s="149"/>
      <c r="BF7" s="14"/>
    </row>
    <row r="8" spans="1:59" ht="60" customHeight="1" x14ac:dyDescent="0.35">
      <c r="A8" s="12"/>
      <c r="B8" s="12"/>
      <c r="C8" s="12"/>
      <c r="D8" s="12"/>
      <c r="E8" s="14"/>
      <c r="F8" s="14"/>
      <c r="G8" s="12"/>
      <c r="H8" s="12"/>
      <c r="I8" s="12"/>
      <c r="J8" s="12"/>
      <c r="K8" s="15"/>
      <c r="L8" s="17"/>
      <c r="M8" s="39"/>
      <c r="N8" s="50"/>
      <c r="O8" s="34"/>
      <c r="P8" s="16"/>
      <c r="Q8" s="16"/>
      <c r="R8" s="35"/>
      <c r="S8" s="87"/>
      <c r="T8" s="16"/>
      <c r="U8" s="34"/>
      <c r="V8" s="34"/>
      <c r="W8" s="16"/>
      <c r="X8" s="16"/>
      <c r="Y8" s="139" t="s">
        <v>19</v>
      </c>
      <c r="Z8" s="139"/>
      <c r="AA8" s="18"/>
      <c r="AB8" s="17"/>
      <c r="AC8" s="17"/>
      <c r="AD8" s="17"/>
      <c r="AE8" s="17"/>
      <c r="AF8" s="17"/>
      <c r="AG8" s="17"/>
      <c r="AH8" s="96"/>
      <c r="AI8" s="47"/>
      <c r="AJ8" s="47"/>
      <c r="AK8" s="47"/>
      <c r="AL8" s="47"/>
      <c r="AM8" s="47"/>
      <c r="AN8" s="47"/>
      <c r="AO8" s="47"/>
      <c r="AP8" s="47"/>
      <c r="AR8" s="47"/>
      <c r="AS8" s="47"/>
      <c r="AT8" s="47"/>
      <c r="AU8" s="47"/>
      <c r="AV8" s="47"/>
      <c r="AW8" s="47"/>
      <c r="AX8" s="47"/>
      <c r="AY8" s="149"/>
      <c r="AZ8" s="149"/>
      <c r="BA8" s="149"/>
      <c r="BB8" s="149"/>
      <c r="BC8" s="149"/>
      <c r="BD8" s="149"/>
      <c r="BE8" s="149"/>
      <c r="BF8" s="37"/>
    </row>
    <row r="9" spans="1:59" ht="39.75" customHeight="1" x14ac:dyDescent="0.45">
      <c r="A9" s="144" t="s">
        <v>58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37"/>
    </row>
    <row r="10" spans="1:59" ht="18.75" customHeight="1" x14ac:dyDescent="0.2">
      <c r="A10" s="12"/>
      <c r="B10" s="12"/>
      <c r="C10" s="12"/>
      <c r="D10" s="12"/>
      <c r="E10" s="14"/>
      <c r="F10" s="12"/>
      <c r="G10" s="12"/>
      <c r="H10" s="12"/>
      <c r="I10" s="12"/>
      <c r="J10" s="12"/>
      <c r="K10" s="19"/>
      <c r="L10" s="12"/>
      <c r="M10" s="14"/>
      <c r="N10" s="14"/>
      <c r="O10" s="14"/>
      <c r="P10" s="14"/>
      <c r="Q10" s="14"/>
      <c r="R10" s="19"/>
      <c r="S10" s="14"/>
      <c r="T10" s="14"/>
      <c r="U10" s="14"/>
      <c r="V10" s="14"/>
      <c r="W10" s="14"/>
      <c r="X10" s="14"/>
      <c r="Y10" s="14"/>
      <c r="Z10" s="14"/>
      <c r="AA10" s="13"/>
      <c r="AB10" s="14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4"/>
      <c r="AS10" s="12"/>
      <c r="AT10" s="12"/>
      <c r="AU10" s="12"/>
      <c r="AV10" s="14"/>
      <c r="AW10" s="14"/>
      <c r="AX10" s="12"/>
      <c r="AY10" s="14"/>
      <c r="AZ10" s="14"/>
      <c r="BA10" s="14"/>
      <c r="BB10" s="14"/>
      <c r="BC10" s="14"/>
      <c r="BD10" s="12"/>
      <c r="BE10" s="12"/>
      <c r="BF10" s="37"/>
    </row>
    <row r="11" spans="1:59" ht="30" customHeight="1" x14ac:dyDescent="0.35">
      <c r="A11" s="136" t="s">
        <v>4</v>
      </c>
      <c r="B11" s="136" t="s">
        <v>5</v>
      </c>
      <c r="C11" s="136" t="s">
        <v>0</v>
      </c>
      <c r="D11" s="136" t="s">
        <v>1</v>
      </c>
      <c r="E11" s="136"/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6"/>
      <c r="X11" s="136"/>
      <c r="Y11" s="136"/>
      <c r="Z11" s="136"/>
      <c r="AA11" s="136"/>
      <c r="AB11" s="136"/>
      <c r="AC11" s="136"/>
      <c r="AD11" s="136"/>
      <c r="AE11" s="136"/>
      <c r="AF11" s="136"/>
      <c r="AG11" s="136"/>
      <c r="AH11" s="136"/>
      <c r="AI11" s="136"/>
      <c r="AJ11" s="136"/>
      <c r="AK11" s="136"/>
      <c r="AL11" s="136"/>
      <c r="AM11" s="136"/>
      <c r="AN11" s="136"/>
      <c r="AO11" s="136"/>
      <c r="AP11" s="136"/>
      <c r="AQ11" s="136"/>
      <c r="AR11" s="136"/>
      <c r="AS11" s="136"/>
      <c r="AT11" s="136"/>
      <c r="AU11" s="136"/>
      <c r="AV11" s="136"/>
      <c r="AW11" s="136"/>
      <c r="AX11" s="136"/>
      <c r="AY11" s="136"/>
      <c r="AZ11" s="136"/>
      <c r="BA11" s="136"/>
      <c r="BB11" s="136"/>
      <c r="BC11" s="136"/>
      <c r="BD11" s="136"/>
      <c r="BE11" s="137"/>
      <c r="BF11" s="37"/>
      <c r="BG11" s="85"/>
    </row>
    <row r="12" spans="1:59" ht="25.15" customHeight="1" x14ac:dyDescent="0.2">
      <c r="A12" s="146"/>
      <c r="B12" s="146"/>
      <c r="C12" s="136"/>
      <c r="D12" s="136" t="s">
        <v>2</v>
      </c>
      <c r="E12" s="136"/>
      <c r="F12" s="136"/>
      <c r="G12" s="136"/>
      <c r="H12" s="136"/>
      <c r="I12" s="136"/>
      <c r="J12" s="136"/>
      <c r="K12" s="136" t="s">
        <v>32</v>
      </c>
      <c r="L12" s="136"/>
      <c r="M12" s="136"/>
      <c r="N12" s="136"/>
      <c r="O12" s="136"/>
      <c r="P12" s="136"/>
      <c r="Q12" s="136"/>
      <c r="R12" s="136" t="s">
        <v>31</v>
      </c>
      <c r="S12" s="136"/>
      <c r="T12" s="136"/>
      <c r="U12" s="136"/>
      <c r="V12" s="136"/>
      <c r="W12" s="136"/>
      <c r="X12" s="136"/>
      <c r="Y12" s="136"/>
      <c r="Z12" s="136"/>
      <c r="AA12" s="136" t="s">
        <v>30</v>
      </c>
      <c r="AB12" s="138"/>
      <c r="AC12" s="138"/>
      <c r="AD12" s="138"/>
      <c r="AE12" s="138"/>
      <c r="AF12" s="138"/>
      <c r="AG12" s="138"/>
      <c r="AH12" s="138"/>
      <c r="AI12" s="142" t="s">
        <v>29</v>
      </c>
      <c r="AJ12" s="143"/>
      <c r="AK12" s="143"/>
      <c r="AL12" s="143"/>
      <c r="AM12" s="143"/>
      <c r="AN12" s="143"/>
      <c r="AO12" s="143"/>
      <c r="AP12" s="143"/>
      <c r="AQ12" s="145"/>
      <c r="AR12" s="137" t="s">
        <v>28</v>
      </c>
      <c r="AS12" s="140"/>
      <c r="AT12" s="140"/>
      <c r="AU12" s="140"/>
      <c r="AV12" s="140"/>
      <c r="AW12" s="140"/>
      <c r="AX12" s="141"/>
      <c r="AY12" s="142" t="s">
        <v>27</v>
      </c>
      <c r="AZ12" s="143"/>
      <c r="BA12" s="143"/>
      <c r="BB12" s="143"/>
      <c r="BC12" s="143"/>
      <c r="BD12" s="143"/>
      <c r="BE12" s="143"/>
      <c r="BF12" s="37"/>
    </row>
    <row r="13" spans="1:59" ht="138" customHeight="1" x14ac:dyDescent="0.2">
      <c r="A13" s="146"/>
      <c r="B13" s="146"/>
      <c r="C13" s="136"/>
      <c r="D13" s="136"/>
      <c r="E13" s="20" t="s">
        <v>14</v>
      </c>
      <c r="F13" s="20" t="s">
        <v>9</v>
      </c>
      <c r="G13" s="20" t="s">
        <v>8</v>
      </c>
      <c r="H13" s="20" t="s">
        <v>15</v>
      </c>
      <c r="I13" s="20" t="s">
        <v>16</v>
      </c>
      <c r="J13" s="20" t="s">
        <v>17</v>
      </c>
      <c r="K13" s="51" t="s">
        <v>3</v>
      </c>
      <c r="L13" s="20" t="s">
        <v>14</v>
      </c>
      <c r="M13" s="20" t="s">
        <v>9</v>
      </c>
      <c r="N13" s="20" t="s">
        <v>8</v>
      </c>
      <c r="O13" s="20" t="s">
        <v>15</v>
      </c>
      <c r="P13" s="20" t="s">
        <v>16</v>
      </c>
      <c r="Q13" s="20" t="s">
        <v>17</v>
      </c>
      <c r="R13" s="51" t="s">
        <v>3</v>
      </c>
      <c r="S13" s="20" t="s">
        <v>14</v>
      </c>
      <c r="T13" s="20" t="s">
        <v>13</v>
      </c>
      <c r="U13" s="20" t="s">
        <v>9</v>
      </c>
      <c r="V13" s="20" t="s">
        <v>8</v>
      </c>
      <c r="W13" s="20" t="s">
        <v>15</v>
      </c>
      <c r="X13" s="20" t="s">
        <v>23</v>
      </c>
      <c r="Y13" s="20" t="s">
        <v>16</v>
      </c>
      <c r="Z13" s="20" t="s">
        <v>17</v>
      </c>
      <c r="AA13" s="51" t="s">
        <v>3</v>
      </c>
      <c r="AB13" s="20" t="s">
        <v>14</v>
      </c>
      <c r="AC13" s="20" t="s">
        <v>9</v>
      </c>
      <c r="AD13" s="79" t="s">
        <v>8</v>
      </c>
      <c r="AE13" s="20" t="s">
        <v>15</v>
      </c>
      <c r="AF13" s="20" t="s">
        <v>16</v>
      </c>
      <c r="AG13" s="20" t="s">
        <v>23</v>
      </c>
      <c r="AH13" s="20" t="s">
        <v>17</v>
      </c>
      <c r="AI13" s="51" t="s">
        <v>3</v>
      </c>
      <c r="AJ13" s="20" t="s">
        <v>14</v>
      </c>
      <c r="AK13" s="20" t="s">
        <v>9</v>
      </c>
      <c r="AL13" s="20" t="s">
        <v>8</v>
      </c>
      <c r="AM13" s="20" t="s">
        <v>15</v>
      </c>
      <c r="AN13" s="20" t="s">
        <v>16</v>
      </c>
      <c r="AO13" s="20" t="s">
        <v>23</v>
      </c>
      <c r="AP13" s="20" t="s">
        <v>25</v>
      </c>
      <c r="AQ13" s="20" t="s">
        <v>17</v>
      </c>
      <c r="AR13" s="51" t="s">
        <v>3</v>
      </c>
      <c r="AS13" s="20" t="s">
        <v>14</v>
      </c>
      <c r="AT13" s="20" t="s">
        <v>9</v>
      </c>
      <c r="AU13" s="20" t="s">
        <v>8</v>
      </c>
      <c r="AV13" s="20" t="s">
        <v>15</v>
      </c>
      <c r="AW13" s="20" t="s">
        <v>16</v>
      </c>
      <c r="AX13" s="20" t="s">
        <v>17</v>
      </c>
      <c r="AY13" s="51" t="s">
        <v>3</v>
      </c>
      <c r="AZ13" s="20" t="s">
        <v>14</v>
      </c>
      <c r="BA13" s="20" t="s">
        <v>9</v>
      </c>
      <c r="BB13" s="20" t="s">
        <v>8</v>
      </c>
      <c r="BC13" s="20" t="s">
        <v>15</v>
      </c>
      <c r="BD13" s="20" t="s">
        <v>16</v>
      </c>
      <c r="BE13" s="65" t="s">
        <v>17</v>
      </c>
      <c r="BF13" s="66"/>
    </row>
    <row r="14" spans="1:59" s="29" customFormat="1" ht="26.25" customHeight="1" x14ac:dyDescent="0.3">
      <c r="A14" s="52">
        <v>1</v>
      </c>
      <c r="B14" s="52">
        <v>2</v>
      </c>
      <c r="C14" s="52">
        <v>3</v>
      </c>
      <c r="D14" s="52">
        <v>4</v>
      </c>
      <c r="E14" s="52">
        <v>10</v>
      </c>
      <c r="F14" s="52">
        <v>11</v>
      </c>
      <c r="G14" s="52">
        <v>12</v>
      </c>
      <c r="H14" s="52">
        <v>13</v>
      </c>
      <c r="I14" s="52">
        <v>14</v>
      </c>
      <c r="J14" s="52">
        <v>15</v>
      </c>
      <c r="K14" s="52">
        <v>5</v>
      </c>
      <c r="L14" s="52">
        <v>6</v>
      </c>
      <c r="M14" s="52">
        <v>7</v>
      </c>
      <c r="N14" s="52">
        <v>8</v>
      </c>
      <c r="O14" s="52">
        <v>9</v>
      </c>
      <c r="P14" s="52">
        <v>10</v>
      </c>
      <c r="Q14" s="52">
        <v>11</v>
      </c>
      <c r="R14" s="52">
        <v>12</v>
      </c>
      <c r="S14" s="52">
        <v>13</v>
      </c>
      <c r="T14" s="52">
        <v>14</v>
      </c>
      <c r="U14" s="52">
        <v>15</v>
      </c>
      <c r="V14" s="52">
        <v>16</v>
      </c>
      <c r="W14" s="52">
        <v>17</v>
      </c>
      <c r="X14" s="52">
        <v>18</v>
      </c>
      <c r="Y14" s="52">
        <v>19</v>
      </c>
      <c r="Z14" s="52">
        <v>20</v>
      </c>
      <c r="AA14" s="52">
        <v>21</v>
      </c>
      <c r="AB14" s="52">
        <v>22</v>
      </c>
      <c r="AC14" s="52">
        <v>23</v>
      </c>
      <c r="AD14" s="80">
        <v>24</v>
      </c>
      <c r="AE14" s="52">
        <v>25</v>
      </c>
      <c r="AF14" s="52">
        <v>26</v>
      </c>
      <c r="AG14" s="52">
        <v>27</v>
      </c>
      <c r="AH14" s="52">
        <v>28</v>
      </c>
      <c r="AI14" s="52">
        <v>29</v>
      </c>
      <c r="AJ14" s="52">
        <v>30</v>
      </c>
      <c r="AK14" s="52">
        <v>31</v>
      </c>
      <c r="AL14" s="52">
        <v>32</v>
      </c>
      <c r="AM14" s="52">
        <v>33</v>
      </c>
      <c r="AN14" s="52">
        <v>34</v>
      </c>
      <c r="AO14" s="52">
        <v>35</v>
      </c>
      <c r="AP14" s="52">
        <v>36</v>
      </c>
      <c r="AQ14" s="52">
        <v>37</v>
      </c>
      <c r="AR14" s="52">
        <v>38</v>
      </c>
      <c r="AS14" s="52">
        <v>39</v>
      </c>
      <c r="AT14" s="52">
        <v>40</v>
      </c>
      <c r="AU14" s="52">
        <v>41</v>
      </c>
      <c r="AV14" s="52">
        <v>42</v>
      </c>
      <c r="AW14" s="52">
        <v>43</v>
      </c>
      <c r="AX14" s="52">
        <v>44</v>
      </c>
      <c r="AY14" s="52">
        <v>45</v>
      </c>
      <c r="AZ14" s="52">
        <v>46</v>
      </c>
      <c r="BA14" s="52">
        <v>47</v>
      </c>
      <c r="BB14" s="52">
        <v>48</v>
      </c>
      <c r="BC14" s="52">
        <v>49</v>
      </c>
      <c r="BD14" s="52">
        <v>50</v>
      </c>
      <c r="BE14" s="52">
        <v>51</v>
      </c>
    </row>
    <row r="15" spans="1:59" s="23" customFormat="1" ht="84" customHeight="1" x14ac:dyDescent="0.2">
      <c r="A15" s="115" t="s">
        <v>59</v>
      </c>
      <c r="B15" s="40"/>
      <c r="C15" s="40" t="s">
        <v>6</v>
      </c>
      <c r="D15" s="41">
        <f>K15+R15+AA15+AI15+AR15+AY15</f>
        <v>1126823.3999999999</v>
      </c>
      <c r="E15" s="41" t="e">
        <f>E16+E17+#REF!+#REF!</f>
        <v>#REF!</v>
      </c>
      <c r="F15" s="41" t="e">
        <f>F16+F17+#REF!+#REF!</f>
        <v>#REF!</v>
      </c>
      <c r="G15" s="41" t="e">
        <f>G16+G17+#REF!+#REF!</f>
        <v>#REF!</v>
      </c>
      <c r="H15" s="41" t="e">
        <f>H16+H17+#REF!+#REF!</f>
        <v>#REF!</v>
      </c>
      <c r="I15" s="41" t="e">
        <f>I16+I17+#REF!+#REF!</f>
        <v>#REF!</v>
      </c>
      <c r="J15" s="41" t="e">
        <f>J16+J17+#REF!+#REF!</f>
        <v>#REF!</v>
      </c>
      <c r="K15" s="41">
        <f>L15+M15+N15+O15+P15+Q15</f>
        <v>229584.50000000003</v>
      </c>
      <c r="L15" s="41">
        <f>L16+L17+L18</f>
        <v>32878</v>
      </c>
      <c r="M15" s="41">
        <f>M16+M17+M18+M19</f>
        <v>115207.2</v>
      </c>
      <c r="N15" s="41">
        <f>N16+N17+N18+N19</f>
        <v>49824.200000000004</v>
      </c>
      <c r="O15" s="41">
        <f>O16+O17+O18</f>
        <v>31442.2</v>
      </c>
      <c r="P15" s="41">
        <f t="shared" ref="P15" si="0">P16+P17+P18</f>
        <v>65.900000000000006</v>
      </c>
      <c r="Q15" s="41">
        <f>Q16+Q17+Q18</f>
        <v>167</v>
      </c>
      <c r="R15" s="41">
        <f>R16+R17+R18+R19</f>
        <v>467192.6999999999</v>
      </c>
      <c r="S15" s="95">
        <f t="shared" ref="S15:Z15" si="1">S16+S17+S18+S19</f>
        <v>213299.09999999998</v>
      </c>
      <c r="T15" s="95">
        <f t="shared" si="1"/>
        <v>0</v>
      </c>
      <c r="U15" s="95">
        <f t="shared" si="1"/>
        <v>130067.9</v>
      </c>
      <c r="V15" s="95">
        <f>V16+V17+V18+V19</f>
        <v>81444</v>
      </c>
      <c r="W15" s="95">
        <f t="shared" si="1"/>
        <v>42120.3</v>
      </c>
      <c r="X15" s="95">
        <f t="shared" si="1"/>
        <v>0</v>
      </c>
      <c r="Y15" s="95">
        <f t="shared" si="1"/>
        <v>98.5</v>
      </c>
      <c r="Z15" s="95">
        <f t="shared" si="1"/>
        <v>162.9</v>
      </c>
      <c r="AA15" s="95">
        <f>AB15+AC15+AD15+AE15+AF15+AG15+AH15</f>
        <v>238705.30000000002</v>
      </c>
      <c r="AB15" s="41">
        <f>AB16+AB17+AB18</f>
        <v>61750.8</v>
      </c>
      <c r="AC15" s="41">
        <f>AC16+AC17+AC18</f>
        <v>80440.800000000003</v>
      </c>
      <c r="AD15" s="81">
        <f t="shared" ref="AD15:AH15" si="2">AD16+AD17+AD18</f>
        <v>88942.399999999994</v>
      </c>
      <c r="AE15" s="41">
        <f t="shared" si="2"/>
        <v>7305.2</v>
      </c>
      <c r="AF15" s="41">
        <f t="shared" si="2"/>
        <v>84.2</v>
      </c>
      <c r="AG15" s="41">
        <f t="shared" si="2"/>
        <v>0</v>
      </c>
      <c r="AH15" s="41">
        <f t="shared" si="2"/>
        <v>181.9</v>
      </c>
      <c r="AI15" s="41">
        <f>AJ15+AK15+AL15+AM15+AN15+AO15+AP15+AQ15</f>
        <v>87870.599999999991</v>
      </c>
      <c r="AJ15" s="41">
        <f t="shared" ref="AJ15:AQ15" si="3">AJ16+AJ17+AJ18</f>
        <v>0</v>
      </c>
      <c r="AK15" s="41">
        <f t="shared" si="3"/>
        <v>43768.5</v>
      </c>
      <c r="AL15" s="41">
        <f t="shared" si="3"/>
        <v>38408.100000000006</v>
      </c>
      <c r="AM15" s="41">
        <f t="shared" si="3"/>
        <v>5505.2</v>
      </c>
      <c r="AN15" s="41">
        <f t="shared" si="3"/>
        <v>6.9</v>
      </c>
      <c r="AO15" s="41">
        <f t="shared" si="3"/>
        <v>0</v>
      </c>
      <c r="AP15" s="41">
        <f t="shared" si="3"/>
        <v>0</v>
      </c>
      <c r="AQ15" s="41">
        <f t="shared" si="3"/>
        <v>181.9</v>
      </c>
      <c r="AR15" s="41">
        <f>AS15+AT15+AU15+AV15+AW15+AX15</f>
        <v>71029.499999999985</v>
      </c>
      <c r="AS15" s="41">
        <f t="shared" ref="AS15:AX15" si="4">AS16+AS17+AS18</f>
        <v>0</v>
      </c>
      <c r="AT15" s="41">
        <f t="shared" si="4"/>
        <v>30485.200000000001</v>
      </c>
      <c r="AU15" s="41">
        <f t="shared" si="4"/>
        <v>34850.300000000003</v>
      </c>
      <c r="AV15" s="41">
        <f t="shared" si="4"/>
        <v>5505.2</v>
      </c>
      <c r="AW15" s="41">
        <f t="shared" si="4"/>
        <v>6.9</v>
      </c>
      <c r="AX15" s="41">
        <f t="shared" si="4"/>
        <v>181.9</v>
      </c>
      <c r="AY15" s="41">
        <f>AZ15+BA15+BB15+BC15+BD15+BE15</f>
        <v>32440.800000000003</v>
      </c>
      <c r="AZ15" s="41">
        <f t="shared" ref="AZ15:BE15" si="5">AZ16+AZ17+AZ18</f>
        <v>0</v>
      </c>
      <c r="BA15" s="41">
        <f t="shared" si="5"/>
        <v>0</v>
      </c>
      <c r="BB15" s="41">
        <f t="shared" si="5"/>
        <v>26985.600000000002</v>
      </c>
      <c r="BC15" s="41">
        <f t="shared" si="5"/>
        <v>5455.2</v>
      </c>
      <c r="BD15" s="41">
        <f t="shared" si="5"/>
        <v>0</v>
      </c>
      <c r="BE15" s="41">
        <f t="shared" si="5"/>
        <v>0</v>
      </c>
      <c r="BG15" s="30"/>
    </row>
    <row r="16" spans="1:59" s="24" customFormat="1" ht="90.75" customHeight="1" x14ac:dyDescent="0.2">
      <c r="A16" s="116"/>
      <c r="B16" s="40" t="s">
        <v>7</v>
      </c>
      <c r="C16" s="40" t="s">
        <v>7</v>
      </c>
      <c r="D16" s="41">
        <f>K16+R16+AA16+AI16+AR16+AY16</f>
        <v>736664</v>
      </c>
      <c r="E16" s="41" t="e">
        <f t="shared" ref="E16:J16" si="6">E21+E38+E53+E61+E63</f>
        <v>#REF!</v>
      </c>
      <c r="F16" s="41" t="e">
        <f t="shared" si="6"/>
        <v>#REF!</v>
      </c>
      <c r="G16" s="41" t="e">
        <f t="shared" si="6"/>
        <v>#REF!</v>
      </c>
      <c r="H16" s="41" t="e">
        <f t="shared" si="6"/>
        <v>#REF!</v>
      </c>
      <c r="I16" s="41" t="e">
        <f t="shared" si="6"/>
        <v>#REF!</v>
      </c>
      <c r="J16" s="41" t="e">
        <f t="shared" si="6"/>
        <v>#REF!</v>
      </c>
      <c r="K16" s="41">
        <f t="shared" ref="K16:K30" si="7">L16+M16+N16+O16+P16+Q16</f>
        <v>182358.39999999999</v>
      </c>
      <c r="L16" s="41">
        <f t="shared" ref="L16" si="8">L21+L38+L53+L63</f>
        <v>13597.4</v>
      </c>
      <c r="M16" s="41">
        <f>M21+M38+M53+M73+AP21</f>
        <v>99716.4</v>
      </c>
      <c r="N16" s="41">
        <f>N21+N38+N53+N63+N73</f>
        <v>37369.5</v>
      </c>
      <c r="O16" s="41">
        <f>O21+O38+O53+O63+O71</f>
        <v>31442.2</v>
      </c>
      <c r="P16" s="41">
        <f t="shared" ref="P16:Q16" si="9">P21+P38+P53+P63</f>
        <v>65.900000000000006</v>
      </c>
      <c r="Q16" s="41">
        <f t="shared" si="9"/>
        <v>167</v>
      </c>
      <c r="R16" s="41">
        <f>S16+T16+U16+V16+W16+X16+Y16+Z16</f>
        <v>258702.69999999998</v>
      </c>
      <c r="S16" s="95">
        <f>S21+S38+S53+S63+S71</f>
        <v>77906.3</v>
      </c>
      <c r="T16" s="95">
        <v>0</v>
      </c>
      <c r="U16" s="95">
        <f>U21+U38+U53+U71</f>
        <v>86764.1</v>
      </c>
      <c r="V16" s="95">
        <f>V21+V38+V53+V63</f>
        <v>51650.599999999991</v>
      </c>
      <c r="W16" s="95">
        <f>W38+W53+W63+W73+W21</f>
        <v>42120.3</v>
      </c>
      <c r="X16" s="95">
        <v>0</v>
      </c>
      <c r="Y16" s="95">
        <f>Y38+Y53</f>
        <v>98.5</v>
      </c>
      <c r="Z16" s="95">
        <f>Z38+Z53</f>
        <v>162.9</v>
      </c>
      <c r="AA16" s="95">
        <f>AB16+AC16+AD16+AE16+AF16+AG16+AH16</f>
        <v>135696.30000000002</v>
      </c>
      <c r="AB16" s="41">
        <f t="shared" ref="AB16:AH16" si="10">AB21+AB38+AB53+AB63</f>
        <v>36221.4</v>
      </c>
      <c r="AC16" s="41">
        <f>AC21+AC38+AC53+AC63+AC71</f>
        <v>37748.100000000006</v>
      </c>
      <c r="AD16" s="81">
        <f>AD21+AD38+AD53+AD63+AD73</f>
        <v>54155.5</v>
      </c>
      <c r="AE16" s="41">
        <f>AE21+AE38+AE53+AE63+AE71</f>
        <v>7305.2</v>
      </c>
      <c r="AF16" s="41">
        <f t="shared" si="10"/>
        <v>84.2</v>
      </c>
      <c r="AG16" s="41">
        <f t="shared" si="10"/>
        <v>0</v>
      </c>
      <c r="AH16" s="41">
        <f t="shared" si="10"/>
        <v>181.9</v>
      </c>
      <c r="AI16" s="41">
        <f>AJ16+AK16+AL16+AM16+AN16+AO16+AP16+AQ16</f>
        <v>66236.299999999988</v>
      </c>
      <c r="AJ16" s="41">
        <f t="shared" ref="AJ16:AQ16" si="11">AJ21+AJ38+AJ53+AJ63</f>
        <v>0</v>
      </c>
      <c r="AK16" s="41">
        <f>AK21+AK38+AK53+AK63+AK71</f>
        <v>30492.899999999998</v>
      </c>
      <c r="AL16" s="41">
        <f t="shared" si="11"/>
        <v>30049.4</v>
      </c>
      <c r="AM16" s="41">
        <f>AM21+AM38+AM53+AM63+AM71</f>
        <v>5505.2</v>
      </c>
      <c r="AN16" s="41">
        <f t="shared" si="11"/>
        <v>6.9</v>
      </c>
      <c r="AO16" s="41">
        <f t="shared" si="11"/>
        <v>0</v>
      </c>
      <c r="AP16" s="41">
        <f t="shared" si="11"/>
        <v>0</v>
      </c>
      <c r="AQ16" s="41">
        <f t="shared" si="11"/>
        <v>181.9</v>
      </c>
      <c r="AR16" s="41">
        <f>AT16+AU16+AV16+AW16+BE16+AX16</f>
        <v>61229.5</v>
      </c>
      <c r="AS16" s="41">
        <f t="shared" ref="AS16:AX16" si="12">AS21+AS38+AS53+AS63</f>
        <v>0</v>
      </c>
      <c r="AT16" s="41">
        <f>AT21+AT53+AT73</f>
        <v>30485.200000000001</v>
      </c>
      <c r="AU16" s="41">
        <f t="shared" si="12"/>
        <v>25050.300000000003</v>
      </c>
      <c r="AV16" s="41">
        <f>AV21+AV38+AV53+AV63+AV71</f>
        <v>5505.2</v>
      </c>
      <c r="AW16" s="41">
        <f t="shared" si="12"/>
        <v>6.9</v>
      </c>
      <c r="AX16" s="41">
        <f t="shared" si="12"/>
        <v>181.9</v>
      </c>
      <c r="AY16" s="41">
        <f>BA16+BB16+BC16+BD16+BL16+BE16</f>
        <v>32440.800000000003</v>
      </c>
      <c r="AZ16" s="41">
        <f t="shared" ref="AZ16:BE16" si="13">AZ21+AZ38+AZ53+AZ63</f>
        <v>0</v>
      </c>
      <c r="BA16" s="41">
        <f t="shared" si="13"/>
        <v>0</v>
      </c>
      <c r="BB16" s="41">
        <f t="shared" si="13"/>
        <v>26985.600000000002</v>
      </c>
      <c r="BC16" s="41">
        <f>BC21+BC38+BC53+BC63+BC71</f>
        <v>5455.2</v>
      </c>
      <c r="BD16" s="41">
        <f t="shared" si="13"/>
        <v>0</v>
      </c>
      <c r="BE16" s="41">
        <f t="shared" si="13"/>
        <v>0</v>
      </c>
      <c r="BG16" s="24" t="s">
        <v>26</v>
      </c>
    </row>
    <row r="17" spans="1:58" s="24" customFormat="1" ht="126" customHeight="1" x14ac:dyDescent="0.2">
      <c r="A17" s="116"/>
      <c r="B17" s="40" t="s">
        <v>11</v>
      </c>
      <c r="C17" s="40" t="s">
        <v>11</v>
      </c>
      <c r="D17" s="41">
        <f>K17+R17+AA17+AI17+AR17+AY17</f>
        <v>225134.19999999995</v>
      </c>
      <c r="E17" s="41" t="e">
        <f>#REF!</f>
        <v>#REF!</v>
      </c>
      <c r="F17" s="41" t="e">
        <f>#REF!</f>
        <v>#REF!</v>
      </c>
      <c r="G17" s="41" t="e">
        <f>#REF!</f>
        <v>#REF!</v>
      </c>
      <c r="H17" s="41"/>
      <c r="I17" s="41"/>
      <c r="J17" s="41"/>
      <c r="K17" s="41">
        <f t="shared" si="7"/>
        <v>36096.5</v>
      </c>
      <c r="L17" s="41">
        <f t="shared" ref="L17:M17" si="14">L39</f>
        <v>19280.599999999999</v>
      </c>
      <c r="M17" s="41">
        <f t="shared" si="14"/>
        <v>15328.5</v>
      </c>
      <c r="N17" s="41">
        <f>N39</f>
        <v>1487.4</v>
      </c>
      <c r="O17" s="41">
        <f t="shared" ref="O17:BE17" si="15">O39</f>
        <v>0</v>
      </c>
      <c r="P17" s="41">
        <f t="shared" si="15"/>
        <v>0</v>
      </c>
      <c r="Q17" s="41">
        <f t="shared" si="15"/>
        <v>0</v>
      </c>
      <c r="R17" s="41">
        <f>S17+T17+U17+V17+W17+X17+Y17+Z17</f>
        <v>143741.09999999998</v>
      </c>
      <c r="S17" s="95">
        <f>S39</f>
        <v>135392.79999999999</v>
      </c>
      <c r="T17" s="95">
        <v>0</v>
      </c>
      <c r="U17" s="95">
        <f>U39</f>
        <v>6390.9000000000005</v>
      </c>
      <c r="V17" s="95">
        <f>V39+V65</f>
        <v>1957.3999999999999</v>
      </c>
      <c r="W17" s="95">
        <v>0</v>
      </c>
      <c r="X17" s="95">
        <v>0</v>
      </c>
      <c r="Y17" s="95">
        <v>0</v>
      </c>
      <c r="Z17" s="95">
        <v>0</v>
      </c>
      <c r="AA17" s="95">
        <f>AC17+AD17</f>
        <v>31322.300000000003</v>
      </c>
      <c r="AB17" s="41">
        <f t="shared" si="15"/>
        <v>25529.4</v>
      </c>
      <c r="AC17" s="41">
        <f t="shared" si="15"/>
        <v>27216.2</v>
      </c>
      <c r="AD17" s="81">
        <f>AD39</f>
        <v>4106.1000000000004</v>
      </c>
      <c r="AE17" s="41">
        <f t="shared" si="15"/>
        <v>0</v>
      </c>
      <c r="AF17" s="41">
        <f t="shared" si="15"/>
        <v>0</v>
      </c>
      <c r="AG17" s="41">
        <f t="shared" si="15"/>
        <v>0</v>
      </c>
      <c r="AH17" s="41">
        <f t="shared" si="15"/>
        <v>0</v>
      </c>
      <c r="AI17" s="41">
        <f>AK17+AL17</f>
        <v>13974.300000000001</v>
      </c>
      <c r="AJ17" s="41">
        <f t="shared" si="15"/>
        <v>0</v>
      </c>
      <c r="AK17" s="41">
        <f t="shared" si="15"/>
        <v>13275.6</v>
      </c>
      <c r="AL17" s="41">
        <f>AL39</f>
        <v>698.7</v>
      </c>
      <c r="AM17" s="41">
        <f t="shared" si="15"/>
        <v>0</v>
      </c>
      <c r="AN17" s="41">
        <f t="shared" si="15"/>
        <v>0</v>
      </c>
      <c r="AO17" s="41">
        <f t="shared" si="15"/>
        <v>0</v>
      </c>
      <c r="AP17" s="41">
        <f t="shared" si="15"/>
        <v>0</v>
      </c>
      <c r="AQ17" s="41">
        <f t="shared" si="15"/>
        <v>0</v>
      </c>
      <c r="AR17" s="41">
        <f t="shared" si="15"/>
        <v>0</v>
      </c>
      <c r="AS17" s="41">
        <f t="shared" si="15"/>
        <v>0</v>
      </c>
      <c r="AT17" s="41">
        <f t="shared" si="15"/>
        <v>0</v>
      </c>
      <c r="AU17" s="41">
        <f t="shared" si="15"/>
        <v>0</v>
      </c>
      <c r="AV17" s="41">
        <f t="shared" si="15"/>
        <v>0</v>
      </c>
      <c r="AW17" s="41">
        <f t="shared" si="15"/>
        <v>0</v>
      </c>
      <c r="AX17" s="41">
        <f t="shared" si="15"/>
        <v>0</v>
      </c>
      <c r="AY17" s="41">
        <f t="shared" si="15"/>
        <v>0</v>
      </c>
      <c r="AZ17" s="41">
        <f t="shared" si="15"/>
        <v>0</v>
      </c>
      <c r="BA17" s="41">
        <f t="shared" si="15"/>
        <v>0</v>
      </c>
      <c r="BB17" s="41">
        <f t="shared" si="15"/>
        <v>0</v>
      </c>
      <c r="BC17" s="41">
        <f t="shared" si="15"/>
        <v>0</v>
      </c>
      <c r="BD17" s="41">
        <f t="shared" si="15"/>
        <v>0</v>
      </c>
      <c r="BE17" s="41">
        <f t="shared" si="15"/>
        <v>0</v>
      </c>
    </row>
    <row r="18" spans="1:58" s="24" customFormat="1" ht="111" customHeight="1" x14ac:dyDescent="0.2">
      <c r="A18" s="116"/>
      <c r="B18" s="40" t="s">
        <v>18</v>
      </c>
      <c r="C18" s="40" t="s">
        <v>18</v>
      </c>
      <c r="D18" s="41">
        <f>K18+R18+AA18+AI18+AR18+AY18</f>
        <v>88654.1</v>
      </c>
      <c r="E18" s="41"/>
      <c r="F18" s="41"/>
      <c r="G18" s="41"/>
      <c r="H18" s="43"/>
      <c r="I18" s="43"/>
      <c r="J18" s="43"/>
      <c r="K18" s="41">
        <f>K22</f>
        <v>10337</v>
      </c>
      <c r="L18" s="41">
        <f t="shared" ref="L18:M18" si="16">L22</f>
        <v>0</v>
      </c>
      <c r="M18" s="41">
        <f t="shared" si="16"/>
        <v>0</v>
      </c>
      <c r="N18" s="41">
        <f>N22</f>
        <v>10337</v>
      </c>
      <c r="O18" s="41">
        <f t="shared" ref="O18:BE18" si="17">O22</f>
        <v>0</v>
      </c>
      <c r="P18" s="41">
        <f t="shared" si="17"/>
        <v>0</v>
      </c>
      <c r="Q18" s="41">
        <f t="shared" si="17"/>
        <v>0</v>
      </c>
      <c r="R18" s="41">
        <f>S18+T18+U18+V18+W18+X18+Y18+Z18</f>
        <v>30176.3</v>
      </c>
      <c r="S18" s="95">
        <v>0</v>
      </c>
      <c r="T18" s="95">
        <v>0</v>
      </c>
      <c r="U18" s="95">
        <f>U22+U40</f>
        <v>2374.8000000000002</v>
      </c>
      <c r="V18" s="95">
        <f>V22+V40+V74</f>
        <v>27801.5</v>
      </c>
      <c r="W18" s="95">
        <v>0</v>
      </c>
      <c r="X18" s="95">
        <v>0</v>
      </c>
      <c r="Y18" s="95">
        <v>0</v>
      </c>
      <c r="Z18" s="95">
        <v>0</v>
      </c>
      <c r="AA18" s="95">
        <f>AD18</f>
        <v>30680.799999999999</v>
      </c>
      <c r="AB18" s="41">
        <f t="shared" si="17"/>
        <v>0</v>
      </c>
      <c r="AC18" s="41">
        <f t="shared" si="17"/>
        <v>15476.5</v>
      </c>
      <c r="AD18" s="81">
        <f>AD22+AD40</f>
        <v>30680.799999999999</v>
      </c>
      <c r="AE18" s="41">
        <f t="shared" si="17"/>
        <v>0</v>
      </c>
      <c r="AF18" s="41">
        <f t="shared" si="17"/>
        <v>0</v>
      </c>
      <c r="AG18" s="41">
        <f t="shared" si="17"/>
        <v>0</v>
      </c>
      <c r="AH18" s="41">
        <f t="shared" si="17"/>
        <v>0</v>
      </c>
      <c r="AI18" s="41">
        <f t="shared" si="17"/>
        <v>7660</v>
      </c>
      <c r="AJ18" s="41">
        <f t="shared" si="17"/>
        <v>0</v>
      </c>
      <c r="AK18" s="41">
        <f t="shared" si="17"/>
        <v>0</v>
      </c>
      <c r="AL18" s="41">
        <f t="shared" si="17"/>
        <v>7660</v>
      </c>
      <c r="AM18" s="41">
        <f t="shared" si="17"/>
        <v>0</v>
      </c>
      <c r="AN18" s="41">
        <f t="shared" si="17"/>
        <v>0</v>
      </c>
      <c r="AO18" s="41">
        <f t="shared" si="17"/>
        <v>0</v>
      </c>
      <c r="AP18" s="41">
        <f t="shared" si="17"/>
        <v>0</v>
      </c>
      <c r="AQ18" s="41">
        <f t="shared" si="17"/>
        <v>0</v>
      </c>
      <c r="AR18" s="41">
        <f t="shared" si="17"/>
        <v>9800</v>
      </c>
      <c r="AS18" s="41">
        <f t="shared" si="17"/>
        <v>0</v>
      </c>
      <c r="AT18" s="41">
        <f t="shared" si="17"/>
        <v>0</v>
      </c>
      <c r="AU18" s="41">
        <f t="shared" si="17"/>
        <v>9800</v>
      </c>
      <c r="AV18" s="41">
        <f t="shared" si="17"/>
        <v>0</v>
      </c>
      <c r="AW18" s="41">
        <f t="shared" si="17"/>
        <v>0</v>
      </c>
      <c r="AX18" s="41">
        <f t="shared" si="17"/>
        <v>0</v>
      </c>
      <c r="AY18" s="41">
        <f t="shared" si="17"/>
        <v>0</v>
      </c>
      <c r="AZ18" s="41">
        <f t="shared" si="17"/>
        <v>0</v>
      </c>
      <c r="BA18" s="41">
        <f t="shared" si="17"/>
        <v>0</v>
      </c>
      <c r="BB18" s="41">
        <f t="shared" si="17"/>
        <v>0</v>
      </c>
      <c r="BC18" s="41">
        <f t="shared" si="17"/>
        <v>0</v>
      </c>
      <c r="BD18" s="41">
        <f t="shared" si="17"/>
        <v>0</v>
      </c>
      <c r="BE18" s="41">
        <f t="shared" si="17"/>
        <v>0</v>
      </c>
    </row>
    <row r="19" spans="1:58" s="24" customFormat="1" ht="101.25" customHeight="1" x14ac:dyDescent="0.2">
      <c r="A19" s="117"/>
      <c r="B19" s="40" t="s">
        <v>55</v>
      </c>
      <c r="C19" s="40" t="s">
        <v>55</v>
      </c>
      <c r="D19" s="41">
        <f t="shared" ref="D19" si="18">K19+R19+AA19+AI19+AR19+AY19</f>
        <v>35365.199999999997</v>
      </c>
      <c r="E19" s="41"/>
      <c r="F19" s="41"/>
      <c r="G19" s="41"/>
      <c r="H19" s="43"/>
      <c r="I19" s="43"/>
      <c r="J19" s="43"/>
      <c r="K19" s="41">
        <f>N19+M19</f>
        <v>792.59999999999991</v>
      </c>
      <c r="L19" s="41">
        <v>0</v>
      </c>
      <c r="M19" s="41">
        <f>M79</f>
        <v>162.30000000000001</v>
      </c>
      <c r="N19" s="41">
        <f>N79+N69</f>
        <v>630.29999999999995</v>
      </c>
      <c r="O19" s="41">
        <v>0</v>
      </c>
      <c r="P19" s="41">
        <v>0</v>
      </c>
      <c r="Q19" s="41">
        <v>0</v>
      </c>
      <c r="R19" s="41">
        <f>U19+V19</f>
        <v>34572.6</v>
      </c>
      <c r="S19" s="95">
        <v>0</v>
      </c>
      <c r="T19" s="95">
        <v>0</v>
      </c>
      <c r="U19" s="95">
        <f>U35</f>
        <v>34538.1</v>
      </c>
      <c r="V19" s="95">
        <f>V35</f>
        <v>34.5</v>
      </c>
      <c r="W19" s="95">
        <v>0</v>
      </c>
      <c r="X19" s="95">
        <v>0</v>
      </c>
      <c r="Y19" s="95">
        <v>0</v>
      </c>
      <c r="Z19" s="95">
        <v>0</v>
      </c>
      <c r="AA19" s="95">
        <v>0</v>
      </c>
      <c r="AB19" s="41">
        <v>0</v>
      </c>
      <c r="AC19" s="41">
        <v>0</v>
      </c>
      <c r="AD19" s="81">
        <v>0</v>
      </c>
      <c r="AE19" s="41">
        <v>0</v>
      </c>
      <c r="AF19" s="41">
        <v>0</v>
      </c>
      <c r="AG19" s="41">
        <v>0</v>
      </c>
      <c r="AH19" s="41">
        <v>0</v>
      </c>
      <c r="AI19" s="41">
        <v>0</v>
      </c>
      <c r="AJ19" s="41">
        <v>0</v>
      </c>
      <c r="AK19" s="41">
        <v>0</v>
      </c>
      <c r="AL19" s="41">
        <v>0</v>
      </c>
      <c r="AM19" s="41">
        <v>0</v>
      </c>
      <c r="AN19" s="41">
        <v>0</v>
      </c>
      <c r="AO19" s="41">
        <v>0</v>
      </c>
      <c r="AP19" s="41">
        <v>0</v>
      </c>
      <c r="AQ19" s="41">
        <v>0</v>
      </c>
      <c r="AR19" s="41">
        <v>0</v>
      </c>
      <c r="AS19" s="41">
        <v>0</v>
      </c>
      <c r="AT19" s="41">
        <v>0</v>
      </c>
      <c r="AU19" s="41">
        <v>0</v>
      </c>
      <c r="AV19" s="41">
        <v>0</v>
      </c>
      <c r="AW19" s="41">
        <v>0</v>
      </c>
      <c r="AX19" s="41">
        <v>0</v>
      </c>
      <c r="AY19" s="41">
        <v>0</v>
      </c>
      <c r="AZ19" s="41">
        <v>0</v>
      </c>
      <c r="BA19" s="41">
        <v>0</v>
      </c>
      <c r="BB19" s="41">
        <v>0</v>
      </c>
      <c r="BC19" s="41">
        <v>0</v>
      </c>
      <c r="BD19" s="41">
        <v>0</v>
      </c>
      <c r="BE19" s="41">
        <v>0</v>
      </c>
    </row>
    <row r="20" spans="1:58" s="8" customFormat="1" ht="85.5" customHeight="1" x14ac:dyDescent="0.2">
      <c r="A20" s="112" t="s">
        <v>33</v>
      </c>
      <c r="B20" s="40"/>
      <c r="C20" s="86" t="s">
        <v>6</v>
      </c>
      <c r="D20" s="81">
        <f t="shared" ref="D20:D21" si="19">K20+R20+AA20+AI20+AR20+AY20</f>
        <v>266260.2</v>
      </c>
      <c r="E20" s="81" t="e">
        <f>E21+#REF!</f>
        <v>#REF!</v>
      </c>
      <c r="F20" s="81" t="e">
        <f>F21+#REF!</f>
        <v>#REF!</v>
      </c>
      <c r="G20" s="81" t="e">
        <f>G21+#REF!</f>
        <v>#REF!</v>
      </c>
      <c r="H20" s="81"/>
      <c r="I20" s="81"/>
      <c r="J20" s="81"/>
      <c r="K20" s="81">
        <f t="shared" si="7"/>
        <v>24534.6</v>
      </c>
      <c r="L20" s="81">
        <f>L21</f>
        <v>0</v>
      </c>
      <c r="M20" s="81">
        <f>M21</f>
        <v>2998</v>
      </c>
      <c r="N20" s="81">
        <f>N21+N22</f>
        <v>21536.6</v>
      </c>
      <c r="O20" s="81">
        <f>O21</f>
        <v>0</v>
      </c>
      <c r="P20" s="81"/>
      <c r="Q20" s="81"/>
      <c r="R20" s="95">
        <f>S20+T20+U20+V20+W20+Y20+Z20+X20</f>
        <v>120448.19999999998</v>
      </c>
      <c r="S20" s="95">
        <f t="shared" ref="S20:Y20" si="20">S21+S22</f>
        <v>0</v>
      </c>
      <c r="T20" s="95">
        <f t="shared" si="20"/>
        <v>0</v>
      </c>
      <c r="U20" s="95">
        <f>U21+U22+U23</f>
        <v>69892.299999999988</v>
      </c>
      <c r="V20" s="95">
        <f>V21+V22+V23</f>
        <v>50505.9</v>
      </c>
      <c r="W20" s="95">
        <f t="shared" si="20"/>
        <v>50</v>
      </c>
      <c r="X20" s="95">
        <f t="shared" si="20"/>
        <v>0</v>
      </c>
      <c r="Y20" s="95">
        <f t="shared" si="20"/>
        <v>0</v>
      </c>
      <c r="Z20" s="95">
        <v>0</v>
      </c>
      <c r="AA20" s="95">
        <f>AB20+AC20+AD20+AE20+AF20+AG20+AH20</f>
        <v>69746.100000000006</v>
      </c>
      <c r="AB20" s="81">
        <f t="shared" ref="AB20:AH20" si="21">AB21+AB22</f>
        <v>0</v>
      </c>
      <c r="AC20" s="81">
        <f t="shared" si="21"/>
        <v>28707</v>
      </c>
      <c r="AD20" s="81">
        <f t="shared" si="21"/>
        <v>40989.1</v>
      </c>
      <c r="AE20" s="81">
        <f t="shared" si="21"/>
        <v>50</v>
      </c>
      <c r="AF20" s="81">
        <f t="shared" si="21"/>
        <v>0</v>
      </c>
      <c r="AG20" s="81">
        <f t="shared" si="21"/>
        <v>0</v>
      </c>
      <c r="AH20" s="81">
        <f t="shared" si="21"/>
        <v>0</v>
      </c>
      <c r="AI20" s="81">
        <f>AJ20+AK20+AL20+AM20+AQ20+AN20</f>
        <v>24695.200000000001</v>
      </c>
      <c r="AJ20" s="81">
        <f>AJ21+AJ22</f>
        <v>0</v>
      </c>
      <c r="AK20" s="81">
        <f>AK21+AK22</f>
        <v>10986.1</v>
      </c>
      <c r="AL20" s="81">
        <f>AL21+AL22</f>
        <v>13659.1</v>
      </c>
      <c r="AM20" s="81">
        <f>AM21+AM22</f>
        <v>50</v>
      </c>
      <c r="AN20" s="81">
        <f>AN21+AN22</f>
        <v>0</v>
      </c>
      <c r="AO20" s="81">
        <v>0</v>
      </c>
      <c r="AP20" s="81">
        <v>0</v>
      </c>
      <c r="AQ20" s="81">
        <f t="shared" ref="AQ20:AX20" si="22">AQ21+AQ22</f>
        <v>0</v>
      </c>
      <c r="AR20" s="81">
        <f>AT20+AU20+AV20</f>
        <v>23836.1</v>
      </c>
      <c r="AS20" s="81">
        <f t="shared" si="22"/>
        <v>0</v>
      </c>
      <c r="AT20" s="81">
        <f t="shared" si="22"/>
        <v>10986.1</v>
      </c>
      <c r="AU20" s="81">
        <f t="shared" si="22"/>
        <v>12800</v>
      </c>
      <c r="AV20" s="81">
        <f t="shared" si="22"/>
        <v>50</v>
      </c>
      <c r="AW20" s="81">
        <f t="shared" si="22"/>
        <v>0</v>
      </c>
      <c r="AX20" s="81">
        <f t="shared" si="22"/>
        <v>0</v>
      </c>
      <c r="AY20" s="81">
        <f t="shared" ref="AY20:AY21" si="23">AZ20+BA20+BB20+BC20+BL20</f>
        <v>3000</v>
      </c>
      <c r="AZ20" s="81">
        <f t="shared" ref="AZ20:BE20" si="24">AZ21+AZ22</f>
        <v>0</v>
      </c>
      <c r="BA20" s="81">
        <f t="shared" si="24"/>
        <v>0</v>
      </c>
      <c r="BB20" s="81">
        <f t="shared" si="24"/>
        <v>3000</v>
      </c>
      <c r="BC20" s="81">
        <f t="shared" si="24"/>
        <v>0</v>
      </c>
      <c r="BD20" s="81">
        <f t="shared" si="24"/>
        <v>0</v>
      </c>
      <c r="BE20" s="41">
        <f t="shared" si="24"/>
        <v>0</v>
      </c>
      <c r="BF20" s="38"/>
    </row>
    <row r="21" spans="1:58" s="22" customFormat="1" ht="70.5" customHeight="1" x14ac:dyDescent="0.2">
      <c r="A21" s="113"/>
      <c r="B21" s="40" t="s">
        <v>10</v>
      </c>
      <c r="C21" s="40" t="s">
        <v>7</v>
      </c>
      <c r="D21" s="41">
        <f t="shared" si="19"/>
        <v>131033.5</v>
      </c>
      <c r="E21" s="41" t="e">
        <f>#REF!+#REF!+#REF!+E25+E27+E28+#REF!+E30</f>
        <v>#REF!</v>
      </c>
      <c r="F21" s="41" t="e">
        <f>#REF!+#REF!+#REF!+F25+F27+F28+#REF!+F30</f>
        <v>#REF!</v>
      </c>
      <c r="G21" s="41" t="e">
        <f>#REF!+#REF!+#REF!+G25+G27+G28+#REF!+G30</f>
        <v>#REF!</v>
      </c>
      <c r="H21" s="41"/>
      <c r="I21" s="41"/>
      <c r="J21" s="41"/>
      <c r="K21" s="41">
        <f t="shared" si="7"/>
        <v>14197.599999999999</v>
      </c>
      <c r="L21" s="41">
        <v>0</v>
      </c>
      <c r="M21" s="41">
        <f>M30</f>
        <v>2998</v>
      </c>
      <c r="N21" s="41">
        <f>N25+N27+N28+N31</f>
        <v>11199.599999999999</v>
      </c>
      <c r="O21" s="41">
        <v>0</v>
      </c>
      <c r="P21" s="41">
        <v>0</v>
      </c>
      <c r="Q21" s="41">
        <v>0</v>
      </c>
      <c r="R21" s="41">
        <f>S21+T21+U21+V21+W21+Y21+Z21</f>
        <v>58755.799999999996</v>
      </c>
      <c r="S21" s="41">
        <v>0</v>
      </c>
      <c r="T21" s="41">
        <v>0</v>
      </c>
      <c r="U21" s="41">
        <f>U30+U34+U36</f>
        <v>35354.199999999997</v>
      </c>
      <c r="V21" s="41">
        <f>V25+V27+V28+V34+V36</f>
        <v>23351.599999999999</v>
      </c>
      <c r="W21" s="41">
        <f>W25</f>
        <v>50</v>
      </c>
      <c r="X21" s="41">
        <v>0</v>
      </c>
      <c r="Y21" s="41">
        <v>0</v>
      </c>
      <c r="Z21" s="41">
        <v>0</v>
      </c>
      <c r="AA21" s="41">
        <f>AB21+AC21+AD21+AE21+AF21+AG21+AH21</f>
        <v>24008.799999999999</v>
      </c>
      <c r="AB21" s="41">
        <v>0</v>
      </c>
      <c r="AC21" s="41">
        <f>AC30+AC31</f>
        <v>13230.5</v>
      </c>
      <c r="AD21" s="81">
        <f>AD25+AD28+AD31</f>
        <v>10728.3</v>
      </c>
      <c r="AE21" s="41">
        <f>AE25</f>
        <v>50</v>
      </c>
      <c r="AF21" s="41">
        <v>0</v>
      </c>
      <c r="AG21" s="41">
        <v>0</v>
      </c>
      <c r="AH21" s="41">
        <v>0</v>
      </c>
      <c r="AI21" s="41">
        <f t="shared" ref="AI21" si="25">AJ21+AK21+AL21+AM21+AQ21</f>
        <v>17035.2</v>
      </c>
      <c r="AJ21" s="41">
        <v>0</v>
      </c>
      <c r="AK21" s="41">
        <f>AK30</f>
        <v>10986.1</v>
      </c>
      <c r="AL21" s="41">
        <f>AL24+AL28</f>
        <v>5999.1</v>
      </c>
      <c r="AM21" s="41">
        <f>AM25</f>
        <v>50</v>
      </c>
      <c r="AN21" s="41">
        <v>0</v>
      </c>
      <c r="AO21" s="41">
        <v>0</v>
      </c>
      <c r="AP21" s="41">
        <v>0</v>
      </c>
      <c r="AQ21" s="41">
        <v>0</v>
      </c>
      <c r="AR21" s="41">
        <f>AT21+AU21+AV21</f>
        <v>14036.1</v>
      </c>
      <c r="AS21" s="41">
        <v>0</v>
      </c>
      <c r="AT21" s="41">
        <f>AT30</f>
        <v>10986.1</v>
      </c>
      <c r="AU21" s="41">
        <f>AU25+AU28</f>
        <v>3000</v>
      </c>
      <c r="AV21" s="41">
        <f>AV25</f>
        <v>50</v>
      </c>
      <c r="AW21" s="41">
        <v>0</v>
      </c>
      <c r="AX21" s="41">
        <v>0</v>
      </c>
      <c r="AY21" s="41">
        <f t="shared" si="23"/>
        <v>3000</v>
      </c>
      <c r="AZ21" s="41">
        <v>0</v>
      </c>
      <c r="BA21" s="41">
        <v>0</v>
      </c>
      <c r="BB21" s="41">
        <f>BB24</f>
        <v>3000</v>
      </c>
      <c r="BC21" s="41">
        <v>0</v>
      </c>
      <c r="BD21" s="41">
        <v>0</v>
      </c>
      <c r="BE21" s="41">
        <v>0</v>
      </c>
    </row>
    <row r="22" spans="1:58" s="7" customFormat="1" ht="115.5" customHeight="1" x14ac:dyDescent="0.2">
      <c r="A22" s="113"/>
      <c r="B22" s="40" t="s">
        <v>18</v>
      </c>
      <c r="C22" s="40" t="s">
        <v>18</v>
      </c>
      <c r="D22" s="41">
        <f>K22+R22+AA22+AI22+AR22+AY22</f>
        <v>100654.1</v>
      </c>
      <c r="E22" s="41"/>
      <c r="F22" s="41"/>
      <c r="G22" s="41"/>
      <c r="H22" s="41"/>
      <c r="I22" s="41"/>
      <c r="J22" s="41"/>
      <c r="K22" s="41">
        <f t="shared" si="7"/>
        <v>10337</v>
      </c>
      <c r="L22" s="41">
        <v>0</v>
      </c>
      <c r="M22" s="41">
        <v>0</v>
      </c>
      <c r="N22" s="41">
        <f>N26+N29</f>
        <v>10337</v>
      </c>
      <c r="O22" s="41">
        <v>0</v>
      </c>
      <c r="P22" s="41">
        <v>0</v>
      </c>
      <c r="Q22" s="41">
        <v>0</v>
      </c>
      <c r="R22" s="41">
        <f t="shared" ref="R22:R39" si="26">S22+T22+U22+V22+W22+Y22+Z22</f>
        <v>27119.800000000003</v>
      </c>
      <c r="S22" s="41">
        <v>0</v>
      </c>
      <c r="T22" s="41">
        <v>0</v>
      </c>
      <c r="U22" s="41">
        <f>U33</f>
        <v>0</v>
      </c>
      <c r="V22" s="41">
        <f>V29+V26+V33</f>
        <v>27119.800000000003</v>
      </c>
      <c r="W22" s="41">
        <v>0</v>
      </c>
      <c r="X22" s="41">
        <v>0</v>
      </c>
      <c r="Y22" s="41">
        <v>0</v>
      </c>
      <c r="Z22" s="41">
        <v>0</v>
      </c>
      <c r="AA22" s="41">
        <f t="shared" ref="AA22" si="27">AB22+AC22+AD22+AE22+AF22+AG22+AH22</f>
        <v>45737.3</v>
      </c>
      <c r="AB22" s="41">
        <f t="shared" ref="AB22:AH22" si="28">AB26+AB29</f>
        <v>0</v>
      </c>
      <c r="AC22" s="41">
        <f>AC33</f>
        <v>15476.5</v>
      </c>
      <c r="AD22" s="81">
        <f>AD26+AD27+AD29+AD33</f>
        <v>30260.799999999999</v>
      </c>
      <c r="AE22" s="41">
        <f t="shared" si="28"/>
        <v>0</v>
      </c>
      <c r="AF22" s="41">
        <f t="shared" si="28"/>
        <v>0</v>
      </c>
      <c r="AG22" s="41">
        <f t="shared" si="28"/>
        <v>0</v>
      </c>
      <c r="AH22" s="41">
        <f t="shared" si="28"/>
        <v>0</v>
      </c>
      <c r="AI22" s="41">
        <f t="shared" ref="AI22:AI28" si="29">AJ22+AK22+AL22+AM22+AQ22</f>
        <v>7660</v>
      </c>
      <c r="AJ22" s="41">
        <v>0</v>
      </c>
      <c r="AK22" s="41">
        <v>0</v>
      </c>
      <c r="AL22" s="41">
        <f>AL29</f>
        <v>7660</v>
      </c>
      <c r="AM22" s="41">
        <v>0</v>
      </c>
      <c r="AN22" s="41">
        <v>0</v>
      </c>
      <c r="AO22" s="41">
        <v>0</v>
      </c>
      <c r="AP22" s="41">
        <v>0</v>
      </c>
      <c r="AQ22" s="41">
        <v>0</v>
      </c>
      <c r="AR22" s="41">
        <f>AU22</f>
        <v>9800</v>
      </c>
      <c r="AS22" s="41">
        <v>0</v>
      </c>
      <c r="AT22" s="41">
        <v>0</v>
      </c>
      <c r="AU22" s="41">
        <f>AU29</f>
        <v>9800</v>
      </c>
      <c r="AV22" s="41">
        <v>0</v>
      </c>
      <c r="AW22" s="41">
        <v>0</v>
      </c>
      <c r="AX22" s="41">
        <v>0</v>
      </c>
      <c r="AY22" s="41">
        <f t="shared" ref="AY22" si="30">AZ22+BA22+BB22+BC22+BL22</f>
        <v>0</v>
      </c>
      <c r="AZ22" s="41">
        <v>0</v>
      </c>
      <c r="BA22" s="41">
        <v>0</v>
      </c>
      <c r="BB22" s="41">
        <f>BB29</f>
        <v>0</v>
      </c>
      <c r="BC22" s="41">
        <v>0</v>
      </c>
      <c r="BD22" s="41">
        <v>0</v>
      </c>
      <c r="BE22" s="41">
        <v>0</v>
      </c>
    </row>
    <row r="23" spans="1:58" s="7" customFormat="1" ht="115.5" customHeight="1" x14ac:dyDescent="0.2">
      <c r="A23" s="114"/>
      <c r="B23" s="92" t="s">
        <v>55</v>
      </c>
      <c r="C23" s="92" t="s">
        <v>55</v>
      </c>
      <c r="D23" s="91">
        <f>R23</f>
        <v>34572.6</v>
      </c>
      <c r="E23" s="91"/>
      <c r="F23" s="91"/>
      <c r="G23" s="91"/>
      <c r="H23" s="91"/>
      <c r="I23" s="91"/>
      <c r="J23" s="91"/>
      <c r="K23" s="91">
        <f>L23+M23+N23+O23+P23+Q23</f>
        <v>0</v>
      </c>
      <c r="L23" s="91">
        <v>0</v>
      </c>
      <c r="M23" s="91">
        <v>0</v>
      </c>
      <c r="N23" s="91">
        <v>0</v>
      </c>
      <c r="O23" s="91">
        <v>0</v>
      </c>
      <c r="P23" s="91">
        <v>0</v>
      </c>
      <c r="Q23" s="91">
        <v>0</v>
      </c>
      <c r="R23" s="91">
        <f>U23+V23</f>
        <v>34572.6</v>
      </c>
      <c r="S23" s="91">
        <v>0</v>
      </c>
      <c r="T23" s="91">
        <v>0</v>
      </c>
      <c r="U23" s="91">
        <f>U35</f>
        <v>34538.1</v>
      </c>
      <c r="V23" s="91">
        <f>V35</f>
        <v>34.5</v>
      </c>
      <c r="W23" s="91">
        <v>0</v>
      </c>
      <c r="X23" s="91">
        <v>0</v>
      </c>
      <c r="Y23" s="91">
        <v>0</v>
      </c>
      <c r="Z23" s="91">
        <v>0</v>
      </c>
      <c r="AA23" s="91">
        <f>AB23+AC23+AD23+AE23+AF23+AG23+AH23</f>
        <v>0</v>
      </c>
      <c r="AB23" s="91">
        <v>0</v>
      </c>
      <c r="AC23" s="91">
        <v>0</v>
      </c>
      <c r="AD23" s="93">
        <v>0</v>
      </c>
      <c r="AE23" s="91">
        <v>0</v>
      </c>
      <c r="AF23" s="91">
        <v>0</v>
      </c>
      <c r="AG23" s="91">
        <v>0</v>
      </c>
      <c r="AH23" s="91">
        <v>0</v>
      </c>
      <c r="AI23" s="91">
        <f>AJ23+AK23+AL23+AM23+AN23+AO23+AP23+AQ23</f>
        <v>0</v>
      </c>
      <c r="AJ23" s="91">
        <v>0</v>
      </c>
      <c r="AK23" s="91">
        <v>0</v>
      </c>
      <c r="AL23" s="91">
        <v>0</v>
      </c>
      <c r="AM23" s="91">
        <v>0</v>
      </c>
      <c r="AN23" s="91">
        <v>0</v>
      </c>
      <c r="AO23" s="91">
        <v>0</v>
      </c>
      <c r="AP23" s="91">
        <v>0</v>
      </c>
      <c r="AQ23" s="91">
        <v>0</v>
      </c>
      <c r="AR23" s="91">
        <f>AS23+AT23+AU23+AV23+AW23+AX23</f>
        <v>0</v>
      </c>
      <c r="AS23" s="91">
        <v>0</v>
      </c>
      <c r="AT23" s="91">
        <v>0</v>
      </c>
      <c r="AU23" s="91">
        <v>0</v>
      </c>
      <c r="AV23" s="91">
        <v>0</v>
      </c>
      <c r="AW23" s="91">
        <v>0</v>
      </c>
      <c r="AX23" s="91">
        <v>0</v>
      </c>
      <c r="AY23" s="91">
        <f>AZ23+BA23+BB23+BC23+BD23+BE23</f>
        <v>0</v>
      </c>
      <c r="AZ23" s="91">
        <v>0</v>
      </c>
      <c r="BA23" s="91">
        <v>0</v>
      </c>
      <c r="BB23" s="91">
        <v>0</v>
      </c>
      <c r="BC23" s="91">
        <v>0</v>
      </c>
      <c r="BD23" s="91">
        <v>0</v>
      </c>
      <c r="BE23" s="91">
        <v>0</v>
      </c>
    </row>
    <row r="24" spans="1:58" s="9" customFormat="1" ht="76.5" customHeight="1" x14ac:dyDescent="0.2">
      <c r="A24" s="120" t="s">
        <v>40</v>
      </c>
      <c r="B24" s="40" t="s">
        <v>24</v>
      </c>
      <c r="C24" s="40"/>
      <c r="D24" s="41">
        <f>K24+R24+AA24+AI24+AR24+AY24</f>
        <v>54644</v>
      </c>
      <c r="E24" s="41">
        <f>E25+E26</f>
        <v>3476.8</v>
      </c>
      <c r="F24" s="41">
        <f t="shared" ref="F24:J24" si="31">F25+F26</f>
        <v>3772.17</v>
      </c>
      <c r="G24" s="41">
        <f t="shared" si="31"/>
        <v>13011.2</v>
      </c>
      <c r="H24" s="41">
        <f t="shared" si="31"/>
        <v>0</v>
      </c>
      <c r="I24" s="41">
        <f t="shared" si="31"/>
        <v>0</v>
      </c>
      <c r="J24" s="41">
        <f t="shared" si="31"/>
        <v>0</v>
      </c>
      <c r="K24" s="41">
        <f>L24+M24+N24+O24+P24+Q24</f>
        <v>11244.5</v>
      </c>
      <c r="L24" s="41">
        <f>L25+L26</f>
        <v>0</v>
      </c>
      <c r="M24" s="41">
        <f t="shared" ref="M24:Q24" si="32">M25+M26</f>
        <v>0</v>
      </c>
      <c r="N24" s="41">
        <f t="shared" si="32"/>
        <v>11244.5</v>
      </c>
      <c r="O24" s="41">
        <f t="shared" si="32"/>
        <v>0</v>
      </c>
      <c r="P24" s="41">
        <f>P25+P26</f>
        <v>0</v>
      </c>
      <c r="Q24" s="41">
        <f t="shared" si="32"/>
        <v>0</v>
      </c>
      <c r="R24" s="41">
        <f>S24+T24+U24+V24+W24+X24+Y24+Z24</f>
        <v>21189.8</v>
      </c>
      <c r="S24" s="41">
        <f>S25+S26</f>
        <v>0</v>
      </c>
      <c r="T24" s="41">
        <f t="shared" ref="T24:Z24" si="33">T25+T26</f>
        <v>0</v>
      </c>
      <c r="U24" s="41">
        <f t="shared" si="33"/>
        <v>0</v>
      </c>
      <c r="V24" s="41">
        <f>V25+V26</f>
        <v>21139.8</v>
      </c>
      <c r="W24" s="41">
        <f t="shared" si="33"/>
        <v>50</v>
      </c>
      <c r="X24" s="41">
        <f t="shared" si="33"/>
        <v>0</v>
      </c>
      <c r="Y24" s="41">
        <f t="shared" si="33"/>
        <v>0</v>
      </c>
      <c r="Z24" s="41">
        <f t="shared" si="33"/>
        <v>0</v>
      </c>
      <c r="AA24" s="41">
        <f>AB24+AC24+AD24+AE24+AH24</f>
        <v>10110.6</v>
      </c>
      <c r="AB24" s="41">
        <f>AB25+AB26</f>
        <v>0</v>
      </c>
      <c r="AC24" s="41">
        <f t="shared" ref="AC24:AH24" si="34">AC25+AC26</f>
        <v>0</v>
      </c>
      <c r="AD24" s="81">
        <f>AD25+AD26</f>
        <v>10060.6</v>
      </c>
      <c r="AE24" s="41">
        <f t="shared" si="34"/>
        <v>50</v>
      </c>
      <c r="AF24" s="41">
        <f>AF25+AF26</f>
        <v>0</v>
      </c>
      <c r="AG24" s="41">
        <f>AG25+AG26</f>
        <v>0</v>
      </c>
      <c r="AH24" s="41">
        <f t="shared" si="34"/>
        <v>0</v>
      </c>
      <c r="AI24" s="41">
        <f t="shared" si="29"/>
        <v>6049.1</v>
      </c>
      <c r="AJ24" s="41">
        <f>AJ25+AJ26</f>
        <v>0</v>
      </c>
      <c r="AK24" s="41">
        <f t="shared" ref="AK24:AQ24" si="35">AK25+AK26</f>
        <v>0</v>
      </c>
      <c r="AL24" s="41">
        <f t="shared" si="35"/>
        <v>5999.1</v>
      </c>
      <c r="AM24" s="41">
        <f t="shared" si="35"/>
        <v>50</v>
      </c>
      <c r="AN24" s="41">
        <v>0</v>
      </c>
      <c r="AO24" s="41">
        <v>0</v>
      </c>
      <c r="AP24" s="41">
        <v>0</v>
      </c>
      <c r="AQ24" s="41">
        <f t="shared" si="35"/>
        <v>0</v>
      </c>
      <c r="AR24" s="41">
        <f t="shared" ref="AR24:AR28" si="36">AS24+AT24+AU24+AV24+BE24</f>
        <v>3050</v>
      </c>
      <c r="AS24" s="41">
        <f>AS25+AS26</f>
        <v>0</v>
      </c>
      <c r="AT24" s="41">
        <f t="shared" ref="AT24:AV24" si="37">AT25+AT26</f>
        <v>0</v>
      </c>
      <c r="AU24" s="41">
        <f t="shared" si="37"/>
        <v>3000</v>
      </c>
      <c r="AV24" s="41">
        <f t="shared" si="37"/>
        <v>50</v>
      </c>
      <c r="AW24" s="41">
        <f>AW25</f>
        <v>0</v>
      </c>
      <c r="AX24" s="41">
        <f t="shared" ref="AX24" si="38">AX25+AX26</f>
        <v>0</v>
      </c>
      <c r="AY24" s="41">
        <f>AZ24+BB24+BC24+BE24+BK24</f>
        <v>3000</v>
      </c>
      <c r="AZ24" s="41">
        <f>AZ25</f>
        <v>0</v>
      </c>
      <c r="BA24" s="41">
        <f t="shared" ref="BA24:BE24" si="39">BA25</f>
        <v>0</v>
      </c>
      <c r="BB24" s="41">
        <f t="shared" si="39"/>
        <v>3000</v>
      </c>
      <c r="BC24" s="41">
        <f t="shared" si="39"/>
        <v>0</v>
      </c>
      <c r="BD24" s="41">
        <f t="shared" si="39"/>
        <v>0</v>
      </c>
      <c r="BE24" s="41">
        <f t="shared" si="39"/>
        <v>0</v>
      </c>
    </row>
    <row r="25" spans="1:58" ht="125.25" customHeight="1" x14ac:dyDescent="0.2">
      <c r="A25" s="120"/>
      <c r="B25" s="40" t="s">
        <v>20</v>
      </c>
      <c r="C25" s="40" t="s">
        <v>7</v>
      </c>
      <c r="D25" s="41">
        <f>K25+R25+AA25+AI25+AR25+AY25</f>
        <v>43324.9</v>
      </c>
      <c r="E25" s="41">
        <v>3476.8</v>
      </c>
      <c r="F25" s="41">
        <f>298.5+3473.67</f>
        <v>3772.17</v>
      </c>
      <c r="G25" s="41">
        <v>13011.2</v>
      </c>
      <c r="H25" s="41"/>
      <c r="I25" s="41"/>
      <c r="J25" s="41"/>
      <c r="K25" s="41">
        <f t="shared" si="7"/>
        <v>8514.9</v>
      </c>
      <c r="L25" s="41">
        <v>0</v>
      </c>
      <c r="M25" s="41">
        <v>0</v>
      </c>
      <c r="N25" s="41">
        <v>8514.9</v>
      </c>
      <c r="O25" s="41">
        <v>0</v>
      </c>
      <c r="P25" s="41">
        <v>0</v>
      </c>
      <c r="Q25" s="41">
        <v>0</v>
      </c>
      <c r="R25" s="41">
        <f t="shared" si="26"/>
        <v>15040.4</v>
      </c>
      <c r="S25" s="41">
        <v>0</v>
      </c>
      <c r="T25" s="41">
        <v>0</v>
      </c>
      <c r="U25" s="41">
        <v>0</v>
      </c>
      <c r="V25" s="41">
        <v>14990.4</v>
      </c>
      <c r="W25" s="41">
        <v>50</v>
      </c>
      <c r="X25" s="41">
        <v>0</v>
      </c>
      <c r="Y25" s="41">
        <v>0</v>
      </c>
      <c r="Z25" s="41">
        <v>0</v>
      </c>
      <c r="AA25" s="41">
        <f t="shared" ref="AA25:AA39" si="40">AB25+AC25+AD25+AE25+AH25</f>
        <v>7670.5</v>
      </c>
      <c r="AB25" s="41">
        <v>0</v>
      </c>
      <c r="AC25" s="41">
        <v>0</v>
      </c>
      <c r="AD25" s="81">
        <v>7620.5</v>
      </c>
      <c r="AE25" s="41">
        <v>50</v>
      </c>
      <c r="AF25" s="41">
        <v>0</v>
      </c>
      <c r="AG25" s="41">
        <v>0</v>
      </c>
      <c r="AH25" s="41">
        <v>0</v>
      </c>
      <c r="AI25" s="41">
        <f t="shared" si="29"/>
        <v>6049.1</v>
      </c>
      <c r="AJ25" s="41">
        <v>0</v>
      </c>
      <c r="AK25" s="41">
        <v>0</v>
      </c>
      <c r="AL25" s="41">
        <v>5999.1</v>
      </c>
      <c r="AM25" s="41">
        <v>50</v>
      </c>
      <c r="AN25" s="41">
        <v>0</v>
      </c>
      <c r="AO25" s="41">
        <v>0</v>
      </c>
      <c r="AP25" s="41">
        <v>0</v>
      </c>
      <c r="AQ25" s="41">
        <v>0</v>
      </c>
      <c r="AR25" s="41">
        <f t="shared" si="36"/>
        <v>3050</v>
      </c>
      <c r="AS25" s="41">
        <v>0</v>
      </c>
      <c r="AT25" s="41">
        <v>0</v>
      </c>
      <c r="AU25" s="41">
        <v>3000</v>
      </c>
      <c r="AV25" s="41">
        <v>50</v>
      </c>
      <c r="AW25" s="41">
        <v>0</v>
      </c>
      <c r="AX25" s="41">
        <v>0</v>
      </c>
      <c r="AY25" s="41">
        <f t="shared" ref="AY25:AY28" si="41">AZ25+BB25+BC25+BE25+BK25</f>
        <v>3000</v>
      </c>
      <c r="AZ25" s="41">
        <v>0</v>
      </c>
      <c r="BA25" s="41">
        <v>0</v>
      </c>
      <c r="BB25" s="41">
        <v>3000</v>
      </c>
      <c r="BC25" s="41">
        <v>0</v>
      </c>
      <c r="BD25" s="41">
        <v>0</v>
      </c>
      <c r="BE25" s="41">
        <v>0</v>
      </c>
    </row>
    <row r="26" spans="1:58" ht="108" customHeight="1" x14ac:dyDescent="0.2">
      <c r="A26" s="120"/>
      <c r="B26" s="40" t="s">
        <v>18</v>
      </c>
      <c r="C26" s="40" t="s">
        <v>18</v>
      </c>
      <c r="D26" s="41">
        <f>K26+R26</f>
        <v>8879</v>
      </c>
      <c r="E26" s="41"/>
      <c r="F26" s="41"/>
      <c r="G26" s="41"/>
      <c r="H26" s="41"/>
      <c r="I26" s="41"/>
      <c r="J26" s="41"/>
      <c r="K26" s="41">
        <f t="shared" si="7"/>
        <v>2729.6</v>
      </c>
      <c r="L26" s="41">
        <v>0</v>
      </c>
      <c r="M26" s="41">
        <v>0</v>
      </c>
      <c r="N26" s="41">
        <v>2729.6</v>
      </c>
      <c r="O26" s="41">
        <v>0</v>
      </c>
      <c r="P26" s="41">
        <v>0</v>
      </c>
      <c r="Q26" s="41">
        <v>0</v>
      </c>
      <c r="R26" s="41">
        <f t="shared" si="26"/>
        <v>6149.4</v>
      </c>
      <c r="S26" s="41"/>
      <c r="T26" s="41">
        <v>0</v>
      </c>
      <c r="U26" s="41">
        <v>0</v>
      </c>
      <c r="V26" s="41">
        <v>6149.4</v>
      </c>
      <c r="W26" s="41">
        <v>0</v>
      </c>
      <c r="X26" s="41">
        <v>0</v>
      </c>
      <c r="Y26" s="41">
        <v>0</v>
      </c>
      <c r="Z26" s="41">
        <v>0</v>
      </c>
      <c r="AA26" s="41">
        <f t="shared" si="40"/>
        <v>2440.1</v>
      </c>
      <c r="AB26" s="41">
        <v>0</v>
      </c>
      <c r="AC26" s="41">
        <v>0</v>
      </c>
      <c r="AD26" s="81">
        <v>2440.1</v>
      </c>
      <c r="AE26" s="41">
        <v>0</v>
      </c>
      <c r="AF26" s="41">
        <v>0</v>
      </c>
      <c r="AG26" s="41">
        <v>0</v>
      </c>
      <c r="AH26" s="41">
        <v>0</v>
      </c>
      <c r="AI26" s="41">
        <f t="shared" si="29"/>
        <v>0</v>
      </c>
      <c r="AJ26" s="41">
        <v>0</v>
      </c>
      <c r="AK26" s="41">
        <v>0</v>
      </c>
      <c r="AL26" s="41">
        <v>0</v>
      </c>
      <c r="AM26" s="41">
        <v>0</v>
      </c>
      <c r="AN26" s="41">
        <v>0</v>
      </c>
      <c r="AO26" s="41">
        <v>0</v>
      </c>
      <c r="AP26" s="41">
        <v>0</v>
      </c>
      <c r="AQ26" s="41">
        <v>0</v>
      </c>
      <c r="AR26" s="41">
        <f t="shared" si="36"/>
        <v>0</v>
      </c>
      <c r="AS26" s="41">
        <v>0</v>
      </c>
      <c r="AT26" s="41">
        <v>0</v>
      </c>
      <c r="AU26" s="41">
        <v>0</v>
      </c>
      <c r="AV26" s="41">
        <v>0</v>
      </c>
      <c r="AW26" s="41">
        <v>0</v>
      </c>
      <c r="AX26" s="41">
        <v>0</v>
      </c>
      <c r="AY26" s="41">
        <f t="shared" si="41"/>
        <v>0</v>
      </c>
      <c r="AZ26" s="41">
        <v>0</v>
      </c>
      <c r="BA26" s="41">
        <v>0</v>
      </c>
      <c r="BB26" s="41">
        <v>0</v>
      </c>
      <c r="BC26" s="41">
        <v>0</v>
      </c>
      <c r="BD26" s="41">
        <v>0</v>
      </c>
      <c r="BE26" s="41">
        <v>0</v>
      </c>
    </row>
    <row r="27" spans="1:58" ht="171" customHeight="1" x14ac:dyDescent="0.2">
      <c r="A27" s="56" t="s">
        <v>56</v>
      </c>
      <c r="B27" s="67" t="s">
        <v>18</v>
      </c>
      <c r="C27" s="111" t="s">
        <v>18</v>
      </c>
      <c r="D27" s="41">
        <f>K27+R27</f>
        <v>243.2</v>
      </c>
      <c r="E27" s="41">
        <v>0</v>
      </c>
      <c r="F27" s="41">
        <v>0</v>
      </c>
      <c r="G27" s="41">
        <v>0</v>
      </c>
      <c r="H27" s="41"/>
      <c r="I27" s="41"/>
      <c r="J27" s="41"/>
      <c r="K27" s="41">
        <f t="shared" si="7"/>
        <v>94</v>
      </c>
      <c r="L27" s="41">
        <v>0</v>
      </c>
      <c r="M27" s="41">
        <v>0</v>
      </c>
      <c r="N27" s="41">
        <v>94</v>
      </c>
      <c r="O27" s="41">
        <v>0</v>
      </c>
      <c r="P27" s="41">
        <v>0</v>
      </c>
      <c r="Q27" s="41">
        <v>0</v>
      </c>
      <c r="R27" s="41">
        <f t="shared" si="26"/>
        <v>149.19999999999999</v>
      </c>
      <c r="S27" s="41">
        <v>0</v>
      </c>
      <c r="T27" s="41">
        <v>0</v>
      </c>
      <c r="U27" s="41">
        <v>0</v>
      </c>
      <c r="V27" s="41">
        <v>149.19999999999999</v>
      </c>
      <c r="W27" s="41">
        <v>0</v>
      </c>
      <c r="X27" s="41">
        <v>0</v>
      </c>
      <c r="Y27" s="41">
        <v>0</v>
      </c>
      <c r="Z27" s="41">
        <v>0</v>
      </c>
      <c r="AA27" s="41">
        <f t="shared" si="40"/>
        <v>73.400000000000006</v>
      </c>
      <c r="AB27" s="41">
        <v>0</v>
      </c>
      <c r="AC27" s="41">
        <v>0</v>
      </c>
      <c r="AD27" s="81">
        <v>73.400000000000006</v>
      </c>
      <c r="AE27" s="41">
        <v>0</v>
      </c>
      <c r="AF27" s="41">
        <v>0</v>
      </c>
      <c r="AG27" s="41">
        <v>0</v>
      </c>
      <c r="AH27" s="41">
        <v>0</v>
      </c>
      <c r="AI27" s="41">
        <f t="shared" si="29"/>
        <v>0</v>
      </c>
      <c r="AJ27" s="41">
        <v>0</v>
      </c>
      <c r="AK27" s="41">
        <v>0</v>
      </c>
      <c r="AL27" s="41">
        <v>0</v>
      </c>
      <c r="AM27" s="41">
        <v>0</v>
      </c>
      <c r="AN27" s="41">
        <v>0</v>
      </c>
      <c r="AO27" s="41">
        <v>0</v>
      </c>
      <c r="AP27" s="41">
        <v>0</v>
      </c>
      <c r="AQ27" s="41">
        <v>0</v>
      </c>
      <c r="AR27" s="41">
        <f t="shared" si="36"/>
        <v>0</v>
      </c>
      <c r="AS27" s="41">
        <v>0</v>
      </c>
      <c r="AT27" s="41">
        <v>0</v>
      </c>
      <c r="AU27" s="41">
        <v>0</v>
      </c>
      <c r="AV27" s="41">
        <v>0</v>
      </c>
      <c r="AW27" s="41">
        <v>0</v>
      </c>
      <c r="AX27" s="41">
        <v>0</v>
      </c>
      <c r="AY27" s="41">
        <f t="shared" si="41"/>
        <v>0</v>
      </c>
      <c r="AZ27" s="41">
        <v>0</v>
      </c>
      <c r="BA27" s="41">
        <v>0</v>
      </c>
      <c r="BB27" s="41">
        <v>0</v>
      </c>
      <c r="BC27" s="41">
        <v>0</v>
      </c>
      <c r="BD27" s="41">
        <v>0</v>
      </c>
      <c r="BE27" s="41">
        <v>0</v>
      </c>
    </row>
    <row r="28" spans="1:58" ht="107.25" customHeight="1" x14ac:dyDescent="0.2">
      <c r="A28" s="130" t="s">
        <v>41</v>
      </c>
      <c r="B28" s="40" t="s">
        <v>65</v>
      </c>
      <c r="C28" s="40" t="s">
        <v>7</v>
      </c>
      <c r="D28" s="41">
        <f>K28+R28+AA28+AI28+AR28+AY28</f>
        <v>11861.4</v>
      </c>
      <c r="E28" s="41">
        <v>0</v>
      </c>
      <c r="F28" s="41">
        <v>0</v>
      </c>
      <c r="G28" s="41">
        <v>91185.600000000006</v>
      </c>
      <c r="H28" s="41"/>
      <c r="I28" s="41"/>
      <c r="J28" s="41"/>
      <c r="K28" s="41">
        <f t="shared" si="7"/>
        <v>2590.6999999999998</v>
      </c>
      <c r="L28" s="41">
        <v>0</v>
      </c>
      <c r="M28" s="41">
        <v>0</v>
      </c>
      <c r="N28" s="41">
        <v>2590.6999999999998</v>
      </c>
      <c r="O28" s="41">
        <v>0</v>
      </c>
      <c r="P28" s="41">
        <v>0</v>
      </c>
      <c r="Q28" s="41">
        <v>0</v>
      </c>
      <c r="R28" s="41">
        <f t="shared" si="26"/>
        <v>6620.7</v>
      </c>
      <c r="S28" s="41">
        <v>0</v>
      </c>
      <c r="T28" s="41">
        <v>0</v>
      </c>
      <c r="U28" s="41">
        <v>0</v>
      </c>
      <c r="V28" s="41">
        <v>6620.7</v>
      </c>
      <c r="W28" s="41">
        <v>0</v>
      </c>
      <c r="X28" s="41">
        <v>0</v>
      </c>
      <c r="Y28" s="41">
        <v>0</v>
      </c>
      <c r="Z28" s="41">
        <v>0</v>
      </c>
      <c r="AA28" s="41">
        <f t="shared" si="40"/>
        <v>2650</v>
      </c>
      <c r="AB28" s="41">
        <v>0</v>
      </c>
      <c r="AC28" s="41">
        <v>0</v>
      </c>
      <c r="AD28" s="81">
        <v>2650</v>
      </c>
      <c r="AE28" s="41">
        <v>0</v>
      </c>
      <c r="AF28" s="41">
        <v>0</v>
      </c>
      <c r="AG28" s="41">
        <v>0</v>
      </c>
      <c r="AH28" s="41">
        <v>0</v>
      </c>
      <c r="AI28" s="41">
        <f t="shared" si="29"/>
        <v>0</v>
      </c>
      <c r="AJ28" s="41">
        <v>0</v>
      </c>
      <c r="AK28" s="41">
        <v>0</v>
      </c>
      <c r="AL28" s="41">
        <v>0</v>
      </c>
      <c r="AM28" s="41">
        <v>0</v>
      </c>
      <c r="AN28" s="41">
        <v>0</v>
      </c>
      <c r="AO28" s="41">
        <v>0</v>
      </c>
      <c r="AP28" s="41">
        <v>0</v>
      </c>
      <c r="AQ28" s="41">
        <v>0</v>
      </c>
      <c r="AR28" s="41">
        <f t="shared" si="36"/>
        <v>0</v>
      </c>
      <c r="AS28" s="41">
        <v>0</v>
      </c>
      <c r="AT28" s="41">
        <v>0</v>
      </c>
      <c r="AU28" s="41">
        <v>0</v>
      </c>
      <c r="AV28" s="41">
        <v>0</v>
      </c>
      <c r="AW28" s="41">
        <v>0</v>
      </c>
      <c r="AX28" s="41">
        <v>0</v>
      </c>
      <c r="AY28" s="41">
        <f t="shared" si="41"/>
        <v>0</v>
      </c>
      <c r="AZ28" s="41">
        <v>0</v>
      </c>
      <c r="BA28" s="41">
        <v>0</v>
      </c>
      <c r="BB28" s="41">
        <v>0</v>
      </c>
      <c r="BC28" s="41">
        <v>0</v>
      </c>
      <c r="BD28" s="41">
        <v>0</v>
      </c>
      <c r="BE28" s="41">
        <v>0</v>
      </c>
    </row>
    <row r="29" spans="1:58" ht="102.75" customHeight="1" x14ac:dyDescent="0.2">
      <c r="A29" s="131"/>
      <c r="B29" s="40" t="s">
        <v>18</v>
      </c>
      <c r="C29" s="40" t="s">
        <v>18</v>
      </c>
      <c r="D29" s="41">
        <f>K29+R29+AA29+AI29+AR29+AY29</f>
        <v>72349.100000000006</v>
      </c>
      <c r="E29" s="41"/>
      <c r="F29" s="41"/>
      <c r="G29" s="41"/>
      <c r="H29" s="41"/>
      <c r="I29" s="41"/>
      <c r="J29" s="41"/>
      <c r="K29" s="41">
        <f t="shared" si="7"/>
        <v>7607.4</v>
      </c>
      <c r="L29" s="41">
        <v>0</v>
      </c>
      <c r="M29" s="41">
        <v>0</v>
      </c>
      <c r="N29" s="41">
        <v>7607.4</v>
      </c>
      <c r="O29" s="41">
        <v>0</v>
      </c>
      <c r="P29" s="41">
        <v>0</v>
      </c>
      <c r="Q29" s="41">
        <v>0</v>
      </c>
      <c r="R29" s="41">
        <f t="shared" si="26"/>
        <v>20349</v>
      </c>
      <c r="S29" s="41">
        <v>0</v>
      </c>
      <c r="T29" s="41">
        <v>0</v>
      </c>
      <c r="U29" s="41">
        <v>0</v>
      </c>
      <c r="V29" s="41">
        <v>20349</v>
      </c>
      <c r="W29" s="41">
        <v>0</v>
      </c>
      <c r="X29" s="41">
        <v>0</v>
      </c>
      <c r="Y29" s="41">
        <v>0</v>
      </c>
      <c r="Z29" s="41">
        <v>0</v>
      </c>
      <c r="AA29" s="41">
        <f>AD29</f>
        <v>26932.7</v>
      </c>
      <c r="AB29" s="41">
        <v>0</v>
      </c>
      <c r="AC29" s="41">
        <v>0</v>
      </c>
      <c r="AD29" s="81">
        <v>26932.7</v>
      </c>
      <c r="AE29" s="41">
        <v>0</v>
      </c>
      <c r="AF29" s="41">
        <v>0</v>
      </c>
      <c r="AG29" s="41">
        <v>0</v>
      </c>
      <c r="AH29" s="41">
        <v>0</v>
      </c>
      <c r="AI29" s="41">
        <f>AL29</f>
        <v>7660</v>
      </c>
      <c r="AJ29" s="41">
        <v>0</v>
      </c>
      <c r="AK29" s="41">
        <v>0</v>
      </c>
      <c r="AL29" s="41">
        <v>7660</v>
      </c>
      <c r="AM29" s="41">
        <v>0</v>
      </c>
      <c r="AN29" s="41">
        <v>0</v>
      </c>
      <c r="AO29" s="41">
        <v>0</v>
      </c>
      <c r="AP29" s="41">
        <v>0</v>
      </c>
      <c r="AQ29" s="41">
        <v>0</v>
      </c>
      <c r="AR29" s="41">
        <f>AU29</f>
        <v>9800</v>
      </c>
      <c r="AS29" s="41">
        <v>0</v>
      </c>
      <c r="AT29" s="41">
        <v>0</v>
      </c>
      <c r="AU29" s="41">
        <v>9800</v>
      </c>
      <c r="AV29" s="41">
        <v>0</v>
      </c>
      <c r="AW29" s="41">
        <v>0</v>
      </c>
      <c r="AX29" s="41">
        <v>0</v>
      </c>
      <c r="AY29" s="41">
        <f>AZ29+BA29+BB29+BC29+BD29+BE29</f>
        <v>0</v>
      </c>
      <c r="AZ29" s="41">
        <v>0</v>
      </c>
      <c r="BA29" s="41">
        <v>0</v>
      </c>
      <c r="BB29" s="41">
        <v>0</v>
      </c>
      <c r="BC29" s="41">
        <v>0</v>
      </c>
      <c r="BD29" s="41">
        <v>0</v>
      </c>
      <c r="BE29" s="41">
        <v>0</v>
      </c>
    </row>
    <row r="30" spans="1:58" ht="244.5" customHeight="1" x14ac:dyDescent="0.2">
      <c r="A30" s="56" t="s">
        <v>72</v>
      </c>
      <c r="B30" s="40" t="s">
        <v>20</v>
      </c>
      <c r="C30" s="40" t="s">
        <v>7</v>
      </c>
      <c r="D30" s="41">
        <f>K30+R30+AA30+AI30</f>
        <v>31228.400000000001</v>
      </c>
      <c r="E30" s="41">
        <v>0</v>
      </c>
      <c r="F30" s="41">
        <f>5300-2300</f>
        <v>3000</v>
      </c>
      <c r="G30" s="41">
        <v>0</v>
      </c>
      <c r="H30" s="41"/>
      <c r="I30" s="41"/>
      <c r="J30" s="41"/>
      <c r="K30" s="41">
        <f t="shared" si="7"/>
        <v>2998</v>
      </c>
      <c r="L30" s="41">
        <v>0</v>
      </c>
      <c r="M30" s="41">
        <v>2998</v>
      </c>
      <c r="N30" s="41">
        <v>0</v>
      </c>
      <c r="O30" s="41">
        <v>0</v>
      </c>
      <c r="P30" s="41">
        <v>0</v>
      </c>
      <c r="Q30" s="41">
        <v>0</v>
      </c>
      <c r="R30" s="41">
        <f t="shared" si="26"/>
        <v>6258.2</v>
      </c>
      <c r="S30" s="41">
        <v>0</v>
      </c>
      <c r="T30" s="41">
        <v>0</v>
      </c>
      <c r="U30" s="41">
        <v>6258.2</v>
      </c>
      <c r="V30" s="41">
        <v>0</v>
      </c>
      <c r="W30" s="41">
        <v>0</v>
      </c>
      <c r="X30" s="41">
        <v>0</v>
      </c>
      <c r="Y30" s="41">
        <v>0</v>
      </c>
      <c r="Z30" s="41">
        <v>0</v>
      </c>
      <c r="AA30" s="41">
        <f t="shared" si="40"/>
        <v>10986.1</v>
      </c>
      <c r="AB30" s="41">
        <v>0</v>
      </c>
      <c r="AC30" s="41">
        <v>10986.1</v>
      </c>
      <c r="AD30" s="81">
        <v>0</v>
      </c>
      <c r="AE30" s="41">
        <v>0</v>
      </c>
      <c r="AF30" s="41">
        <v>0</v>
      </c>
      <c r="AG30" s="41">
        <v>0</v>
      </c>
      <c r="AH30" s="41">
        <v>0</v>
      </c>
      <c r="AI30" s="41">
        <f>AJ30+AK30+AL30+AM30+AQ30</f>
        <v>10986.1</v>
      </c>
      <c r="AJ30" s="41">
        <v>0</v>
      </c>
      <c r="AK30" s="41">
        <v>10986.1</v>
      </c>
      <c r="AL30" s="41">
        <v>0</v>
      </c>
      <c r="AM30" s="41">
        <v>0</v>
      </c>
      <c r="AN30" s="41">
        <v>0</v>
      </c>
      <c r="AO30" s="41">
        <v>0</v>
      </c>
      <c r="AP30" s="41">
        <v>0</v>
      </c>
      <c r="AQ30" s="41">
        <v>0</v>
      </c>
      <c r="AR30" s="41">
        <f>AS30+AT30+AU30+AV30+BE30</f>
        <v>10986.1</v>
      </c>
      <c r="AS30" s="41">
        <v>0</v>
      </c>
      <c r="AT30" s="41">
        <v>10986.1</v>
      </c>
      <c r="AU30" s="41">
        <v>0</v>
      </c>
      <c r="AV30" s="41">
        <v>0</v>
      </c>
      <c r="AW30" s="41">
        <v>0</v>
      </c>
      <c r="AX30" s="41">
        <v>0</v>
      </c>
      <c r="AY30" s="41">
        <f>BA30</f>
        <v>0</v>
      </c>
      <c r="AZ30" s="41">
        <v>0</v>
      </c>
      <c r="BA30" s="41">
        <v>0</v>
      </c>
      <c r="BB30" s="41">
        <v>0</v>
      </c>
      <c r="BC30" s="41">
        <v>0</v>
      </c>
      <c r="BD30" s="41">
        <v>0</v>
      </c>
      <c r="BE30" s="41">
        <v>0</v>
      </c>
    </row>
    <row r="31" spans="1:58" ht="202.5" customHeight="1" x14ac:dyDescent="0.2">
      <c r="A31" s="130" t="s">
        <v>42</v>
      </c>
      <c r="B31" s="122" t="s">
        <v>20</v>
      </c>
      <c r="C31" s="122" t="s">
        <v>18</v>
      </c>
      <c r="D31" s="118">
        <f>K31</f>
        <v>0</v>
      </c>
      <c r="E31" s="41"/>
      <c r="F31" s="41"/>
      <c r="G31" s="41"/>
      <c r="H31" s="41"/>
      <c r="I31" s="41"/>
      <c r="J31" s="41"/>
      <c r="K31" s="118">
        <f>N31</f>
        <v>0</v>
      </c>
      <c r="L31" s="118">
        <v>0</v>
      </c>
      <c r="M31" s="118">
        <v>0</v>
      </c>
      <c r="N31" s="118">
        <v>0</v>
      </c>
      <c r="O31" s="118">
        <v>0</v>
      </c>
      <c r="P31" s="118">
        <v>0</v>
      </c>
      <c r="Q31" s="118">
        <v>0</v>
      </c>
      <c r="R31" s="118">
        <f>S32+T32+U31+V31+W32+Y31+Z32</f>
        <v>0</v>
      </c>
      <c r="S31" s="118">
        <v>0</v>
      </c>
      <c r="T31" s="118">
        <v>0</v>
      </c>
      <c r="U31" s="118">
        <v>0</v>
      </c>
      <c r="V31" s="118">
        <v>0</v>
      </c>
      <c r="W31" s="118">
        <v>0</v>
      </c>
      <c r="X31" s="118">
        <v>0</v>
      </c>
      <c r="Y31" s="118">
        <v>0</v>
      </c>
      <c r="Z31" s="118"/>
      <c r="AA31" s="118">
        <f>AC31+AD31+AF31</f>
        <v>2702.2000000000003</v>
      </c>
      <c r="AB31" s="118">
        <v>0</v>
      </c>
      <c r="AC31" s="118">
        <v>2244.4</v>
      </c>
      <c r="AD31" s="128">
        <v>457.8</v>
      </c>
      <c r="AE31" s="118">
        <v>0</v>
      </c>
      <c r="AF31" s="118">
        <v>0</v>
      </c>
      <c r="AG31" s="118">
        <v>0</v>
      </c>
      <c r="AH31" s="118">
        <v>0</v>
      </c>
      <c r="AI31" s="118">
        <f>AJ31+AK31+AL31+AM31+AQ31+AN31</f>
        <v>0</v>
      </c>
      <c r="AJ31" s="118">
        <v>0</v>
      </c>
      <c r="AK31" s="118">
        <v>0</v>
      </c>
      <c r="AL31" s="118">
        <v>0</v>
      </c>
      <c r="AM31" s="118">
        <v>0</v>
      </c>
      <c r="AN31" s="118">
        <v>0</v>
      </c>
      <c r="AO31" s="118">
        <v>0</v>
      </c>
      <c r="AP31" s="118">
        <v>0</v>
      </c>
      <c r="AQ31" s="118">
        <v>0</v>
      </c>
      <c r="AR31" s="118">
        <f>AS31+AT31+AU31+AV31+BE31</f>
        <v>0</v>
      </c>
      <c r="AS31" s="118">
        <v>0</v>
      </c>
      <c r="AT31" s="118">
        <v>0</v>
      </c>
      <c r="AU31" s="118">
        <v>0</v>
      </c>
      <c r="AV31" s="118">
        <v>0</v>
      </c>
      <c r="AW31" s="118">
        <v>0</v>
      </c>
      <c r="AX31" s="118">
        <v>0</v>
      </c>
      <c r="AY31" s="118">
        <f>AZ31+BB31+BC31+BE31+BK32</f>
        <v>0</v>
      </c>
      <c r="AZ31" s="118">
        <v>0</v>
      </c>
      <c r="BA31" s="118">
        <v>0</v>
      </c>
      <c r="BB31" s="118">
        <v>0</v>
      </c>
      <c r="BC31" s="118">
        <v>0</v>
      </c>
      <c r="BD31" s="118">
        <v>0</v>
      </c>
      <c r="BE31" s="118">
        <v>0</v>
      </c>
    </row>
    <row r="32" spans="1:58" ht="21" customHeight="1" x14ac:dyDescent="0.2">
      <c r="A32" s="130"/>
      <c r="B32" s="119"/>
      <c r="C32" s="119"/>
      <c r="D32" s="119"/>
      <c r="E32" s="41"/>
      <c r="F32" s="41"/>
      <c r="G32" s="41"/>
      <c r="H32" s="41"/>
      <c r="I32" s="41"/>
      <c r="J32" s="41"/>
      <c r="K32" s="119"/>
      <c r="L32" s="119"/>
      <c r="M32" s="119"/>
      <c r="N32" s="119"/>
      <c r="O32" s="119"/>
      <c r="P32" s="119"/>
      <c r="Q32" s="119"/>
      <c r="R32" s="119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2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</row>
    <row r="33" spans="1:59" ht="135.75" customHeight="1" x14ac:dyDescent="0.2">
      <c r="A33" s="112" t="s">
        <v>66</v>
      </c>
      <c r="B33" s="40" t="s">
        <v>18</v>
      </c>
      <c r="C33" s="40" t="s">
        <v>18</v>
      </c>
      <c r="D33" s="53">
        <f>R33</f>
        <v>621.4</v>
      </c>
      <c r="E33" s="57"/>
      <c r="F33" s="57"/>
      <c r="G33" s="57"/>
      <c r="H33" s="57"/>
      <c r="I33" s="57"/>
      <c r="J33" s="57"/>
      <c r="K33" s="58">
        <f>N33</f>
        <v>0</v>
      </c>
      <c r="L33" s="58">
        <v>0</v>
      </c>
      <c r="M33" s="58">
        <v>0</v>
      </c>
      <c r="N33" s="58">
        <v>0</v>
      </c>
      <c r="O33" s="58">
        <v>0</v>
      </c>
      <c r="P33" s="58">
        <v>0</v>
      </c>
      <c r="Q33" s="58">
        <v>0</v>
      </c>
      <c r="R33" s="53">
        <f>U33+V33</f>
        <v>621.4</v>
      </c>
      <c r="S33" s="53">
        <v>0</v>
      </c>
      <c r="T33" s="53">
        <v>0</v>
      </c>
      <c r="U33" s="53">
        <v>0</v>
      </c>
      <c r="V33" s="53">
        <v>621.4</v>
      </c>
      <c r="W33" s="58">
        <v>0</v>
      </c>
      <c r="X33" s="58">
        <v>0</v>
      </c>
      <c r="Y33" s="58">
        <v>0</v>
      </c>
      <c r="Z33" s="58">
        <v>0</v>
      </c>
      <c r="AA33" s="58">
        <f>AC33+AD33</f>
        <v>16291.1</v>
      </c>
      <c r="AB33" s="58">
        <v>0</v>
      </c>
      <c r="AC33" s="58">
        <v>15476.5</v>
      </c>
      <c r="AD33" s="82">
        <v>814.6</v>
      </c>
      <c r="AE33" s="58">
        <v>0</v>
      </c>
      <c r="AF33" s="58">
        <v>0</v>
      </c>
      <c r="AG33" s="58">
        <v>0</v>
      </c>
      <c r="AH33" s="58">
        <v>0</v>
      </c>
      <c r="AI33" s="58">
        <v>0</v>
      </c>
      <c r="AJ33" s="58">
        <v>0</v>
      </c>
      <c r="AK33" s="58">
        <v>0</v>
      </c>
      <c r="AL33" s="58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58">
        <v>0</v>
      </c>
      <c r="AT33" s="58">
        <v>0</v>
      </c>
      <c r="AU33" s="58">
        <v>0</v>
      </c>
      <c r="AV33" s="58">
        <v>0</v>
      </c>
      <c r="AW33" s="58">
        <v>0</v>
      </c>
      <c r="AX33" s="58">
        <v>0</v>
      </c>
      <c r="AY33" s="58">
        <v>0</v>
      </c>
      <c r="AZ33" s="58">
        <v>0</v>
      </c>
      <c r="BA33" s="58">
        <v>0</v>
      </c>
      <c r="BB33" s="58">
        <v>0</v>
      </c>
      <c r="BC33" s="58">
        <v>0</v>
      </c>
      <c r="BD33" s="58">
        <v>0</v>
      </c>
      <c r="BE33" s="59"/>
    </row>
    <row r="34" spans="1:59" ht="147" customHeight="1" x14ac:dyDescent="0.2">
      <c r="A34" s="114"/>
      <c r="B34" s="72" t="s">
        <v>20</v>
      </c>
      <c r="C34" s="72" t="s">
        <v>7</v>
      </c>
      <c r="D34" s="53">
        <f>R34</f>
        <v>23968.399999999998</v>
      </c>
      <c r="E34" s="57"/>
      <c r="F34" s="57"/>
      <c r="G34" s="57"/>
      <c r="H34" s="57"/>
      <c r="I34" s="57"/>
      <c r="J34" s="57"/>
      <c r="K34" s="58"/>
      <c r="L34" s="58"/>
      <c r="M34" s="58"/>
      <c r="N34" s="58"/>
      <c r="O34" s="58"/>
      <c r="P34" s="58"/>
      <c r="Q34" s="58"/>
      <c r="R34" s="53">
        <f>U34+V34</f>
        <v>23968.399999999998</v>
      </c>
      <c r="S34" s="53"/>
      <c r="T34" s="53"/>
      <c r="U34" s="53">
        <v>22383.8</v>
      </c>
      <c r="V34" s="53">
        <v>1584.6</v>
      </c>
      <c r="W34" s="58"/>
      <c r="X34" s="58"/>
      <c r="Y34" s="58"/>
      <c r="Z34" s="58"/>
      <c r="AA34" s="58"/>
      <c r="AB34" s="58"/>
      <c r="AC34" s="58"/>
      <c r="AD34" s="82"/>
      <c r="AE34" s="58"/>
      <c r="AF34" s="58"/>
      <c r="AG34" s="58"/>
      <c r="AH34" s="58"/>
      <c r="AI34" s="58"/>
      <c r="AJ34" s="58"/>
      <c r="AK34" s="58"/>
      <c r="AL34" s="58"/>
      <c r="AM34" s="58"/>
      <c r="AN34" s="58"/>
      <c r="AO34" s="58"/>
      <c r="AP34" s="58"/>
      <c r="AQ34" s="58"/>
      <c r="AR34" s="58"/>
      <c r="AS34" s="58"/>
      <c r="AT34" s="58"/>
      <c r="AU34" s="58"/>
      <c r="AV34" s="58"/>
      <c r="AW34" s="58"/>
      <c r="AX34" s="58"/>
      <c r="AY34" s="58"/>
      <c r="AZ34" s="58"/>
      <c r="BA34" s="58"/>
      <c r="BB34" s="58"/>
      <c r="BC34" s="58"/>
      <c r="BD34" s="58"/>
      <c r="BE34" s="71"/>
    </row>
    <row r="35" spans="1:59" ht="102" customHeight="1" x14ac:dyDescent="0.2">
      <c r="A35" s="135" t="s">
        <v>71</v>
      </c>
      <c r="B35" s="89" t="s">
        <v>55</v>
      </c>
      <c r="C35" s="89" t="s">
        <v>55</v>
      </c>
      <c r="D35" s="53">
        <f>R35</f>
        <v>34572.6</v>
      </c>
      <c r="E35" s="57"/>
      <c r="F35" s="57"/>
      <c r="G35" s="57"/>
      <c r="H35" s="57"/>
      <c r="I35" s="57"/>
      <c r="J35" s="57"/>
      <c r="K35" s="58"/>
      <c r="L35" s="58"/>
      <c r="M35" s="58"/>
      <c r="N35" s="58"/>
      <c r="O35" s="58"/>
      <c r="P35" s="58"/>
      <c r="Q35" s="58"/>
      <c r="R35" s="53">
        <f>U35+V35</f>
        <v>34572.6</v>
      </c>
      <c r="S35" s="53"/>
      <c r="T35" s="53"/>
      <c r="U35" s="53">
        <v>34538.1</v>
      </c>
      <c r="V35" s="53">
        <v>34.5</v>
      </c>
      <c r="W35" s="58"/>
      <c r="X35" s="58"/>
      <c r="Y35" s="58"/>
      <c r="Z35" s="58"/>
      <c r="AA35" s="58"/>
      <c r="AB35" s="58"/>
      <c r="AC35" s="58"/>
      <c r="AD35" s="82"/>
      <c r="AE35" s="58"/>
      <c r="AF35" s="58"/>
      <c r="AG35" s="58"/>
      <c r="AH35" s="58"/>
      <c r="AI35" s="58"/>
      <c r="AJ35" s="58"/>
      <c r="AK35" s="58"/>
      <c r="AL35" s="58"/>
      <c r="AM35" s="58"/>
      <c r="AN35" s="58"/>
      <c r="AO35" s="58"/>
      <c r="AP35" s="58"/>
      <c r="AQ35" s="58"/>
      <c r="AR35" s="58"/>
      <c r="AS35" s="58"/>
      <c r="AT35" s="58"/>
      <c r="AU35" s="58"/>
      <c r="AV35" s="58"/>
      <c r="AW35" s="58"/>
      <c r="AX35" s="58"/>
      <c r="AY35" s="58"/>
      <c r="AZ35" s="58"/>
      <c r="BA35" s="58"/>
      <c r="BB35" s="58"/>
      <c r="BC35" s="58"/>
      <c r="BD35" s="58"/>
      <c r="BE35" s="88"/>
    </row>
    <row r="36" spans="1:59" ht="147" customHeight="1" x14ac:dyDescent="0.2">
      <c r="A36" s="114"/>
      <c r="B36" s="90" t="s">
        <v>7</v>
      </c>
      <c r="C36" s="90" t="s">
        <v>7</v>
      </c>
      <c r="D36" s="53">
        <f>R36</f>
        <v>6718.9</v>
      </c>
      <c r="E36" s="57"/>
      <c r="F36" s="57"/>
      <c r="G36" s="57"/>
      <c r="H36" s="57"/>
      <c r="I36" s="57"/>
      <c r="J36" s="57"/>
      <c r="K36" s="58"/>
      <c r="L36" s="58"/>
      <c r="M36" s="58"/>
      <c r="N36" s="58"/>
      <c r="O36" s="58"/>
      <c r="P36" s="58"/>
      <c r="Q36" s="58"/>
      <c r="R36" s="53">
        <f>U36+V36</f>
        <v>6718.9</v>
      </c>
      <c r="S36" s="53"/>
      <c r="T36" s="53"/>
      <c r="U36" s="53">
        <v>6712.2</v>
      </c>
      <c r="V36" s="53">
        <v>6.7</v>
      </c>
      <c r="W36" s="58"/>
      <c r="X36" s="58"/>
      <c r="Y36" s="58"/>
      <c r="Z36" s="58"/>
      <c r="AA36" s="58"/>
      <c r="AB36" s="58"/>
      <c r="AC36" s="58"/>
      <c r="AD36" s="82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88"/>
    </row>
    <row r="37" spans="1:59" s="7" customFormat="1" ht="88.5" customHeight="1" x14ac:dyDescent="0.2">
      <c r="A37" s="130" t="s">
        <v>45</v>
      </c>
      <c r="B37" s="40"/>
      <c r="C37" s="40" t="s">
        <v>6</v>
      </c>
      <c r="D37" s="41">
        <f>K37+R37+AA37+AI37+AR37</f>
        <v>504805.69999999995</v>
      </c>
      <c r="E37" s="41" t="e">
        <f t="shared" ref="E37:G37" si="42">SUM(E38)</f>
        <v>#REF!</v>
      </c>
      <c r="F37" s="41" t="e">
        <f t="shared" si="42"/>
        <v>#REF!</v>
      </c>
      <c r="G37" s="41" t="e">
        <f t="shared" si="42"/>
        <v>#REF!</v>
      </c>
      <c r="H37" s="41" t="e">
        <f t="shared" ref="H37" si="43">SUM(H38)</f>
        <v>#REF!</v>
      </c>
      <c r="I37" s="41" t="e">
        <f t="shared" ref="I37" si="44">SUM(I38)</f>
        <v>#REF!</v>
      </c>
      <c r="J37" s="41" t="e">
        <f t="shared" ref="J37" si="45">SUM(J38)</f>
        <v>#REF!</v>
      </c>
      <c r="K37" s="41">
        <f>L37+M37+N37+O37+P37+Q37</f>
        <v>132230</v>
      </c>
      <c r="L37" s="41">
        <f>L38+L39</f>
        <v>32878</v>
      </c>
      <c r="M37" s="41">
        <f>M38+M39</f>
        <v>93352.8</v>
      </c>
      <c r="N37" s="41">
        <f>N38+N39</f>
        <v>5899.2000000000007</v>
      </c>
      <c r="O37" s="41">
        <f t="shared" ref="O37" si="46">SUM(O38)</f>
        <v>100</v>
      </c>
      <c r="P37" s="41">
        <f t="shared" ref="P37" si="47">SUM(P38)</f>
        <v>0</v>
      </c>
      <c r="Q37" s="41">
        <f t="shared" ref="Q37" si="48">SUM(Q38)</f>
        <v>0</v>
      </c>
      <c r="R37" s="41">
        <f>S37+T37+U37+V37+W37+Y37+Z37</f>
        <v>258514.39999999997</v>
      </c>
      <c r="S37" s="41">
        <f>S38+S39</f>
        <v>213299.09999999998</v>
      </c>
      <c r="T37" s="41">
        <f>T38+T39</f>
        <v>0</v>
      </c>
      <c r="U37" s="41">
        <f>SUM(U38:U39)+U40</f>
        <v>38277.000000000007</v>
      </c>
      <c r="V37" s="41">
        <f>V38+V39+V40</f>
        <v>6793</v>
      </c>
      <c r="W37" s="41">
        <f>SUM(W38:W39)</f>
        <v>128</v>
      </c>
      <c r="X37" s="41">
        <f>X38+X39</f>
        <v>0</v>
      </c>
      <c r="Y37" s="41">
        <f>SUM(Y38:Y39)</f>
        <v>17.3</v>
      </c>
      <c r="Z37" s="41">
        <f>SUM(Z38:Z39)</f>
        <v>0</v>
      </c>
      <c r="AA37" s="41">
        <f>AB37+AC37+AD37+AE37+AH37+AF37</f>
        <v>100087</v>
      </c>
      <c r="AB37" s="41">
        <f>SUM(AB38:AB39)</f>
        <v>61750.8</v>
      </c>
      <c r="AC37" s="41">
        <f>SUM(AC38:AC39)</f>
        <v>30252.2</v>
      </c>
      <c r="AD37" s="81">
        <f>AD39+AD40+AD38</f>
        <v>4938.7000000000007</v>
      </c>
      <c r="AE37" s="41">
        <f t="shared" ref="AE37:AH37" si="49">SUM(AE38:AE39)</f>
        <v>3128</v>
      </c>
      <c r="AF37" s="41">
        <f t="shared" si="49"/>
        <v>17.3</v>
      </c>
      <c r="AG37" s="41">
        <f t="shared" si="49"/>
        <v>0</v>
      </c>
      <c r="AH37" s="41">
        <f t="shared" si="49"/>
        <v>0</v>
      </c>
      <c r="AI37" s="41">
        <f t="shared" ref="AI37:AI46" si="50">AJ37+AK37+AL37+AM37+AQ37</f>
        <v>13974.300000000001</v>
      </c>
      <c r="AJ37" s="41">
        <f t="shared" ref="AJ37:AQ37" si="51">SUM(AJ38:AJ39)</f>
        <v>0</v>
      </c>
      <c r="AK37" s="41">
        <f t="shared" si="51"/>
        <v>13275.6</v>
      </c>
      <c r="AL37" s="41">
        <f t="shared" si="51"/>
        <v>698.7</v>
      </c>
      <c r="AM37" s="41">
        <f t="shared" si="51"/>
        <v>0</v>
      </c>
      <c r="AN37" s="41">
        <f t="shared" si="51"/>
        <v>0</v>
      </c>
      <c r="AO37" s="41">
        <f t="shared" si="51"/>
        <v>0</v>
      </c>
      <c r="AP37" s="41">
        <f t="shared" si="51"/>
        <v>0</v>
      </c>
      <c r="AQ37" s="41">
        <f t="shared" si="51"/>
        <v>0</v>
      </c>
      <c r="AR37" s="41">
        <f t="shared" ref="AR37:AR46" si="52">AS37+AT37+AU37+AV37+BE37</f>
        <v>0</v>
      </c>
      <c r="AS37" s="41">
        <f t="shared" ref="AS37:AX37" si="53">SUM(AS38:AS39)</f>
        <v>0</v>
      </c>
      <c r="AT37" s="41">
        <f t="shared" si="53"/>
        <v>0</v>
      </c>
      <c r="AU37" s="41">
        <f t="shared" si="53"/>
        <v>0</v>
      </c>
      <c r="AV37" s="41">
        <f t="shared" si="53"/>
        <v>0</v>
      </c>
      <c r="AW37" s="41">
        <f t="shared" si="53"/>
        <v>0</v>
      </c>
      <c r="AX37" s="41">
        <f t="shared" si="53"/>
        <v>0</v>
      </c>
      <c r="AY37" s="41">
        <f>BA37+BB37+BC37</f>
        <v>0</v>
      </c>
      <c r="AZ37" s="41">
        <f t="shared" ref="AZ37:BE37" si="54">SUM(AZ38:AZ39)</f>
        <v>0</v>
      </c>
      <c r="BA37" s="41">
        <f t="shared" si="54"/>
        <v>0</v>
      </c>
      <c r="BB37" s="41">
        <f t="shared" si="54"/>
        <v>0</v>
      </c>
      <c r="BC37" s="41">
        <f t="shared" si="54"/>
        <v>0</v>
      </c>
      <c r="BD37" s="41">
        <f t="shared" si="54"/>
        <v>0</v>
      </c>
      <c r="BE37" s="41">
        <f t="shared" si="54"/>
        <v>0</v>
      </c>
    </row>
    <row r="38" spans="1:59" s="9" customFormat="1" ht="82.5" customHeight="1" x14ac:dyDescent="0.2">
      <c r="A38" s="130"/>
      <c r="B38" s="40" t="s">
        <v>7</v>
      </c>
      <c r="C38" s="40" t="s">
        <v>7</v>
      </c>
      <c r="D38" s="41">
        <f>K38+R38+AA38+AI38</f>
        <v>251365.7</v>
      </c>
      <c r="E38" s="41" t="e">
        <f>#REF!+#REF!+#REF!+#REF!+E46</f>
        <v>#REF!</v>
      </c>
      <c r="F38" s="41" t="e">
        <f>#REF!+#REF!+#REF!+#REF!+F46</f>
        <v>#REF!</v>
      </c>
      <c r="G38" s="41" t="e">
        <f>#REF!+#REF!+#REF!+#REF!+G46</f>
        <v>#REF!</v>
      </c>
      <c r="H38" s="41" t="e">
        <f>#REF!+#REF!+#REF!+#REF!+H46</f>
        <v>#REF!</v>
      </c>
      <c r="I38" s="41" t="e">
        <f>#REF!+#REF!+#REF!+#REF!+I46</f>
        <v>#REF!</v>
      </c>
      <c r="J38" s="41" t="e">
        <f>#REF!+#REF!+#REF!+#REF!+J46</f>
        <v>#REF!</v>
      </c>
      <c r="K38" s="41">
        <f t="shared" ref="K38:K69" si="55">L38+M38+N38+O38+P38+Q38</f>
        <v>96133.5</v>
      </c>
      <c r="L38" s="41">
        <f t="shared" ref="L38" si="56">L41+L46+L47+L48</f>
        <v>13597.4</v>
      </c>
      <c r="M38" s="41">
        <f>M41+M46+M47+M48+M51+M44</f>
        <v>78024.3</v>
      </c>
      <c r="N38" s="41">
        <f>N41+N46+N47+N48+N51+N44</f>
        <v>4411.8</v>
      </c>
      <c r="O38" s="41">
        <f t="shared" ref="O38:Q38" si="57">O41+O46+O47+O48</f>
        <v>100</v>
      </c>
      <c r="P38" s="41">
        <f t="shared" si="57"/>
        <v>0</v>
      </c>
      <c r="Q38" s="41">
        <f t="shared" si="57"/>
        <v>0</v>
      </c>
      <c r="R38" s="41">
        <f t="shared" si="26"/>
        <v>112416.90000000001</v>
      </c>
      <c r="S38" s="41">
        <f t="shared" ref="S38:Z38" si="58">S41+S46+S47+S48</f>
        <v>77906.3</v>
      </c>
      <c r="T38" s="41">
        <f t="shared" si="58"/>
        <v>0</v>
      </c>
      <c r="U38" s="41">
        <f>U41+U46+U47+U48+U51</f>
        <v>29511.300000000003</v>
      </c>
      <c r="V38" s="41">
        <f>V41+V47+V48+V51+V46</f>
        <v>4854</v>
      </c>
      <c r="W38" s="41">
        <f>W41+W46+W47+W48+W49+W50</f>
        <v>128</v>
      </c>
      <c r="X38" s="41">
        <f t="shared" si="58"/>
        <v>0</v>
      </c>
      <c r="Y38" s="41">
        <f>Y47</f>
        <v>17.3</v>
      </c>
      <c r="Z38" s="41">
        <f t="shared" si="58"/>
        <v>0</v>
      </c>
      <c r="AA38" s="41">
        <f>AB38+AC38+AD38+AE38+AH38+AF38</f>
        <v>42815.3</v>
      </c>
      <c r="AB38" s="41">
        <f>AB41+AB46+AB47+AB48</f>
        <v>36221.4</v>
      </c>
      <c r="AC38" s="41">
        <f>AC41+AC47</f>
        <v>3036</v>
      </c>
      <c r="AD38" s="81">
        <f>AD41+AD47</f>
        <v>412.6</v>
      </c>
      <c r="AE38" s="41">
        <f>AE50+AE47</f>
        <v>3128</v>
      </c>
      <c r="AF38" s="41">
        <f t="shared" ref="AF38:AH38" si="59">AF41+AF46+AF47+AF48</f>
        <v>17.3</v>
      </c>
      <c r="AG38" s="41">
        <f t="shared" si="59"/>
        <v>0</v>
      </c>
      <c r="AH38" s="41">
        <f t="shared" si="59"/>
        <v>0</v>
      </c>
      <c r="AI38" s="41">
        <f t="shared" si="50"/>
        <v>0</v>
      </c>
      <c r="AJ38" s="41">
        <f>AJ41</f>
        <v>0</v>
      </c>
      <c r="AK38" s="41">
        <v>0</v>
      </c>
      <c r="AL38" s="41">
        <v>0</v>
      </c>
      <c r="AM38" s="41">
        <f>AM46+AM48</f>
        <v>0</v>
      </c>
      <c r="AN38" s="41">
        <v>0</v>
      </c>
      <c r="AO38" s="41">
        <v>0</v>
      </c>
      <c r="AP38" s="41">
        <v>0</v>
      </c>
      <c r="AQ38" s="41">
        <v>0</v>
      </c>
      <c r="AR38" s="41">
        <f t="shared" si="52"/>
        <v>0</v>
      </c>
      <c r="AS38" s="41">
        <v>0</v>
      </c>
      <c r="AT38" s="41">
        <v>0</v>
      </c>
      <c r="AU38" s="41">
        <v>0</v>
      </c>
      <c r="AV38" s="41">
        <v>0</v>
      </c>
      <c r="AW38" s="41">
        <v>0</v>
      </c>
      <c r="AX38" s="41">
        <v>0</v>
      </c>
      <c r="AY38" s="41">
        <f>BA38+BC38</f>
        <v>0</v>
      </c>
      <c r="AZ38" s="41">
        <v>0</v>
      </c>
      <c r="BA38" s="41">
        <v>0</v>
      </c>
      <c r="BB38" s="41">
        <v>0</v>
      </c>
      <c r="BC38" s="41">
        <v>0</v>
      </c>
      <c r="BD38" s="41">
        <v>0</v>
      </c>
      <c r="BE38" s="41">
        <v>0</v>
      </c>
    </row>
    <row r="39" spans="1:59" s="9" customFormat="1" ht="108" customHeight="1" x14ac:dyDescent="0.2">
      <c r="A39" s="131"/>
      <c r="B39" s="40" t="s">
        <v>22</v>
      </c>
      <c r="C39" s="40" t="s">
        <v>22</v>
      </c>
      <c r="D39" s="41">
        <f>K39+R39+AA39+AI39+AR39</f>
        <v>250513.59999999998</v>
      </c>
      <c r="E39" s="41" t="e">
        <f>#REF!</f>
        <v>#REF!</v>
      </c>
      <c r="F39" s="41" t="e">
        <f>#REF!</f>
        <v>#REF!</v>
      </c>
      <c r="G39" s="41" t="e">
        <f>#REF!</f>
        <v>#REF!</v>
      </c>
      <c r="H39" s="41" t="e">
        <f>#REF!</f>
        <v>#REF!</v>
      </c>
      <c r="I39" s="41" t="e">
        <f>#REF!</f>
        <v>#REF!</v>
      </c>
      <c r="J39" s="41" t="e">
        <f>#REF!</f>
        <v>#REF!</v>
      </c>
      <c r="K39" s="41">
        <f t="shared" si="55"/>
        <v>36096.5</v>
      </c>
      <c r="L39" s="41">
        <f>L42</f>
        <v>19280.599999999999</v>
      </c>
      <c r="M39" s="41">
        <f>M42+M52</f>
        <v>15328.5</v>
      </c>
      <c r="N39" s="41">
        <f>N42+N52</f>
        <v>1487.4</v>
      </c>
      <c r="O39" s="41">
        <f t="shared" ref="O39:Q39" si="60">O42</f>
        <v>0</v>
      </c>
      <c r="P39" s="41">
        <f t="shared" si="60"/>
        <v>0</v>
      </c>
      <c r="Q39" s="41">
        <f t="shared" si="60"/>
        <v>0</v>
      </c>
      <c r="R39" s="41">
        <f t="shared" si="26"/>
        <v>143591.09999999998</v>
      </c>
      <c r="S39" s="41">
        <f t="shared" ref="S39:Z39" si="61">S42</f>
        <v>135392.79999999999</v>
      </c>
      <c r="T39" s="41">
        <f t="shared" si="61"/>
        <v>0</v>
      </c>
      <c r="U39" s="41">
        <f>U42+U52</f>
        <v>6390.9000000000005</v>
      </c>
      <c r="V39" s="41">
        <f>V42+V45+V52</f>
        <v>1807.3999999999999</v>
      </c>
      <c r="W39" s="41">
        <f t="shared" si="61"/>
        <v>0</v>
      </c>
      <c r="X39" s="41">
        <f t="shared" si="61"/>
        <v>0</v>
      </c>
      <c r="Y39" s="41">
        <f t="shared" si="61"/>
        <v>0</v>
      </c>
      <c r="Z39" s="41">
        <f t="shared" si="61"/>
        <v>0</v>
      </c>
      <c r="AA39" s="41">
        <f t="shared" si="40"/>
        <v>56851.700000000004</v>
      </c>
      <c r="AB39" s="41">
        <f t="shared" ref="AB39:AH39" si="62">AB42</f>
        <v>25529.4</v>
      </c>
      <c r="AC39" s="41">
        <f>AC52+AC42</f>
        <v>27216.2</v>
      </c>
      <c r="AD39" s="81">
        <f>AD42+AD52</f>
        <v>4106.1000000000004</v>
      </c>
      <c r="AE39" s="41">
        <f t="shared" si="62"/>
        <v>0</v>
      </c>
      <c r="AF39" s="41">
        <f t="shared" si="62"/>
        <v>0</v>
      </c>
      <c r="AG39" s="41">
        <f t="shared" si="62"/>
        <v>0</v>
      </c>
      <c r="AH39" s="41">
        <f t="shared" si="62"/>
        <v>0</v>
      </c>
      <c r="AI39" s="41">
        <f t="shared" si="50"/>
        <v>13974.300000000001</v>
      </c>
      <c r="AJ39" s="41">
        <f t="shared" ref="AJ39:AQ39" si="63">AJ42</f>
        <v>0</v>
      </c>
      <c r="AK39" s="41">
        <f>AK52</f>
        <v>13275.6</v>
      </c>
      <c r="AL39" s="41">
        <f>AL52</f>
        <v>698.7</v>
      </c>
      <c r="AM39" s="41">
        <f t="shared" si="63"/>
        <v>0</v>
      </c>
      <c r="AN39" s="41">
        <f t="shared" si="63"/>
        <v>0</v>
      </c>
      <c r="AO39" s="41">
        <f t="shared" si="63"/>
        <v>0</v>
      </c>
      <c r="AP39" s="41">
        <f t="shared" si="63"/>
        <v>0</v>
      </c>
      <c r="AQ39" s="41">
        <f t="shared" si="63"/>
        <v>0</v>
      </c>
      <c r="AR39" s="41">
        <f t="shared" si="52"/>
        <v>0</v>
      </c>
      <c r="AS39" s="41">
        <f t="shared" ref="AS39:AX39" si="64">AS42</f>
        <v>0</v>
      </c>
      <c r="AT39" s="41">
        <f>AT52</f>
        <v>0</v>
      </c>
      <c r="AU39" s="41">
        <f>AU52</f>
        <v>0</v>
      </c>
      <c r="AV39" s="41">
        <f t="shared" si="64"/>
        <v>0</v>
      </c>
      <c r="AW39" s="41">
        <f t="shared" si="64"/>
        <v>0</v>
      </c>
      <c r="AX39" s="41">
        <f t="shared" si="64"/>
        <v>0</v>
      </c>
      <c r="AY39" s="41">
        <f>BA39</f>
        <v>0</v>
      </c>
      <c r="AZ39" s="41">
        <f t="shared" ref="AZ39:BE39" si="65">AZ42</f>
        <v>0</v>
      </c>
      <c r="BA39" s="41">
        <f t="shared" si="65"/>
        <v>0</v>
      </c>
      <c r="BB39" s="41">
        <f t="shared" si="65"/>
        <v>0</v>
      </c>
      <c r="BC39" s="41">
        <f t="shared" si="65"/>
        <v>0</v>
      </c>
      <c r="BD39" s="41">
        <f t="shared" si="65"/>
        <v>0</v>
      </c>
      <c r="BE39" s="41">
        <f t="shared" si="65"/>
        <v>0</v>
      </c>
    </row>
    <row r="40" spans="1:59" s="9" customFormat="1" ht="108" customHeight="1" x14ac:dyDescent="0.2">
      <c r="A40" s="132"/>
      <c r="B40" s="40" t="s">
        <v>18</v>
      </c>
      <c r="C40" s="40" t="s">
        <v>18</v>
      </c>
      <c r="D40" s="41">
        <f>R40+AA40</f>
        <v>2926.4</v>
      </c>
      <c r="E40" s="41"/>
      <c r="F40" s="41"/>
      <c r="G40" s="41"/>
      <c r="H40" s="41"/>
      <c r="I40" s="41"/>
      <c r="J40" s="41"/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f>V40+U40</f>
        <v>2506.4</v>
      </c>
      <c r="S40" s="41">
        <v>0</v>
      </c>
      <c r="T40" s="41">
        <v>0</v>
      </c>
      <c r="U40" s="41">
        <f>U44</f>
        <v>2374.8000000000002</v>
      </c>
      <c r="V40" s="41">
        <f>V44</f>
        <v>131.6</v>
      </c>
      <c r="W40" s="41">
        <v>0</v>
      </c>
      <c r="X40" s="41">
        <v>0</v>
      </c>
      <c r="Y40" s="41">
        <v>0</v>
      </c>
      <c r="Z40" s="41">
        <v>0</v>
      </c>
      <c r="AA40" s="41">
        <f>AD40</f>
        <v>420</v>
      </c>
      <c r="AB40" s="41">
        <v>0</v>
      </c>
      <c r="AC40" s="41">
        <v>0</v>
      </c>
      <c r="AD40" s="81">
        <f>AD44</f>
        <v>420</v>
      </c>
      <c r="AE40" s="41">
        <v>0</v>
      </c>
      <c r="AF40" s="41">
        <v>0</v>
      </c>
      <c r="AG40" s="41">
        <v>0</v>
      </c>
      <c r="AH40" s="41">
        <v>0</v>
      </c>
      <c r="AI40" s="41">
        <v>0</v>
      </c>
      <c r="AJ40" s="41">
        <v>0</v>
      </c>
      <c r="AK40" s="41">
        <v>0</v>
      </c>
      <c r="AL40" s="41">
        <v>0</v>
      </c>
      <c r="AM40" s="41">
        <v>0</v>
      </c>
      <c r="AN40" s="41">
        <v>0</v>
      </c>
      <c r="AO40" s="41">
        <v>0</v>
      </c>
      <c r="AP40" s="41">
        <v>0</v>
      </c>
      <c r="AQ40" s="41">
        <v>0</v>
      </c>
      <c r="AR40" s="41">
        <v>0</v>
      </c>
      <c r="AS40" s="41">
        <v>0</v>
      </c>
      <c r="AT40" s="41">
        <v>0</v>
      </c>
      <c r="AU40" s="41">
        <v>0</v>
      </c>
      <c r="AV40" s="41">
        <v>0</v>
      </c>
      <c r="AW40" s="41">
        <v>0</v>
      </c>
      <c r="AX40" s="41">
        <v>0</v>
      </c>
      <c r="AY40" s="41">
        <v>0</v>
      </c>
      <c r="AZ40" s="41">
        <v>0</v>
      </c>
      <c r="BA40" s="41">
        <v>0</v>
      </c>
      <c r="BB40" s="41">
        <v>0</v>
      </c>
      <c r="BC40" s="41">
        <v>0</v>
      </c>
      <c r="BD40" s="41">
        <v>0</v>
      </c>
      <c r="BE40" s="41">
        <v>0</v>
      </c>
    </row>
    <row r="41" spans="1:59" ht="136.5" customHeight="1" x14ac:dyDescent="0.2">
      <c r="A41" s="120" t="s">
        <v>57</v>
      </c>
      <c r="B41" s="97" t="s">
        <v>11</v>
      </c>
      <c r="C41" s="40" t="s">
        <v>7</v>
      </c>
      <c r="D41" s="41">
        <f>K41+R41+AA41</f>
        <v>136857.79999999999</v>
      </c>
      <c r="E41" s="41"/>
      <c r="F41" s="41"/>
      <c r="G41" s="41"/>
      <c r="H41" s="42"/>
      <c r="I41" s="42"/>
      <c r="J41" s="42"/>
      <c r="K41" s="43">
        <f>M41+N41+L41</f>
        <v>14313</v>
      </c>
      <c r="L41" s="41">
        <v>13597.4</v>
      </c>
      <c r="M41" s="41">
        <v>572.5</v>
      </c>
      <c r="N41" s="41">
        <v>143.1</v>
      </c>
      <c r="O41" s="42">
        <v>0</v>
      </c>
      <c r="P41" s="42">
        <v>0</v>
      </c>
      <c r="Q41" s="42">
        <v>0</v>
      </c>
      <c r="R41" s="41">
        <f>S41+U41+V41</f>
        <v>84435.4</v>
      </c>
      <c r="S41" s="41">
        <v>77906.3</v>
      </c>
      <c r="T41" s="41">
        <v>0</v>
      </c>
      <c r="U41" s="41">
        <v>3308.9</v>
      </c>
      <c r="V41" s="41">
        <v>3220.2</v>
      </c>
      <c r="W41" s="43">
        <v>0</v>
      </c>
      <c r="X41" s="43">
        <v>0</v>
      </c>
      <c r="Y41" s="43">
        <v>0</v>
      </c>
      <c r="Z41" s="43">
        <v>0</v>
      </c>
      <c r="AA41" s="64">
        <f>AB41+AC41+AD41</f>
        <v>38109.4</v>
      </c>
      <c r="AB41" s="41">
        <v>36221.4</v>
      </c>
      <c r="AC41" s="41">
        <v>1510.4</v>
      </c>
      <c r="AD41" s="81">
        <v>377.6</v>
      </c>
      <c r="AE41" s="43">
        <v>0</v>
      </c>
      <c r="AF41" s="43">
        <v>0</v>
      </c>
      <c r="AG41" s="43">
        <v>0</v>
      </c>
      <c r="AH41" s="43">
        <v>0</v>
      </c>
      <c r="AI41" s="41">
        <f>AJ41+AK41+AL41</f>
        <v>0</v>
      </c>
      <c r="AJ41" s="41">
        <v>0</v>
      </c>
      <c r="AK41" s="41">
        <v>0</v>
      </c>
      <c r="AL41" s="41">
        <v>0</v>
      </c>
      <c r="AM41" s="41">
        <v>0</v>
      </c>
      <c r="AN41" s="41">
        <v>0</v>
      </c>
      <c r="AO41" s="41">
        <v>0</v>
      </c>
      <c r="AP41" s="41">
        <v>0</v>
      </c>
      <c r="AQ41" s="41">
        <v>0</v>
      </c>
      <c r="AR41" s="41">
        <f>AT41</f>
        <v>0</v>
      </c>
      <c r="AS41" s="41">
        <v>0</v>
      </c>
      <c r="AT41" s="41">
        <v>0</v>
      </c>
      <c r="AU41" s="41">
        <v>0</v>
      </c>
      <c r="AV41" s="41">
        <v>0</v>
      </c>
      <c r="AW41" s="41">
        <v>0</v>
      </c>
      <c r="AX41" s="41">
        <v>0</v>
      </c>
      <c r="AY41" s="41">
        <f>BA41</f>
        <v>0</v>
      </c>
      <c r="AZ41" s="41">
        <v>0</v>
      </c>
      <c r="BA41" s="41">
        <v>0</v>
      </c>
      <c r="BB41" s="41">
        <v>0</v>
      </c>
      <c r="BC41" s="41">
        <v>0</v>
      </c>
      <c r="BD41" s="41">
        <v>0</v>
      </c>
      <c r="BE41" s="41">
        <v>0</v>
      </c>
      <c r="BF41" s="32"/>
      <c r="BG41" s="32"/>
    </row>
    <row r="42" spans="1:59" ht="69.75" customHeight="1" x14ac:dyDescent="0.2">
      <c r="A42" s="121"/>
      <c r="B42" s="122" t="s">
        <v>11</v>
      </c>
      <c r="C42" s="122" t="s">
        <v>11</v>
      </c>
      <c r="D42" s="118">
        <f>K42+R42+AA42</f>
        <v>192874.3</v>
      </c>
      <c r="E42" s="41"/>
      <c r="F42" s="41"/>
      <c r="G42" s="41"/>
      <c r="H42" s="42"/>
      <c r="I42" s="42"/>
      <c r="J42" s="42"/>
      <c r="K42" s="118">
        <f>M42+N42+L42</f>
        <v>20816.099999999999</v>
      </c>
      <c r="L42" s="118">
        <v>19280.599999999999</v>
      </c>
      <c r="M42" s="118">
        <v>865.3</v>
      </c>
      <c r="N42" s="118">
        <v>670.2</v>
      </c>
      <c r="O42" s="123">
        <v>0</v>
      </c>
      <c r="P42" s="123">
        <v>0</v>
      </c>
      <c r="Q42" s="123">
        <v>0</v>
      </c>
      <c r="R42" s="118">
        <f>S42+U42+V42</f>
        <v>142723.69999999998</v>
      </c>
      <c r="S42" s="118">
        <v>135392.79999999999</v>
      </c>
      <c r="T42" s="118">
        <v>0</v>
      </c>
      <c r="U42" s="118">
        <v>5567.6</v>
      </c>
      <c r="V42" s="118">
        <v>1763.3</v>
      </c>
      <c r="W42" s="118">
        <v>0</v>
      </c>
      <c r="X42" s="118">
        <v>0</v>
      </c>
      <c r="Y42" s="118">
        <v>0</v>
      </c>
      <c r="Z42" s="118">
        <v>0</v>
      </c>
      <c r="AA42" s="118">
        <f>AD42+AC42+AB42</f>
        <v>29334.5</v>
      </c>
      <c r="AB42" s="118">
        <v>25529.4</v>
      </c>
      <c r="AC42" s="118">
        <v>1074.9000000000001</v>
      </c>
      <c r="AD42" s="128">
        <v>2730.2</v>
      </c>
      <c r="AE42" s="118">
        <v>0</v>
      </c>
      <c r="AF42" s="118">
        <v>0</v>
      </c>
      <c r="AG42" s="118">
        <v>0</v>
      </c>
      <c r="AH42" s="118">
        <v>0</v>
      </c>
      <c r="AI42" s="118">
        <f>AJ42+AK42+AL42</f>
        <v>0</v>
      </c>
      <c r="AJ42" s="118">
        <v>0</v>
      </c>
      <c r="AK42" s="118">
        <v>0</v>
      </c>
      <c r="AL42" s="118">
        <v>0</v>
      </c>
      <c r="AM42" s="118">
        <v>0</v>
      </c>
      <c r="AN42" s="118">
        <v>0</v>
      </c>
      <c r="AO42" s="118">
        <v>0</v>
      </c>
      <c r="AP42" s="118">
        <v>0</v>
      </c>
      <c r="AQ42" s="118">
        <v>0</v>
      </c>
      <c r="AR42" s="118">
        <f>AT42</f>
        <v>0</v>
      </c>
      <c r="AS42" s="118">
        <v>0</v>
      </c>
      <c r="AT42" s="118">
        <v>0</v>
      </c>
      <c r="AU42" s="118">
        <v>0</v>
      </c>
      <c r="AV42" s="118">
        <v>0</v>
      </c>
      <c r="AW42" s="118">
        <v>0</v>
      </c>
      <c r="AX42" s="118">
        <v>0</v>
      </c>
      <c r="AY42" s="118">
        <f>BA42</f>
        <v>0</v>
      </c>
      <c r="AZ42" s="118">
        <v>0</v>
      </c>
      <c r="BA42" s="118">
        <v>0</v>
      </c>
      <c r="BB42" s="118">
        <v>0</v>
      </c>
      <c r="BC42" s="118">
        <v>0</v>
      </c>
      <c r="BD42" s="118">
        <v>0</v>
      </c>
      <c r="BE42" s="118">
        <v>0</v>
      </c>
      <c r="BF42" s="32"/>
      <c r="BG42" s="32"/>
    </row>
    <row r="43" spans="1:59" ht="53.25" customHeight="1" x14ac:dyDescent="0.2">
      <c r="A43" s="121"/>
      <c r="B43" s="119"/>
      <c r="C43" s="119"/>
      <c r="D43" s="119"/>
      <c r="E43" s="41"/>
      <c r="F43" s="41"/>
      <c r="G43" s="41"/>
      <c r="H43" s="42"/>
      <c r="I43" s="42"/>
      <c r="J43" s="42"/>
      <c r="K43" s="119"/>
      <c r="L43" s="119"/>
      <c r="M43" s="119"/>
      <c r="N43" s="119"/>
      <c r="O43" s="124"/>
      <c r="P43" s="124"/>
      <c r="Q43" s="124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2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19"/>
      <c r="AS43" s="119"/>
      <c r="AT43" s="119"/>
      <c r="AU43" s="119"/>
      <c r="AV43" s="119"/>
      <c r="AW43" s="119"/>
      <c r="AX43" s="119"/>
      <c r="AY43" s="119"/>
      <c r="AZ43" s="119"/>
      <c r="BA43" s="119"/>
      <c r="BB43" s="119"/>
      <c r="BC43" s="119"/>
      <c r="BD43" s="119"/>
      <c r="BE43" s="119"/>
      <c r="BF43" s="32"/>
      <c r="BG43" s="32"/>
    </row>
    <row r="44" spans="1:59" ht="126" customHeight="1" x14ac:dyDescent="0.2">
      <c r="A44" s="133" t="s">
        <v>62</v>
      </c>
      <c r="B44" s="67" t="s">
        <v>18</v>
      </c>
      <c r="C44" s="54" t="s">
        <v>18</v>
      </c>
      <c r="D44" s="53">
        <f>K44+R44+AA44+AI44+AR44+AY44</f>
        <v>6153.6</v>
      </c>
      <c r="E44" s="41"/>
      <c r="F44" s="41"/>
      <c r="G44" s="41"/>
      <c r="H44" s="60"/>
      <c r="I44" s="60"/>
      <c r="J44" s="60"/>
      <c r="K44" s="53">
        <f>L44+M44+N44+O44+P44+Q44</f>
        <v>3227.2000000000003</v>
      </c>
      <c r="L44" s="53">
        <v>0</v>
      </c>
      <c r="M44" s="53">
        <v>3065.8</v>
      </c>
      <c r="N44" s="53">
        <v>161.4</v>
      </c>
      <c r="O44" s="61">
        <v>0</v>
      </c>
      <c r="P44" s="61">
        <v>0</v>
      </c>
      <c r="Q44" s="61">
        <v>0</v>
      </c>
      <c r="R44" s="53">
        <f>S44+T44+U44+V44+W44+X44+Y44+Z44</f>
        <v>2506.4</v>
      </c>
      <c r="S44" s="53">
        <v>0</v>
      </c>
      <c r="T44" s="53">
        <v>0</v>
      </c>
      <c r="U44" s="53">
        <v>2374.8000000000002</v>
      </c>
      <c r="V44" s="53">
        <v>131.6</v>
      </c>
      <c r="W44" s="53">
        <v>0</v>
      </c>
      <c r="X44" s="53">
        <v>0</v>
      </c>
      <c r="Y44" s="53">
        <v>0</v>
      </c>
      <c r="Z44" s="53">
        <v>0</v>
      </c>
      <c r="AA44" s="53">
        <f>AB44+AC44+AD44+AE44+AF44+AG44+AH44</f>
        <v>420</v>
      </c>
      <c r="AB44" s="53">
        <v>0</v>
      </c>
      <c r="AC44" s="53">
        <v>0</v>
      </c>
      <c r="AD44" s="83">
        <v>420</v>
      </c>
      <c r="AE44" s="53">
        <v>0</v>
      </c>
      <c r="AF44" s="53">
        <v>0</v>
      </c>
      <c r="AG44" s="53">
        <v>0</v>
      </c>
      <c r="AH44" s="53">
        <v>0</v>
      </c>
      <c r="AI44" s="53">
        <v>0</v>
      </c>
      <c r="AJ44" s="53">
        <v>0</v>
      </c>
      <c r="AK44" s="53">
        <v>0</v>
      </c>
      <c r="AL44" s="53">
        <v>0</v>
      </c>
      <c r="AM44" s="53">
        <v>0</v>
      </c>
      <c r="AN44" s="53">
        <v>0</v>
      </c>
      <c r="AO44" s="53">
        <v>0</v>
      </c>
      <c r="AP44" s="53">
        <v>0</v>
      </c>
      <c r="AQ44" s="53">
        <v>0</v>
      </c>
      <c r="AR44" s="53">
        <v>0</v>
      </c>
      <c r="AS44" s="53">
        <v>0</v>
      </c>
      <c r="AT44" s="53">
        <v>0</v>
      </c>
      <c r="AU44" s="53">
        <v>0</v>
      </c>
      <c r="AV44" s="53">
        <v>0</v>
      </c>
      <c r="AW44" s="53">
        <v>0</v>
      </c>
      <c r="AX44" s="53">
        <v>0</v>
      </c>
      <c r="AY44" s="53">
        <v>0</v>
      </c>
      <c r="AZ44" s="53">
        <v>0</v>
      </c>
      <c r="BA44" s="53">
        <v>0</v>
      </c>
      <c r="BB44" s="53">
        <v>0</v>
      </c>
      <c r="BC44" s="53">
        <v>0</v>
      </c>
      <c r="BD44" s="53">
        <v>0</v>
      </c>
      <c r="BE44" s="53">
        <v>0</v>
      </c>
      <c r="BF44" s="32"/>
      <c r="BG44" s="32"/>
    </row>
    <row r="45" spans="1:59" ht="126" customHeight="1" x14ac:dyDescent="0.2">
      <c r="A45" s="134"/>
      <c r="B45" s="69" t="s">
        <v>22</v>
      </c>
      <c r="C45" s="54" t="s">
        <v>22</v>
      </c>
      <c r="D45" s="53">
        <f>K45+R45+AA45+AI45+AR45+AY45</f>
        <v>0.8</v>
      </c>
      <c r="E45" s="68"/>
      <c r="F45" s="68"/>
      <c r="G45" s="68"/>
      <c r="H45" s="70"/>
      <c r="I45" s="70"/>
      <c r="J45" s="70"/>
      <c r="K45" s="53">
        <v>0</v>
      </c>
      <c r="L45" s="53">
        <v>0</v>
      </c>
      <c r="M45" s="53">
        <v>0</v>
      </c>
      <c r="N45" s="53">
        <v>0</v>
      </c>
      <c r="O45" s="61">
        <v>0</v>
      </c>
      <c r="P45" s="61">
        <v>0</v>
      </c>
      <c r="Q45" s="61">
        <v>0</v>
      </c>
      <c r="R45" s="53">
        <f>S45+T45+U45+V45+W45+X45+Y45+Z45</f>
        <v>0.8</v>
      </c>
      <c r="S45" s="53">
        <v>0</v>
      </c>
      <c r="T45" s="53">
        <v>0</v>
      </c>
      <c r="U45" s="53">
        <v>0</v>
      </c>
      <c r="V45" s="53">
        <v>0.8</v>
      </c>
      <c r="W45" s="53">
        <v>0</v>
      </c>
      <c r="X45" s="53">
        <v>0</v>
      </c>
      <c r="Y45" s="53">
        <v>0</v>
      </c>
      <c r="Z45" s="53">
        <v>0</v>
      </c>
      <c r="AA45" s="53">
        <v>0</v>
      </c>
      <c r="AB45" s="53">
        <v>0</v>
      </c>
      <c r="AC45" s="53">
        <v>0</v>
      </c>
      <c r="AD45" s="83">
        <v>0</v>
      </c>
      <c r="AE45" s="53">
        <v>0</v>
      </c>
      <c r="AF45" s="53">
        <v>0</v>
      </c>
      <c r="AG45" s="53">
        <v>0</v>
      </c>
      <c r="AH45" s="53">
        <v>0</v>
      </c>
      <c r="AI45" s="53">
        <v>0</v>
      </c>
      <c r="AJ45" s="53">
        <v>0</v>
      </c>
      <c r="AK45" s="53">
        <v>0</v>
      </c>
      <c r="AL45" s="53">
        <v>0</v>
      </c>
      <c r="AM45" s="53">
        <v>0</v>
      </c>
      <c r="AN45" s="53">
        <v>0</v>
      </c>
      <c r="AO45" s="53">
        <v>0</v>
      </c>
      <c r="AP45" s="53">
        <v>0</v>
      </c>
      <c r="AQ45" s="53">
        <v>0</v>
      </c>
      <c r="AR45" s="53">
        <v>0</v>
      </c>
      <c r="AS45" s="53">
        <v>0</v>
      </c>
      <c r="AT45" s="53">
        <v>0</v>
      </c>
      <c r="AU45" s="53">
        <v>0</v>
      </c>
      <c r="AV45" s="53">
        <v>0</v>
      </c>
      <c r="AW45" s="53">
        <v>0</v>
      </c>
      <c r="AX45" s="53">
        <v>0</v>
      </c>
      <c r="AY45" s="53">
        <v>0</v>
      </c>
      <c r="AZ45" s="53">
        <v>0</v>
      </c>
      <c r="BA45" s="53">
        <v>0</v>
      </c>
      <c r="BB45" s="53">
        <v>0</v>
      </c>
      <c r="BC45" s="53">
        <v>0</v>
      </c>
      <c r="BD45" s="53">
        <v>0</v>
      </c>
      <c r="BE45" s="53">
        <v>0</v>
      </c>
      <c r="BF45" s="32"/>
      <c r="BG45" s="32"/>
    </row>
    <row r="46" spans="1:59" ht="164.25" customHeight="1" x14ac:dyDescent="0.2">
      <c r="A46" s="56" t="s">
        <v>43</v>
      </c>
      <c r="B46" s="67" t="s">
        <v>22</v>
      </c>
      <c r="C46" s="40" t="s">
        <v>7</v>
      </c>
      <c r="D46" s="41">
        <f>K46+R46+AA46+AI46</f>
        <v>400</v>
      </c>
      <c r="E46" s="41">
        <v>0</v>
      </c>
      <c r="F46" s="41">
        <v>0</v>
      </c>
      <c r="G46" s="41">
        <v>0</v>
      </c>
      <c r="H46" s="43"/>
      <c r="I46" s="43"/>
      <c r="J46" s="43"/>
      <c r="K46" s="43">
        <f t="shared" si="55"/>
        <v>200</v>
      </c>
      <c r="L46" s="41">
        <v>0</v>
      </c>
      <c r="M46" s="41">
        <v>0</v>
      </c>
      <c r="N46" s="41">
        <v>100</v>
      </c>
      <c r="O46" s="43">
        <v>100</v>
      </c>
      <c r="P46" s="43">
        <v>0</v>
      </c>
      <c r="Q46" s="43">
        <v>0</v>
      </c>
      <c r="R46" s="43">
        <f t="shared" ref="R46:R67" si="66">S46+T46+U46+V46+W46+Y46+Z46</f>
        <v>200</v>
      </c>
      <c r="S46" s="41">
        <v>0</v>
      </c>
      <c r="T46" s="41">
        <v>0</v>
      </c>
      <c r="U46" s="41">
        <v>0</v>
      </c>
      <c r="V46" s="41">
        <v>100</v>
      </c>
      <c r="W46" s="43">
        <v>100</v>
      </c>
      <c r="X46" s="43">
        <v>0</v>
      </c>
      <c r="Y46" s="43">
        <v>0</v>
      </c>
      <c r="Z46" s="43">
        <v>0</v>
      </c>
      <c r="AA46" s="64">
        <f t="shared" ref="AA46:AA67" si="67">AB46+AC46+AD46+AE46+AH46</f>
        <v>0</v>
      </c>
      <c r="AB46" s="41">
        <v>0</v>
      </c>
      <c r="AC46" s="41">
        <v>0</v>
      </c>
      <c r="AD46" s="81">
        <v>0</v>
      </c>
      <c r="AE46" s="43">
        <v>0</v>
      </c>
      <c r="AF46" s="43">
        <v>0</v>
      </c>
      <c r="AG46" s="43">
        <v>0</v>
      </c>
      <c r="AH46" s="43">
        <v>0</v>
      </c>
      <c r="AI46" s="41">
        <f t="shared" si="50"/>
        <v>0</v>
      </c>
      <c r="AJ46" s="41">
        <v>0</v>
      </c>
      <c r="AK46" s="41">
        <v>0</v>
      </c>
      <c r="AL46" s="41">
        <v>0</v>
      </c>
      <c r="AM46" s="41">
        <v>0</v>
      </c>
      <c r="AN46" s="41">
        <v>0</v>
      </c>
      <c r="AO46" s="41">
        <v>0</v>
      </c>
      <c r="AP46" s="41">
        <v>0</v>
      </c>
      <c r="AQ46" s="41">
        <v>0</v>
      </c>
      <c r="AR46" s="41">
        <f t="shared" si="52"/>
        <v>0</v>
      </c>
      <c r="AS46" s="41">
        <v>0</v>
      </c>
      <c r="AT46" s="41">
        <v>0</v>
      </c>
      <c r="AU46" s="41">
        <v>0</v>
      </c>
      <c r="AV46" s="41">
        <v>0</v>
      </c>
      <c r="AW46" s="41">
        <v>0</v>
      </c>
      <c r="AX46" s="41">
        <v>0</v>
      </c>
      <c r="AY46" s="41">
        <f>AZ46+BB46+BC46+BE46+BK46</f>
        <v>0</v>
      </c>
      <c r="AZ46" s="41">
        <v>0</v>
      </c>
      <c r="BA46" s="41">
        <v>0</v>
      </c>
      <c r="BB46" s="41">
        <v>0</v>
      </c>
      <c r="BC46" s="41">
        <v>0</v>
      </c>
      <c r="BD46" s="41">
        <v>0</v>
      </c>
      <c r="BE46" s="41">
        <v>0</v>
      </c>
    </row>
    <row r="47" spans="1:59" ht="232.5" customHeight="1" x14ac:dyDescent="0.2">
      <c r="A47" s="56" t="s">
        <v>54</v>
      </c>
      <c r="B47" s="40" t="s">
        <v>64</v>
      </c>
      <c r="C47" s="40" t="s">
        <v>7</v>
      </c>
      <c r="D47" s="41">
        <f>R47+K47</f>
        <v>1763.1</v>
      </c>
      <c r="E47" s="41"/>
      <c r="F47" s="41"/>
      <c r="G47" s="41"/>
      <c r="H47" s="42"/>
      <c r="I47" s="42"/>
      <c r="J47" s="42"/>
      <c r="K47" s="43">
        <f>L47+M47+N47+O47+P47+Q47</f>
        <v>157.1</v>
      </c>
      <c r="L47" s="41">
        <v>0</v>
      </c>
      <c r="M47" s="41">
        <v>149.19999999999999</v>
      </c>
      <c r="N47" s="41">
        <v>7.9</v>
      </c>
      <c r="O47" s="43">
        <v>0</v>
      </c>
      <c r="P47" s="43">
        <v>0</v>
      </c>
      <c r="Q47" s="43">
        <v>0</v>
      </c>
      <c r="R47" s="43">
        <f>U47+V47+W47+Y47+Z47</f>
        <v>1606</v>
      </c>
      <c r="S47" s="41">
        <v>0</v>
      </c>
      <c r="T47" s="41">
        <v>0</v>
      </c>
      <c r="U47" s="41">
        <v>1525.7</v>
      </c>
      <c r="V47" s="41">
        <v>35</v>
      </c>
      <c r="W47" s="43">
        <v>28</v>
      </c>
      <c r="X47" s="43"/>
      <c r="Y47" s="43">
        <v>17.3</v>
      </c>
      <c r="Z47" s="43">
        <v>0</v>
      </c>
      <c r="AA47" s="41">
        <f>AC47+AD47+AE47+AF47</f>
        <v>1605.8999999999999</v>
      </c>
      <c r="AB47" s="41">
        <v>0</v>
      </c>
      <c r="AC47" s="41">
        <v>1525.6</v>
      </c>
      <c r="AD47" s="81">
        <v>35</v>
      </c>
      <c r="AE47" s="43">
        <v>28</v>
      </c>
      <c r="AF47" s="43">
        <v>17.3</v>
      </c>
      <c r="AG47" s="43">
        <v>0</v>
      </c>
      <c r="AH47" s="43">
        <v>0</v>
      </c>
      <c r="AI47" s="41">
        <f>AK47+AL47</f>
        <v>0</v>
      </c>
      <c r="AJ47" s="41">
        <v>0</v>
      </c>
      <c r="AK47" s="41">
        <v>0</v>
      </c>
      <c r="AL47" s="41">
        <v>0</v>
      </c>
      <c r="AM47" s="41">
        <v>0</v>
      </c>
      <c r="AN47" s="41">
        <v>0</v>
      </c>
      <c r="AO47" s="41">
        <v>0</v>
      </c>
      <c r="AP47" s="41">
        <v>0</v>
      </c>
      <c r="AQ47" s="41">
        <v>0</v>
      </c>
      <c r="AR47" s="41">
        <f t="shared" ref="AR47" si="68">AS47+AU47+AV47+AX47+BD47</f>
        <v>0</v>
      </c>
      <c r="AS47" s="41">
        <v>0</v>
      </c>
      <c r="AT47" s="41">
        <v>0</v>
      </c>
      <c r="AU47" s="41">
        <v>0</v>
      </c>
      <c r="AV47" s="41">
        <v>0</v>
      </c>
      <c r="AW47" s="41">
        <v>0</v>
      </c>
      <c r="AX47" s="41">
        <v>0</v>
      </c>
      <c r="AY47" s="41">
        <f>AZ47+BB47+BC47+BE47+BK47</f>
        <v>0</v>
      </c>
      <c r="AZ47" s="41">
        <v>0</v>
      </c>
      <c r="BA47" s="41">
        <v>0</v>
      </c>
      <c r="BB47" s="41">
        <v>0</v>
      </c>
      <c r="BC47" s="41">
        <v>0</v>
      </c>
      <c r="BD47" s="41">
        <v>0</v>
      </c>
      <c r="BE47" s="41">
        <v>0</v>
      </c>
    </row>
    <row r="48" spans="1:59" ht="177" customHeight="1" x14ac:dyDescent="0.2">
      <c r="A48" s="56" t="s">
        <v>44</v>
      </c>
      <c r="B48" s="67" t="s">
        <v>22</v>
      </c>
      <c r="C48" s="40" t="s">
        <v>7</v>
      </c>
      <c r="D48" s="41">
        <f>K48+R48+AA48+AI48+AR48+AY48</f>
        <v>292.10000000000002</v>
      </c>
      <c r="E48" s="41"/>
      <c r="F48" s="41"/>
      <c r="G48" s="41"/>
      <c r="H48" s="42"/>
      <c r="I48" s="42"/>
      <c r="J48" s="42"/>
      <c r="K48" s="43">
        <f>N48</f>
        <v>92.1</v>
      </c>
      <c r="L48" s="41">
        <v>0</v>
      </c>
      <c r="M48" s="41">
        <v>0</v>
      </c>
      <c r="N48" s="41">
        <v>92.1</v>
      </c>
      <c r="O48" s="42">
        <v>0</v>
      </c>
      <c r="P48" s="42">
        <v>0</v>
      </c>
      <c r="Q48" s="42">
        <v>0</v>
      </c>
      <c r="R48" s="43">
        <f>V48+W48</f>
        <v>200</v>
      </c>
      <c r="S48" s="41">
        <v>0</v>
      </c>
      <c r="T48" s="41">
        <v>0</v>
      </c>
      <c r="U48" s="41">
        <v>0</v>
      </c>
      <c r="V48" s="41">
        <v>200</v>
      </c>
      <c r="W48" s="42">
        <v>0</v>
      </c>
      <c r="X48" s="42">
        <v>0</v>
      </c>
      <c r="Y48" s="42">
        <v>0</v>
      </c>
      <c r="Z48" s="42">
        <v>0</v>
      </c>
      <c r="AA48" s="41">
        <f>AB48+AC48+AD48+AE48+AF48+AH48</f>
        <v>0</v>
      </c>
      <c r="AB48" s="41">
        <v>0</v>
      </c>
      <c r="AC48" s="41">
        <v>0</v>
      </c>
      <c r="AD48" s="81">
        <v>0</v>
      </c>
      <c r="AE48" s="43">
        <v>0</v>
      </c>
      <c r="AF48" s="43">
        <v>0</v>
      </c>
      <c r="AG48" s="43">
        <v>0</v>
      </c>
      <c r="AH48" s="43">
        <v>0</v>
      </c>
      <c r="AI48" s="41">
        <f>AJ48+AK48+AL48+AM48+AN48+AO48+AP48+AQ48</f>
        <v>0</v>
      </c>
      <c r="AJ48" s="41">
        <v>0</v>
      </c>
      <c r="AK48" s="41">
        <v>0</v>
      </c>
      <c r="AL48" s="41">
        <v>0</v>
      </c>
      <c r="AM48" s="41">
        <v>0</v>
      </c>
      <c r="AN48" s="41">
        <v>0</v>
      </c>
      <c r="AO48" s="41">
        <v>0</v>
      </c>
      <c r="AP48" s="41">
        <v>0</v>
      </c>
      <c r="AQ48" s="41">
        <v>0</v>
      </c>
      <c r="AR48" s="41">
        <f>AS48+AT48+AU48+AV48+AW48+AX48</f>
        <v>0</v>
      </c>
      <c r="AS48" s="41">
        <v>0</v>
      </c>
      <c r="AT48" s="41">
        <v>0</v>
      </c>
      <c r="AU48" s="41">
        <v>0</v>
      </c>
      <c r="AV48" s="41">
        <v>0</v>
      </c>
      <c r="AW48" s="41">
        <v>0</v>
      </c>
      <c r="AX48" s="41">
        <v>0</v>
      </c>
      <c r="AY48" s="41">
        <f>AZ48+BA48+BB48+BC48+BD48+BE48</f>
        <v>0</v>
      </c>
      <c r="AZ48" s="41">
        <v>0</v>
      </c>
      <c r="BA48" s="41">
        <v>0</v>
      </c>
      <c r="BB48" s="41">
        <v>0</v>
      </c>
      <c r="BC48" s="41">
        <v>0</v>
      </c>
      <c r="BD48" s="41">
        <v>0</v>
      </c>
      <c r="BE48" s="41">
        <v>0</v>
      </c>
    </row>
    <row r="49" spans="1:57" ht="155.25" customHeight="1" x14ac:dyDescent="0.2">
      <c r="A49" s="56" t="s">
        <v>69</v>
      </c>
      <c r="B49" s="67" t="s">
        <v>22</v>
      </c>
      <c r="C49" s="40" t="s">
        <v>7</v>
      </c>
      <c r="D49" s="41">
        <f t="shared" ref="D49:D50" si="69">K49+R49+AA49+AI49+AR49+AY49</f>
        <v>0</v>
      </c>
      <c r="E49" s="41"/>
      <c r="F49" s="41"/>
      <c r="G49" s="41"/>
      <c r="H49" s="43"/>
      <c r="I49" s="43"/>
      <c r="J49" s="43"/>
      <c r="K49" s="43">
        <f>N49</f>
        <v>0</v>
      </c>
      <c r="L49" s="41">
        <v>0</v>
      </c>
      <c r="M49" s="41">
        <v>0</v>
      </c>
      <c r="N49" s="41">
        <v>0</v>
      </c>
      <c r="O49" s="43">
        <v>0</v>
      </c>
      <c r="P49" s="43">
        <v>0</v>
      </c>
      <c r="Q49" s="43">
        <v>0</v>
      </c>
      <c r="R49" s="43">
        <f>S49+T49+U49+V49+W49+X49+Y49+Z49</f>
        <v>0</v>
      </c>
      <c r="S49" s="41">
        <v>0</v>
      </c>
      <c r="T49" s="41">
        <v>0</v>
      </c>
      <c r="U49" s="41">
        <v>0</v>
      </c>
      <c r="V49" s="41">
        <v>0</v>
      </c>
      <c r="W49" s="43">
        <v>0</v>
      </c>
      <c r="X49" s="43">
        <v>0</v>
      </c>
      <c r="Y49" s="43">
        <v>0</v>
      </c>
      <c r="Z49" s="43">
        <v>0</v>
      </c>
      <c r="AA49" s="41">
        <v>0</v>
      </c>
      <c r="AB49" s="41">
        <v>0</v>
      </c>
      <c r="AC49" s="41">
        <v>0</v>
      </c>
      <c r="AD49" s="81">
        <v>0</v>
      </c>
      <c r="AE49" s="43">
        <v>0</v>
      </c>
      <c r="AF49" s="43">
        <v>0</v>
      </c>
      <c r="AG49" s="43">
        <v>0</v>
      </c>
      <c r="AH49" s="43">
        <v>0</v>
      </c>
      <c r="AI49" s="41">
        <v>0</v>
      </c>
      <c r="AJ49" s="41">
        <v>0</v>
      </c>
      <c r="AK49" s="41">
        <v>0</v>
      </c>
      <c r="AL49" s="41">
        <v>0</v>
      </c>
      <c r="AM49" s="41">
        <v>0</v>
      </c>
      <c r="AN49" s="41">
        <v>0</v>
      </c>
      <c r="AO49" s="41">
        <v>0</v>
      </c>
      <c r="AP49" s="41">
        <v>0</v>
      </c>
      <c r="AQ49" s="41">
        <v>0</v>
      </c>
      <c r="AR49" s="41">
        <v>0</v>
      </c>
      <c r="AS49" s="41">
        <v>0</v>
      </c>
      <c r="AT49" s="41">
        <v>0</v>
      </c>
      <c r="AU49" s="41">
        <v>0</v>
      </c>
      <c r="AV49" s="41">
        <v>0</v>
      </c>
      <c r="AW49" s="41">
        <v>0</v>
      </c>
      <c r="AX49" s="41">
        <v>0</v>
      </c>
      <c r="AY49" s="41">
        <v>0</v>
      </c>
      <c r="AZ49" s="41">
        <v>0</v>
      </c>
      <c r="BA49" s="41">
        <v>0</v>
      </c>
      <c r="BB49" s="41">
        <v>0</v>
      </c>
      <c r="BC49" s="41">
        <v>0</v>
      </c>
      <c r="BD49" s="41">
        <v>0</v>
      </c>
      <c r="BE49" s="41">
        <v>0</v>
      </c>
    </row>
    <row r="50" spans="1:57" ht="140.25" customHeight="1" x14ac:dyDescent="0.2">
      <c r="A50" s="56" t="s">
        <v>63</v>
      </c>
      <c r="B50" s="40" t="s">
        <v>64</v>
      </c>
      <c r="C50" s="40" t="s">
        <v>7</v>
      </c>
      <c r="D50" s="41">
        <f t="shared" si="69"/>
        <v>3100</v>
      </c>
      <c r="E50" s="41"/>
      <c r="F50" s="41"/>
      <c r="G50" s="41"/>
      <c r="H50" s="43"/>
      <c r="I50" s="43"/>
      <c r="J50" s="43"/>
      <c r="K50" s="43">
        <f>N50</f>
        <v>0</v>
      </c>
      <c r="L50" s="41">
        <v>0</v>
      </c>
      <c r="M50" s="41">
        <v>0</v>
      </c>
      <c r="N50" s="41">
        <v>0</v>
      </c>
      <c r="O50" s="43">
        <v>0</v>
      </c>
      <c r="P50" s="43">
        <v>0</v>
      </c>
      <c r="Q50" s="43">
        <v>0</v>
      </c>
      <c r="R50" s="43">
        <f>S50+T50+U50+V50+W50+X50+Y50+Z50</f>
        <v>0</v>
      </c>
      <c r="S50" s="41">
        <v>0</v>
      </c>
      <c r="T50" s="41">
        <v>0</v>
      </c>
      <c r="U50" s="41">
        <v>0</v>
      </c>
      <c r="V50" s="41">
        <v>0</v>
      </c>
      <c r="W50" s="43">
        <v>0</v>
      </c>
      <c r="X50" s="43">
        <v>0</v>
      </c>
      <c r="Y50" s="43">
        <v>0</v>
      </c>
      <c r="Z50" s="43">
        <v>0</v>
      </c>
      <c r="AA50" s="41">
        <f>AE50</f>
        <v>3100</v>
      </c>
      <c r="AB50" s="41">
        <v>0</v>
      </c>
      <c r="AC50" s="41">
        <v>0</v>
      </c>
      <c r="AD50" s="81">
        <v>0</v>
      </c>
      <c r="AE50" s="43">
        <v>3100</v>
      </c>
      <c r="AF50" s="43">
        <v>0</v>
      </c>
      <c r="AG50" s="43">
        <v>0</v>
      </c>
      <c r="AH50" s="43">
        <v>0</v>
      </c>
      <c r="AI50" s="41">
        <v>0</v>
      </c>
      <c r="AJ50" s="41">
        <v>0</v>
      </c>
      <c r="AK50" s="41">
        <v>0</v>
      </c>
      <c r="AL50" s="41">
        <v>0</v>
      </c>
      <c r="AM50" s="41">
        <v>0</v>
      </c>
      <c r="AN50" s="41">
        <v>0</v>
      </c>
      <c r="AO50" s="41">
        <v>0</v>
      </c>
      <c r="AP50" s="41">
        <v>0</v>
      </c>
      <c r="AQ50" s="41">
        <v>0</v>
      </c>
      <c r="AR50" s="41">
        <v>0</v>
      </c>
      <c r="AS50" s="41">
        <v>0</v>
      </c>
      <c r="AT50" s="41">
        <v>0</v>
      </c>
      <c r="AU50" s="41">
        <v>0</v>
      </c>
      <c r="AV50" s="41">
        <v>0</v>
      </c>
      <c r="AW50" s="41">
        <v>0</v>
      </c>
      <c r="AX50" s="41">
        <v>0</v>
      </c>
      <c r="AY50" s="41">
        <v>0</v>
      </c>
      <c r="AZ50" s="41">
        <v>0</v>
      </c>
      <c r="BA50" s="41">
        <v>0</v>
      </c>
      <c r="BB50" s="41">
        <v>0</v>
      </c>
      <c r="BC50" s="41">
        <v>0</v>
      </c>
      <c r="BD50" s="41">
        <v>0</v>
      </c>
      <c r="BE50" s="41">
        <v>0</v>
      </c>
    </row>
    <row r="51" spans="1:57" ht="127.5" customHeight="1" x14ac:dyDescent="0.2">
      <c r="A51" s="130" t="s">
        <v>46</v>
      </c>
      <c r="B51" s="67" t="s">
        <v>11</v>
      </c>
      <c r="C51" s="40" t="s">
        <v>7</v>
      </c>
      <c r="D51" s="41">
        <f>K51+R51+AA51+AI52</f>
        <v>118093.90000000001</v>
      </c>
      <c r="E51" s="41"/>
      <c r="F51" s="41"/>
      <c r="G51" s="41"/>
      <c r="H51" s="42"/>
      <c r="I51" s="42"/>
      <c r="J51" s="42"/>
      <c r="K51" s="43">
        <f>M51+N51</f>
        <v>78144.100000000006</v>
      </c>
      <c r="L51" s="41">
        <v>0</v>
      </c>
      <c r="M51" s="41">
        <v>74236.800000000003</v>
      </c>
      <c r="N51" s="41">
        <v>3907.3</v>
      </c>
      <c r="O51" s="42">
        <v>0</v>
      </c>
      <c r="P51" s="42"/>
      <c r="Q51" s="42"/>
      <c r="R51" s="43">
        <f>U51+V51</f>
        <v>25975.5</v>
      </c>
      <c r="S51" s="41">
        <v>0</v>
      </c>
      <c r="T51" s="41">
        <v>0</v>
      </c>
      <c r="U51" s="41">
        <v>24676.7</v>
      </c>
      <c r="V51" s="41">
        <v>1298.8</v>
      </c>
      <c r="W51" s="43">
        <v>0</v>
      </c>
      <c r="X51" s="43">
        <v>0</v>
      </c>
      <c r="Y51" s="43">
        <v>0</v>
      </c>
      <c r="Z51" s="43">
        <v>0</v>
      </c>
      <c r="AA51" s="41">
        <v>0</v>
      </c>
      <c r="AB51" s="41">
        <v>0</v>
      </c>
      <c r="AC51" s="75">
        <v>0</v>
      </c>
      <c r="AD51" s="81">
        <v>0</v>
      </c>
      <c r="AE51" s="43">
        <v>0</v>
      </c>
      <c r="AF51" s="43">
        <v>0</v>
      </c>
      <c r="AG51" s="43">
        <v>0</v>
      </c>
      <c r="AH51" s="43">
        <v>0</v>
      </c>
      <c r="AI51" s="77">
        <f>AJ51+AK51+AL51+AM51+AN51+AO51+AP51+AQ51</f>
        <v>0</v>
      </c>
      <c r="AJ51" s="43">
        <v>0</v>
      </c>
      <c r="AK51" s="43">
        <v>0</v>
      </c>
      <c r="AL51" s="43">
        <v>0</v>
      </c>
      <c r="AM51" s="41">
        <v>0</v>
      </c>
      <c r="AN51" s="41">
        <v>0</v>
      </c>
      <c r="AO51" s="41">
        <v>0</v>
      </c>
      <c r="AP51" s="41">
        <v>0</v>
      </c>
      <c r="AQ51" s="41">
        <v>0</v>
      </c>
      <c r="AR51" s="41">
        <v>0</v>
      </c>
      <c r="AS51" s="41">
        <v>0</v>
      </c>
      <c r="AT51" s="41">
        <v>0</v>
      </c>
      <c r="AU51" s="41">
        <v>0</v>
      </c>
      <c r="AV51" s="41">
        <v>0</v>
      </c>
      <c r="AW51" s="41">
        <v>0</v>
      </c>
      <c r="AX51" s="41">
        <v>0</v>
      </c>
      <c r="AY51" s="41">
        <v>0</v>
      </c>
      <c r="AZ51" s="41">
        <v>0</v>
      </c>
      <c r="BA51" s="41">
        <v>0</v>
      </c>
      <c r="BB51" s="41">
        <v>0</v>
      </c>
      <c r="BC51" s="41">
        <v>0</v>
      </c>
      <c r="BD51" s="41">
        <v>0</v>
      </c>
      <c r="BE51" s="41">
        <v>0</v>
      </c>
    </row>
    <row r="52" spans="1:57" ht="124.5" customHeight="1" x14ac:dyDescent="0.2">
      <c r="A52" s="131"/>
      <c r="B52" s="40" t="s">
        <v>11</v>
      </c>
      <c r="C52" s="40" t="s">
        <v>11</v>
      </c>
      <c r="D52" s="41">
        <f>K52+R52</f>
        <v>16147.000000000002</v>
      </c>
      <c r="E52" s="41"/>
      <c r="F52" s="41"/>
      <c r="G52" s="41"/>
      <c r="H52" s="42"/>
      <c r="I52" s="42"/>
      <c r="J52" s="42"/>
      <c r="K52" s="43">
        <f>M52+N52</f>
        <v>15280.400000000001</v>
      </c>
      <c r="L52" s="41">
        <v>0</v>
      </c>
      <c r="M52" s="41">
        <v>14463.2</v>
      </c>
      <c r="N52" s="41">
        <v>817.2</v>
      </c>
      <c r="O52" s="42">
        <v>0</v>
      </c>
      <c r="P52" s="42">
        <v>0</v>
      </c>
      <c r="Q52" s="42">
        <v>0</v>
      </c>
      <c r="R52" s="43">
        <f>S52+T52+U52+V52+W52+X52+Y52+Z52</f>
        <v>866.59999999999991</v>
      </c>
      <c r="S52" s="41">
        <v>0</v>
      </c>
      <c r="T52" s="41">
        <v>0</v>
      </c>
      <c r="U52" s="41">
        <v>823.3</v>
      </c>
      <c r="V52" s="41">
        <v>43.3</v>
      </c>
      <c r="W52" s="42">
        <v>0</v>
      </c>
      <c r="X52" s="42">
        <v>0</v>
      </c>
      <c r="Y52" s="42">
        <v>0</v>
      </c>
      <c r="Z52" s="42">
        <v>0</v>
      </c>
      <c r="AA52" s="41">
        <f>AB52+AC52+AD52</f>
        <v>27517.200000000001</v>
      </c>
      <c r="AB52" s="41">
        <v>0</v>
      </c>
      <c r="AC52" s="41">
        <v>26141.3</v>
      </c>
      <c r="AD52" s="81">
        <v>1375.9</v>
      </c>
      <c r="AE52" s="43">
        <v>0</v>
      </c>
      <c r="AF52" s="43">
        <v>0</v>
      </c>
      <c r="AG52" s="43">
        <v>0</v>
      </c>
      <c r="AH52" s="43">
        <v>0</v>
      </c>
      <c r="AI52" s="41">
        <f>AK52+AL52</f>
        <v>13974.300000000001</v>
      </c>
      <c r="AJ52" s="41">
        <v>0</v>
      </c>
      <c r="AK52" s="41">
        <v>13275.6</v>
      </c>
      <c r="AL52" s="41">
        <v>698.7</v>
      </c>
      <c r="AM52" s="41">
        <v>0</v>
      </c>
      <c r="AN52" s="41">
        <v>0</v>
      </c>
      <c r="AO52" s="41">
        <v>0</v>
      </c>
      <c r="AP52" s="41">
        <v>0</v>
      </c>
      <c r="AQ52" s="41">
        <v>0</v>
      </c>
      <c r="AR52" s="41">
        <f>AS52+AT52+AU52+AV52+AW52+AX52</f>
        <v>0</v>
      </c>
      <c r="AS52" s="41">
        <v>0</v>
      </c>
      <c r="AT52" s="41">
        <v>0</v>
      </c>
      <c r="AU52" s="41">
        <v>0</v>
      </c>
      <c r="AV52" s="41">
        <v>0</v>
      </c>
      <c r="AW52" s="41">
        <v>0</v>
      </c>
      <c r="AX52" s="41">
        <v>0</v>
      </c>
      <c r="AY52" s="41">
        <v>0</v>
      </c>
      <c r="AZ52" s="41">
        <v>0</v>
      </c>
      <c r="BA52" s="41">
        <v>0</v>
      </c>
      <c r="BB52" s="41">
        <v>0</v>
      </c>
      <c r="BC52" s="41">
        <v>0</v>
      </c>
      <c r="BD52" s="41">
        <v>0</v>
      </c>
      <c r="BE52" s="41">
        <v>0</v>
      </c>
    </row>
    <row r="53" spans="1:57" s="5" customFormat="1" ht="98.25" customHeight="1" x14ac:dyDescent="0.2">
      <c r="A53" s="62" t="s">
        <v>34</v>
      </c>
      <c r="B53" s="40"/>
      <c r="C53" s="40" t="s">
        <v>6</v>
      </c>
      <c r="D53" s="41">
        <f>K53+R53+AA53+AI53+AR53+AY53</f>
        <v>334266.09999999992</v>
      </c>
      <c r="E53" s="41">
        <f t="shared" ref="E53:J53" si="70">SUM(E54:E58)</f>
        <v>0</v>
      </c>
      <c r="F53" s="41">
        <f t="shared" si="70"/>
        <v>59064.11</v>
      </c>
      <c r="G53" s="41">
        <f t="shared" si="70"/>
        <v>2681.6</v>
      </c>
      <c r="H53" s="41">
        <f t="shared" si="70"/>
        <v>261.42900000000003</v>
      </c>
      <c r="I53" s="41">
        <f t="shared" si="70"/>
        <v>76.899999999999991</v>
      </c>
      <c r="J53" s="41">
        <f t="shared" si="70"/>
        <v>6.3</v>
      </c>
      <c r="K53" s="41">
        <f>L53+M53+N53+O53+P53+Q53</f>
        <v>69656.899999999994</v>
      </c>
      <c r="L53" s="41">
        <f t="shared" ref="L53:M53" si="71">L54+L55+L56+L57+L58</f>
        <v>0</v>
      </c>
      <c r="M53" s="41">
        <f t="shared" si="71"/>
        <v>17644.2</v>
      </c>
      <c r="N53" s="41">
        <f>N54+N55+N56+N57+N58</f>
        <v>21487.600000000002</v>
      </c>
      <c r="O53" s="41">
        <f>O54+O55+O56+O57+O58</f>
        <v>30292.2</v>
      </c>
      <c r="P53" s="41">
        <f>SUM(P54:P58)</f>
        <v>65.900000000000006</v>
      </c>
      <c r="Q53" s="41">
        <f>SUM(Q54:Q58)</f>
        <v>167</v>
      </c>
      <c r="R53" s="41">
        <f>S53+T53+U53+V53+W53+Y53+Z53</f>
        <v>82971.199999999997</v>
      </c>
      <c r="S53" s="41">
        <f t="shared" ref="S53:Z53" si="72">S54+S55+S56+S57+S58</f>
        <v>0</v>
      </c>
      <c r="T53" s="41">
        <f t="shared" si="72"/>
        <v>0</v>
      </c>
      <c r="U53" s="41">
        <f t="shared" si="72"/>
        <v>19068</v>
      </c>
      <c r="V53" s="41">
        <f>V54+V55+V56+V57+V58</f>
        <v>23246.799999999999</v>
      </c>
      <c r="W53" s="41">
        <f>W54+W55+W56+W57+W58</f>
        <v>40412.300000000003</v>
      </c>
      <c r="X53" s="41">
        <f t="shared" si="72"/>
        <v>0</v>
      </c>
      <c r="Y53" s="41">
        <f t="shared" si="72"/>
        <v>81.2</v>
      </c>
      <c r="Z53" s="41">
        <f t="shared" si="72"/>
        <v>162.9</v>
      </c>
      <c r="AA53" s="41">
        <f>AB53+AC53+AD53+AE53+AF53+AH53</f>
        <v>62913.3</v>
      </c>
      <c r="AB53" s="41">
        <f t="shared" ref="AB53:AH53" si="73">AB54+AB55+AB56+AB57+AB58</f>
        <v>0</v>
      </c>
      <c r="AC53" s="41">
        <f t="shared" si="73"/>
        <v>17103.3</v>
      </c>
      <c r="AD53" s="81">
        <f>AD54+AD55+AD56+AD57+AD58+AD59+AD60</f>
        <v>42034</v>
      </c>
      <c r="AE53" s="41">
        <f t="shared" si="73"/>
        <v>3527.2</v>
      </c>
      <c r="AF53" s="41">
        <f t="shared" si="73"/>
        <v>66.900000000000006</v>
      </c>
      <c r="AG53" s="41">
        <f t="shared" si="73"/>
        <v>0</v>
      </c>
      <c r="AH53" s="41">
        <f t="shared" si="73"/>
        <v>181.9</v>
      </c>
      <c r="AI53" s="41">
        <f>AJ53+AK53+AL53+AM53+AN53+AQ53</f>
        <v>46026.8</v>
      </c>
      <c r="AJ53" s="41">
        <f t="shared" ref="AJ53:AQ53" si="74">AJ54+AJ55+AJ56+AJ57+AJ58</f>
        <v>0</v>
      </c>
      <c r="AK53" s="41">
        <f t="shared" si="74"/>
        <v>17094.5</v>
      </c>
      <c r="AL53" s="41">
        <f t="shared" si="74"/>
        <v>23888.300000000003</v>
      </c>
      <c r="AM53" s="41">
        <f t="shared" si="74"/>
        <v>4855.2</v>
      </c>
      <c r="AN53" s="41">
        <f t="shared" si="74"/>
        <v>6.9</v>
      </c>
      <c r="AO53" s="41">
        <f t="shared" si="74"/>
        <v>0</v>
      </c>
      <c r="AP53" s="41">
        <f t="shared" si="74"/>
        <v>0</v>
      </c>
      <c r="AQ53" s="41">
        <f t="shared" si="74"/>
        <v>181.9</v>
      </c>
      <c r="AR53" s="41">
        <f>AS53+AT53+AU53+AV53+AW53+AX53</f>
        <v>44019.100000000006</v>
      </c>
      <c r="AS53" s="41">
        <f t="shared" ref="AS53:AX53" si="75">AS54+AS55+AS56+AS57+AS58</f>
        <v>0</v>
      </c>
      <c r="AT53" s="41">
        <f t="shared" si="75"/>
        <v>17086.8</v>
      </c>
      <c r="AU53" s="41">
        <f t="shared" si="75"/>
        <v>21888.300000000003</v>
      </c>
      <c r="AV53" s="41">
        <f t="shared" si="75"/>
        <v>4855.2</v>
      </c>
      <c r="AW53" s="41">
        <f t="shared" si="75"/>
        <v>6.9</v>
      </c>
      <c r="AX53" s="41">
        <f t="shared" si="75"/>
        <v>181.9</v>
      </c>
      <c r="AY53" s="41">
        <f>BB53+BC53+BD53+BE53</f>
        <v>28678.800000000003</v>
      </c>
      <c r="AZ53" s="41">
        <f t="shared" ref="AZ53:BE53" si="76">AZ54+AZ55+AZ56+AZ57+AZ58</f>
        <v>0</v>
      </c>
      <c r="BA53" s="41">
        <f t="shared" si="76"/>
        <v>0</v>
      </c>
      <c r="BB53" s="41">
        <f t="shared" si="76"/>
        <v>23823.600000000002</v>
      </c>
      <c r="BC53" s="41">
        <f t="shared" si="76"/>
        <v>4855.2</v>
      </c>
      <c r="BD53" s="41">
        <f t="shared" si="76"/>
        <v>0</v>
      </c>
      <c r="BE53" s="41">
        <f t="shared" si="76"/>
        <v>0</v>
      </c>
    </row>
    <row r="54" spans="1:57" ht="181.5" customHeight="1" x14ac:dyDescent="0.2">
      <c r="A54" s="44" t="s">
        <v>47</v>
      </c>
      <c r="B54" s="40" t="s">
        <v>70</v>
      </c>
      <c r="C54" s="40" t="s">
        <v>7</v>
      </c>
      <c r="D54" s="41">
        <f t="shared" ref="D54:D61" si="77">K54+R54+AA54+AI54+AR54+AY54</f>
        <v>43308.9</v>
      </c>
      <c r="E54" s="41">
        <v>0</v>
      </c>
      <c r="F54" s="41">
        <v>2396.9</v>
      </c>
      <c r="G54" s="41">
        <v>1521.6</v>
      </c>
      <c r="H54" s="41"/>
      <c r="I54" s="41"/>
      <c r="J54" s="41"/>
      <c r="K54" s="41">
        <f t="shared" si="55"/>
        <v>6316.5</v>
      </c>
      <c r="L54" s="41">
        <v>0</v>
      </c>
      <c r="M54" s="41">
        <v>1167.9000000000001</v>
      </c>
      <c r="N54" s="41">
        <v>5148.6000000000004</v>
      </c>
      <c r="O54" s="41">
        <v>0</v>
      </c>
      <c r="P54" s="41">
        <v>0</v>
      </c>
      <c r="Q54" s="41">
        <v>0</v>
      </c>
      <c r="R54" s="41">
        <f t="shared" si="66"/>
        <v>7011.9</v>
      </c>
      <c r="S54" s="41">
        <v>0</v>
      </c>
      <c r="T54" s="41">
        <v>0</v>
      </c>
      <c r="U54" s="41">
        <v>1849.9</v>
      </c>
      <c r="V54" s="41">
        <v>5162</v>
      </c>
      <c r="W54" s="41">
        <v>0</v>
      </c>
      <c r="X54" s="41"/>
      <c r="Y54" s="41">
        <v>0</v>
      </c>
      <c r="Z54" s="41">
        <v>0</v>
      </c>
      <c r="AA54" s="41">
        <f t="shared" si="67"/>
        <v>6992.4</v>
      </c>
      <c r="AB54" s="41">
        <v>0</v>
      </c>
      <c r="AC54" s="41">
        <v>1229.2</v>
      </c>
      <c r="AD54" s="81">
        <v>5763.2</v>
      </c>
      <c r="AE54" s="41">
        <v>0</v>
      </c>
      <c r="AF54" s="41">
        <v>0</v>
      </c>
      <c r="AG54" s="41">
        <v>0</v>
      </c>
      <c r="AH54" s="41">
        <v>0</v>
      </c>
      <c r="AI54" s="41">
        <f>AJ54+AK54+AL54+AM54+AQ54</f>
        <v>8094</v>
      </c>
      <c r="AJ54" s="41">
        <v>0</v>
      </c>
      <c r="AK54" s="41">
        <v>1229.2</v>
      </c>
      <c r="AL54" s="41">
        <v>6864.8</v>
      </c>
      <c r="AM54" s="41">
        <v>0</v>
      </c>
      <c r="AN54" s="41">
        <v>0</v>
      </c>
      <c r="AO54" s="41"/>
      <c r="AP54" s="41"/>
      <c r="AQ54" s="41">
        <v>0</v>
      </c>
      <c r="AR54" s="41">
        <f>AS54+AT54+AU54+AV54+BE54</f>
        <v>8094</v>
      </c>
      <c r="AS54" s="41">
        <v>0</v>
      </c>
      <c r="AT54" s="41">
        <v>1229.2</v>
      </c>
      <c r="AU54" s="41">
        <v>6864.8</v>
      </c>
      <c r="AV54" s="41">
        <v>0</v>
      </c>
      <c r="AW54" s="41">
        <v>0</v>
      </c>
      <c r="AX54" s="41">
        <v>0</v>
      </c>
      <c r="AY54" s="41">
        <f>BA54+BB54</f>
        <v>6800.1</v>
      </c>
      <c r="AZ54" s="41">
        <v>0</v>
      </c>
      <c r="BA54" s="41">
        <v>0</v>
      </c>
      <c r="BB54" s="41">
        <v>6800.1</v>
      </c>
      <c r="BC54" s="41">
        <v>0</v>
      </c>
      <c r="BD54" s="41">
        <v>0</v>
      </c>
      <c r="BE54" s="41">
        <v>0</v>
      </c>
    </row>
    <row r="55" spans="1:57" s="3" customFormat="1" ht="171.75" customHeight="1" x14ac:dyDescent="0.2">
      <c r="A55" s="44" t="s">
        <v>48</v>
      </c>
      <c r="B55" s="67" t="s">
        <v>70</v>
      </c>
      <c r="C55" s="40" t="s">
        <v>7</v>
      </c>
      <c r="D55" s="41">
        <f t="shared" si="77"/>
        <v>154793.29999999999</v>
      </c>
      <c r="E55" s="41"/>
      <c r="F55" s="41">
        <v>13504.3</v>
      </c>
      <c r="G55" s="41">
        <v>550</v>
      </c>
      <c r="H55" s="41">
        <f>11.4+51.3</f>
        <v>62.699999999999996</v>
      </c>
      <c r="I55" s="41">
        <f>3.6+73.3</f>
        <v>76.899999999999991</v>
      </c>
      <c r="J55" s="41">
        <v>6.3</v>
      </c>
      <c r="K55" s="41">
        <f t="shared" si="55"/>
        <v>26547.3</v>
      </c>
      <c r="L55" s="41">
        <v>0</v>
      </c>
      <c r="M55" s="41">
        <v>14292.4</v>
      </c>
      <c r="N55" s="41">
        <v>8979.7999999999993</v>
      </c>
      <c r="O55" s="41">
        <v>3042.2</v>
      </c>
      <c r="P55" s="41">
        <v>65.900000000000006</v>
      </c>
      <c r="Q55" s="41">
        <v>167</v>
      </c>
      <c r="R55" s="41">
        <f t="shared" si="66"/>
        <v>26548.7</v>
      </c>
      <c r="S55" s="41">
        <v>0</v>
      </c>
      <c r="T55" s="41">
        <v>0</v>
      </c>
      <c r="U55" s="41">
        <v>14401.2</v>
      </c>
      <c r="V55" s="41">
        <v>8849.2999999999993</v>
      </c>
      <c r="W55" s="41">
        <v>3054.1</v>
      </c>
      <c r="X55" s="41"/>
      <c r="Y55" s="41">
        <v>81.2</v>
      </c>
      <c r="Z55" s="41">
        <v>162.9</v>
      </c>
      <c r="AA55" s="41">
        <f>AB55+AC55+AD55+AE55+AF55+AH55</f>
        <v>27363.200000000001</v>
      </c>
      <c r="AB55" s="41">
        <v>0</v>
      </c>
      <c r="AC55" s="41">
        <v>13628.8</v>
      </c>
      <c r="AD55" s="81">
        <v>10258.4</v>
      </c>
      <c r="AE55" s="41">
        <v>3227.2</v>
      </c>
      <c r="AF55" s="41">
        <v>66.900000000000006</v>
      </c>
      <c r="AG55" s="41">
        <v>0</v>
      </c>
      <c r="AH55" s="41">
        <v>181.9</v>
      </c>
      <c r="AI55" s="41">
        <f>AJ55+AK55+AL55+AM55+AN55+AQ55</f>
        <v>29383.900000000005</v>
      </c>
      <c r="AJ55" s="41">
        <v>0</v>
      </c>
      <c r="AK55" s="41">
        <v>13628.8</v>
      </c>
      <c r="AL55" s="41">
        <v>11011.1</v>
      </c>
      <c r="AM55" s="41">
        <v>4555.2</v>
      </c>
      <c r="AN55" s="41">
        <v>6.9</v>
      </c>
      <c r="AO55" s="41"/>
      <c r="AP55" s="41"/>
      <c r="AQ55" s="41">
        <v>181.9</v>
      </c>
      <c r="AR55" s="41">
        <f>AS55+AT55+AU55+AV55+AW55+AX55</f>
        <v>29383.900000000005</v>
      </c>
      <c r="AS55" s="41">
        <v>0</v>
      </c>
      <c r="AT55" s="41">
        <v>13628.8</v>
      </c>
      <c r="AU55" s="41">
        <v>11011.1</v>
      </c>
      <c r="AV55" s="41">
        <v>4555.2</v>
      </c>
      <c r="AW55" s="41">
        <v>6.9</v>
      </c>
      <c r="AX55" s="41">
        <v>181.9</v>
      </c>
      <c r="AY55" s="41">
        <f>AZ55+BA55+BB55+BC55+BD55+BE55</f>
        <v>15566.3</v>
      </c>
      <c r="AZ55" s="41">
        <v>0</v>
      </c>
      <c r="BA55" s="41">
        <v>0</v>
      </c>
      <c r="BB55" s="76">
        <v>11011.1</v>
      </c>
      <c r="BC55" s="76">
        <v>4555.2</v>
      </c>
      <c r="BD55" s="41">
        <v>0</v>
      </c>
      <c r="BE55" s="41">
        <v>0</v>
      </c>
    </row>
    <row r="56" spans="1:57" s="3" customFormat="1" ht="176.25" customHeight="1" x14ac:dyDescent="0.2">
      <c r="A56" s="44" t="s">
        <v>49</v>
      </c>
      <c r="B56" s="67" t="s">
        <v>70</v>
      </c>
      <c r="C56" s="40" t="s">
        <v>7</v>
      </c>
      <c r="D56" s="41">
        <f t="shared" si="77"/>
        <v>95704</v>
      </c>
      <c r="E56" s="41">
        <v>0</v>
      </c>
      <c r="F56" s="41">
        <v>41066.01</v>
      </c>
      <c r="G56" s="41">
        <v>0</v>
      </c>
      <c r="H56" s="41">
        <v>198.72900000000001</v>
      </c>
      <c r="I56" s="41">
        <v>0</v>
      </c>
      <c r="J56" s="41">
        <v>0</v>
      </c>
      <c r="K56" s="41">
        <f t="shared" si="55"/>
        <v>33096.5</v>
      </c>
      <c r="L56" s="41">
        <v>0</v>
      </c>
      <c r="M56" s="41">
        <v>0</v>
      </c>
      <c r="N56" s="41">
        <v>6596.5</v>
      </c>
      <c r="O56" s="41">
        <v>26500</v>
      </c>
      <c r="P56" s="41">
        <v>0</v>
      </c>
      <c r="Q56" s="41">
        <v>0</v>
      </c>
      <c r="R56" s="41">
        <f t="shared" si="66"/>
        <v>45056.5</v>
      </c>
      <c r="S56" s="41">
        <v>0</v>
      </c>
      <c r="T56" s="41">
        <v>0</v>
      </c>
      <c r="U56" s="41">
        <v>0</v>
      </c>
      <c r="V56" s="41">
        <v>8201.7000000000007</v>
      </c>
      <c r="W56" s="41">
        <v>36854.800000000003</v>
      </c>
      <c r="X56" s="41"/>
      <c r="Y56" s="41"/>
      <c r="Z56" s="41"/>
      <c r="AA56" s="41">
        <f t="shared" si="67"/>
        <v>4551</v>
      </c>
      <c r="AB56" s="41">
        <v>0</v>
      </c>
      <c r="AC56" s="41">
        <v>0</v>
      </c>
      <c r="AD56" s="81">
        <v>4551</v>
      </c>
      <c r="AE56" s="41">
        <v>0</v>
      </c>
      <c r="AF56" s="41">
        <v>0</v>
      </c>
      <c r="AG56" s="41">
        <v>0</v>
      </c>
      <c r="AH56" s="41">
        <v>0</v>
      </c>
      <c r="AI56" s="41">
        <f>AJ56+AK56+AL56+AM56+AQ56</f>
        <v>5000</v>
      </c>
      <c r="AJ56" s="41">
        <v>0</v>
      </c>
      <c r="AK56" s="41">
        <v>0</v>
      </c>
      <c r="AL56" s="41">
        <v>5000</v>
      </c>
      <c r="AM56" s="41">
        <v>0</v>
      </c>
      <c r="AN56" s="41">
        <v>0</v>
      </c>
      <c r="AO56" s="41"/>
      <c r="AP56" s="41"/>
      <c r="AQ56" s="41">
        <v>0</v>
      </c>
      <c r="AR56" s="41">
        <f t="shared" ref="AR56:AR67" si="78">AS56+AT56+AU56+AV56+BE56</f>
        <v>3000</v>
      </c>
      <c r="AS56" s="41">
        <v>0</v>
      </c>
      <c r="AT56" s="41">
        <v>0</v>
      </c>
      <c r="AU56" s="41">
        <v>3000</v>
      </c>
      <c r="AV56" s="41">
        <v>0</v>
      </c>
      <c r="AW56" s="41">
        <v>0</v>
      </c>
      <c r="AX56" s="41"/>
      <c r="AY56" s="41">
        <f>AZ56+BB56+BC56+BE56+BK56</f>
        <v>5000</v>
      </c>
      <c r="AZ56" s="41">
        <v>0</v>
      </c>
      <c r="BA56" s="41">
        <v>0</v>
      </c>
      <c r="BB56" s="41">
        <v>5000</v>
      </c>
      <c r="BC56" s="41">
        <v>0</v>
      </c>
      <c r="BD56" s="41">
        <v>0</v>
      </c>
      <c r="BE56" s="41">
        <v>0</v>
      </c>
    </row>
    <row r="57" spans="1:57" ht="162.75" x14ac:dyDescent="0.2">
      <c r="A57" s="44" t="s">
        <v>50</v>
      </c>
      <c r="B57" s="67" t="s">
        <v>70</v>
      </c>
      <c r="C57" s="40" t="s">
        <v>7</v>
      </c>
      <c r="D57" s="41">
        <f t="shared" si="77"/>
        <v>6425.7999999999993</v>
      </c>
      <c r="E57" s="41">
        <v>0</v>
      </c>
      <c r="F57" s="41">
        <v>0</v>
      </c>
      <c r="G57" s="41">
        <v>310</v>
      </c>
      <c r="H57" s="41">
        <v>0</v>
      </c>
      <c r="I57" s="41">
        <v>0</v>
      </c>
      <c r="J57" s="41">
        <v>0</v>
      </c>
      <c r="K57" s="41">
        <f t="shared" si="55"/>
        <v>1223</v>
      </c>
      <c r="L57" s="41">
        <v>0</v>
      </c>
      <c r="M57" s="41">
        <v>0</v>
      </c>
      <c r="N57" s="41">
        <v>473</v>
      </c>
      <c r="O57" s="41">
        <v>750</v>
      </c>
      <c r="P57" s="41">
        <v>0</v>
      </c>
      <c r="Q57" s="41">
        <v>0</v>
      </c>
      <c r="R57" s="41">
        <f t="shared" si="66"/>
        <v>1153.1999999999998</v>
      </c>
      <c r="S57" s="41">
        <v>0</v>
      </c>
      <c r="T57" s="41">
        <v>0</v>
      </c>
      <c r="U57" s="41">
        <v>0</v>
      </c>
      <c r="V57" s="41">
        <v>649.79999999999995</v>
      </c>
      <c r="W57" s="41">
        <v>503.4</v>
      </c>
      <c r="X57" s="41"/>
      <c r="Y57" s="41"/>
      <c r="Z57" s="41"/>
      <c r="AA57" s="41">
        <f t="shared" si="67"/>
        <v>1012.4</v>
      </c>
      <c r="AB57" s="41">
        <v>0</v>
      </c>
      <c r="AC57" s="41">
        <v>0</v>
      </c>
      <c r="AD57" s="81">
        <v>712.4</v>
      </c>
      <c r="AE57" s="41">
        <v>300</v>
      </c>
      <c r="AF57" s="41">
        <v>0</v>
      </c>
      <c r="AG57" s="41">
        <v>0</v>
      </c>
      <c r="AH57" s="41">
        <v>0</v>
      </c>
      <c r="AI57" s="41">
        <f>AJ57+AK57+AL57+AM57+AQ57</f>
        <v>1012.4</v>
      </c>
      <c r="AJ57" s="41">
        <v>0</v>
      </c>
      <c r="AK57" s="41">
        <v>0</v>
      </c>
      <c r="AL57" s="41">
        <v>712.4</v>
      </c>
      <c r="AM57" s="41">
        <v>300</v>
      </c>
      <c r="AN57" s="41">
        <v>0</v>
      </c>
      <c r="AO57" s="41"/>
      <c r="AP57" s="41"/>
      <c r="AQ57" s="41">
        <v>0</v>
      </c>
      <c r="AR57" s="41">
        <f t="shared" si="78"/>
        <v>1012.4</v>
      </c>
      <c r="AS57" s="41">
        <v>0</v>
      </c>
      <c r="AT57" s="41">
        <v>0</v>
      </c>
      <c r="AU57" s="41">
        <v>712.4</v>
      </c>
      <c r="AV57" s="41">
        <v>300</v>
      </c>
      <c r="AW57" s="41">
        <v>0</v>
      </c>
      <c r="AX57" s="41">
        <v>0</v>
      </c>
      <c r="AY57" s="41">
        <f>AZ57+BB57+BC57+BE57+BK57</f>
        <v>1012.4</v>
      </c>
      <c r="AZ57" s="41">
        <v>0</v>
      </c>
      <c r="BA57" s="41">
        <v>0</v>
      </c>
      <c r="BB57" s="41">
        <v>712.4</v>
      </c>
      <c r="BC57" s="41">
        <v>300</v>
      </c>
      <c r="BD57" s="41">
        <v>0</v>
      </c>
      <c r="BE57" s="41">
        <v>0</v>
      </c>
    </row>
    <row r="58" spans="1:57" s="3" customFormat="1" ht="272.25" customHeight="1" x14ac:dyDescent="0.2">
      <c r="A58" s="44" t="s">
        <v>51</v>
      </c>
      <c r="B58" s="67" t="s">
        <v>70</v>
      </c>
      <c r="C58" s="40" t="s">
        <v>7</v>
      </c>
      <c r="D58" s="41">
        <f t="shared" si="77"/>
        <v>13585.099999999999</v>
      </c>
      <c r="E58" s="41">
        <v>0</v>
      </c>
      <c r="F58" s="41">
        <v>2096.9</v>
      </c>
      <c r="G58" s="41">
        <v>300</v>
      </c>
      <c r="H58" s="41">
        <v>0</v>
      </c>
      <c r="I58" s="41">
        <v>0</v>
      </c>
      <c r="J58" s="41">
        <v>0</v>
      </c>
      <c r="K58" s="41">
        <f t="shared" si="55"/>
        <v>2473.6</v>
      </c>
      <c r="L58" s="41">
        <v>0</v>
      </c>
      <c r="M58" s="41">
        <v>2183.9</v>
      </c>
      <c r="N58" s="41">
        <v>289.7</v>
      </c>
      <c r="O58" s="41">
        <v>0</v>
      </c>
      <c r="P58" s="41">
        <v>0</v>
      </c>
      <c r="Q58" s="41">
        <v>0</v>
      </c>
      <c r="R58" s="41">
        <f t="shared" si="66"/>
        <v>3200.9</v>
      </c>
      <c r="S58" s="41">
        <v>0</v>
      </c>
      <c r="T58" s="41">
        <v>0</v>
      </c>
      <c r="U58" s="41">
        <v>2816.9</v>
      </c>
      <c r="V58" s="41">
        <v>384</v>
      </c>
      <c r="W58" s="41"/>
      <c r="X58" s="41"/>
      <c r="Y58" s="41"/>
      <c r="Z58" s="41"/>
      <c r="AA58" s="41">
        <f t="shared" si="67"/>
        <v>2545.3000000000002</v>
      </c>
      <c r="AB58" s="41">
        <v>0</v>
      </c>
      <c r="AC58" s="41">
        <v>2245.3000000000002</v>
      </c>
      <c r="AD58" s="81">
        <v>300</v>
      </c>
      <c r="AE58" s="41">
        <v>0</v>
      </c>
      <c r="AF58" s="41">
        <v>0</v>
      </c>
      <c r="AG58" s="41">
        <v>0</v>
      </c>
      <c r="AH58" s="41">
        <v>0</v>
      </c>
      <c r="AI58" s="41">
        <f>AJ58+AK58+AL58+AM58+AQ58</f>
        <v>2536.5</v>
      </c>
      <c r="AJ58" s="41">
        <v>0</v>
      </c>
      <c r="AK58" s="41">
        <v>2236.5</v>
      </c>
      <c r="AL58" s="41">
        <v>300</v>
      </c>
      <c r="AM58" s="41">
        <v>0</v>
      </c>
      <c r="AN58" s="41">
        <v>0</v>
      </c>
      <c r="AO58" s="41"/>
      <c r="AP58" s="41"/>
      <c r="AQ58" s="41">
        <v>0</v>
      </c>
      <c r="AR58" s="41">
        <f t="shared" si="78"/>
        <v>2528.8000000000002</v>
      </c>
      <c r="AS58" s="41">
        <v>0</v>
      </c>
      <c r="AT58" s="41">
        <v>2228.8000000000002</v>
      </c>
      <c r="AU58" s="41">
        <v>300</v>
      </c>
      <c r="AV58" s="41">
        <v>0</v>
      </c>
      <c r="AW58" s="41">
        <v>0</v>
      </c>
      <c r="AX58" s="41">
        <v>0</v>
      </c>
      <c r="AY58" s="41">
        <f>AZ58+BB58+BC58+BE58+BK58</f>
        <v>300</v>
      </c>
      <c r="AZ58" s="41">
        <v>0</v>
      </c>
      <c r="BA58" s="41">
        <v>0</v>
      </c>
      <c r="BB58" s="41">
        <v>300</v>
      </c>
      <c r="BC58" s="41">
        <v>0</v>
      </c>
      <c r="BD58" s="41">
        <v>0</v>
      </c>
      <c r="BE58" s="41">
        <v>0</v>
      </c>
    </row>
    <row r="59" spans="1:57" s="3" customFormat="1" ht="207.75" customHeight="1" x14ac:dyDescent="0.2">
      <c r="A59" s="44" t="s">
        <v>73</v>
      </c>
      <c r="B59" s="99" t="s">
        <v>70</v>
      </c>
      <c r="C59" s="99" t="s">
        <v>7</v>
      </c>
      <c r="D59" s="98">
        <f>AA59</f>
        <v>449</v>
      </c>
      <c r="E59" s="98"/>
      <c r="F59" s="98"/>
      <c r="G59" s="98"/>
      <c r="H59" s="98"/>
      <c r="I59" s="98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  <c r="AA59" s="98">
        <f>AD59</f>
        <v>449</v>
      </c>
      <c r="AB59" s="98"/>
      <c r="AC59" s="98"/>
      <c r="AD59" s="100">
        <v>449</v>
      </c>
      <c r="AE59" s="98"/>
      <c r="AF59" s="98"/>
      <c r="AG59" s="98"/>
      <c r="AH59" s="98"/>
      <c r="AI59" s="98"/>
      <c r="AJ59" s="98"/>
      <c r="AK59" s="98"/>
      <c r="AL59" s="98"/>
      <c r="AM59" s="98"/>
      <c r="AN59" s="98"/>
      <c r="AO59" s="98"/>
      <c r="AP59" s="98"/>
      <c r="AQ59" s="98"/>
      <c r="AR59" s="98"/>
      <c r="AS59" s="98"/>
      <c r="AT59" s="98"/>
      <c r="AU59" s="98"/>
      <c r="AV59" s="98"/>
      <c r="AW59" s="98"/>
      <c r="AX59" s="98"/>
      <c r="AY59" s="98"/>
      <c r="AZ59" s="98"/>
      <c r="BA59" s="98"/>
      <c r="BB59" s="98"/>
      <c r="BC59" s="98"/>
      <c r="BD59" s="98"/>
      <c r="BE59" s="98"/>
    </row>
    <row r="60" spans="1:57" s="3" customFormat="1" ht="191.25" customHeight="1" x14ac:dyDescent="0.2">
      <c r="A60" s="44" t="s">
        <v>74</v>
      </c>
      <c r="B60" s="111" t="s">
        <v>18</v>
      </c>
      <c r="C60" s="111" t="s">
        <v>18</v>
      </c>
      <c r="D60" s="98">
        <f>AA60</f>
        <v>20000</v>
      </c>
      <c r="E60" s="98"/>
      <c r="F60" s="98"/>
      <c r="G60" s="98"/>
      <c r="H60" s="98"/>
      <c r="I60" s="98"/>
      <c r="J60" s="98"/>
      <c r="K60" s="98"/>
      <c r="L60" s="98"/>
      <c r="M60" s="98"/>
      <c r="N60" s="98"/>
      <c r="O60" s="98"/>
      <c r="P60" s="98"/>
      <c r="Q60" s="98"/>
      <c r="R60" s="98"/>
      <c r="S60" s="98"/>
      <c r="T60" s="98"/>
      <c r="U60" s="98"/>
      <c r="V60" s="98"/>
      <c r="W60" s="98"/>
      <c r="X60" s="98"/>
      <c r="Y60" s="98"/>
      <c r="Z60" s="98"/>
      <c r="AA60" s="98">
        <f>AD60</f>
        <v>20000</v>
      </c>
      <c r="AB60" s="98"/>
      <c r="AC60" s="98"/>
      <c r="AD60" s="100">
        <v>20000</v>
      </c>
      <c r="AE60" s="98"/>
      <c r="AF60" s="98"/>
      <c r="AG60" s="98"/>
      <c r="AH60" s="98"/>
      <c r="AI60" s="98"/>
      <c r="AJ60" s="98"/>
      <c r="AK60" s="98"/>
      <c r="AL60" s="98"/>
      <c r="AM60" s="98"/>
      <c r="AN60" s="98"/>
      <c r="AO60" s="98"/>
      <c r="AP60" s="98"/>
      <c r="AQ60" s="98"/>
      <c r="AR60" s="98"/>
      <c r="AS60" s="98"/>
      <c r="AT60" s="98"/>
      <c r="AU60" s="98"/>
      <c r="AV60" s="98"/>
      <c r="AW60" s="98"/>
      <c r="AX60" s="98"/>
      <c r="AY60" s="98"/>
      <c r="AZ60" s="98"/>
      <c r="BA60" s="98"/>
      <c r="BB60" s="98"/>
      <c r="BC60" s="98"/>
      <c r="BD60" s="98"/>
      <c r="BE60" s="98"/>
    </row>
    <row r="61" spans="1:57" s="7" customFormat="1" ht="162.75" x14ac:dyDescent="0.2">
      <c r="A61" s="56" t="s">
        <v>35</v>
      </c>
      <c r="B61" s="40" t="s">
        <v>21</v>
      </c>
      <c r="C61" s="40" t="s">
        <v>6</v>
      </c>
      <c r="D61" s="41">
        <f t="shared" si="77"/>
        <v>0</v>
      </c>
      <c r="E61" s="41">
        <v>0</v>
      </c>
      <c r="F61" s="41">
        <v>0</v>
      </c>
      <c r="G61" s="41">
        <v>0</v>
      </c>
      <c r="H61" s="41"/>
      <c r="I61" s="41"/>
      <c r="J61" s="41"/>
      <c r="K61" s="41">
        <f t="shared" si="55"/>
        <v>0</v>
      </c>
      <c r="L61" s="41">
        <v>0</v>
      </c>
      <c r="M61" s="41">
        <v>0</v>
      </c>
      <c r="N61" s="41">
        <v>0</v>
      </c>
      <c r="O61" s="41"/>
      <c r="P61" s="41"/>
      <c r="Q61" s="41"/>
      <c r="R61" s="41">
        <f t="shared" si="66"/>
        <v>0</v>
      </c>
      <c r="S61" s="41">
        <v>0</v>
      </c>
      <c r="T61" s="41">
        <v>0</v>
      </c>
      <c r="U61" s="41">
        <v>0</v>
      </c>
      <c r="V61" s="41">
        <v>0</v>
      </c>
      <c r="W61" s="41"/>
      <c r="X61" s="41"/>
      <c r="Y61" s="41"/>
      <c r="Z61" s="41"/>
      <c r="AA61" s="41">
        <f t="shared" si="67"/>
        <v>0</v>
      </c>
      <c r="AB61" s="41">
        <v>0</v>
      </c>
      <c r="AC61" s="41">
        <v>0</v>
      </c>
      <c r="AD61" s="81">
        <v>0</v>
      </c>
      <c r="AE61" s="41">
        <v>0</v>
      </c>
      <c r="AF61" s="41">
        <v>0</v>
      </c>
      <c r="AG61" s="41">
        <v>0</v>
      </c>
      <c r="AH61" s="41">
        <v>0</v>
      </c>
      <c r="AI61" s="41">
        <f t="shared" ref="AI61:AI67" si="79">AJ61+AK61+AL61+AM61+AQ61</f>
        <v>0</v>
      </c>
      <c r="AJ61" s="41">
        <v>0</v>
      </c>
      <c r="AK61" s="41">
        <v>0</v>
      </c>
      <c r="AL61" s="41">
        <v>0</v>
      </c>
      <c r="AM61" s="41">
        <v>0</v>
      </c>
      <c r="AN61" s="41">
        <v>0</v>
      </c>
      <c r="AO61" s="41"/>
      <c r="AP61" s="41"/>
      <c r="AQ61" s="41">
        <v>0</v>
      </c>
      <c r="AR61" s="41">
        <f t="shared" si="78"/>
        <v>0</v>
      </c>
      <c r="AS61" s="41">
        <v>0</v>
      </c>
      <c r="AT61" s="41">
        <v>0</v>
      </c>
      <c r="AU61" s="41">
        <v>0</v>
      </c>
      <c r="AV61" s="41">
        <v>0</v>
      </c>
      <c r="AW61" s="41">
        <v>0</v>
      </c>
      <c r="AX61" s="41">
        <v>0</v>
      </c>
      <c r="AY61" s="41">
        <f t="shared" ref="AY61:AY66" si="80">AZ61+BB61+BC61+BE61+BK61</f>
        <v>0</v>
      </c>
      <c r="AZ61" s="41">
        <v>0</v>
      </c>
      <c r="BA61" s="41">
        <v>0</v>
      </c>
      <c r="BB61" s="41">
        <v>0</v>
      </c>
      <c r="BC61" s="41">
        <v>0</v>
      </c>
      <c r="BD61" s="41">
        <v>0</v>
      </c>
      <c r="BE61" s="41">
        <v>0</v>
      </c>
    </row>
    <row r="62" spans="1:57" s="10" customFormat="1" ht="86.25" customHeight="1" x14ac:dyDescent="0.2">
      <c r="A62" s="120" t="s">
        <v>36</v>
      </c>
      <c r="B62" s="40"/>
      <c r="C62" s="40" t="s">
        <v>6</v>
      </c>
      <c r="D62" s="41">
        <f>K62+R62+AA62+AI62+AR62+AY62</f>
        <v>1901.7</v>
      </c>
      <c r="E62" s="43" t="e">
        <f>E63+#REF!+#REF!</f>
        <v>#REF!</v>
      </c>
      <c r="F62" s="43" t="e">
        <f>F63+#REF!+#REF!</f>
        <v>#REF!</v>
      </c>
      <c r="G62" s="43" t="e">
        <f>G63+#REF!+#REF!</f>
        <v>#REF!</v>
      </c>
      <c r="H62" s="43"/>
      <c r="I62" s="43"/>
      <c r="J62" s="43"/>
      <c r="K62" s="41">
        <f>K63+K64</f>
        <v>875.5</v>
      </c>
      <c r="L62" s="41">
        <f t="shared" ref="L62:BE62" si="81">L63</f>
        <v>0</v>
      </c>
      <c r="M62" s="41">
        <f t="shared" si="81"/>
        <v>0</v>
      </c>
      <c r="N62" s="41">
        <f>N63+N64</f>
        <v>875.5</v>
      </c>
      <c r="O62" s="41">
        <f t="shared" si="81"/>
        <v>0</v>
      </c>
      <c r="P62" s="41">
        <f t="shared" si="81"/>
        <v>0</v>
      </c>
      <c r="Q62" s="41">
        <f t="shared" si="81"/>
        <v>0</v>
      </c>
      <c r="R62" s="41">
        <f>V62+W62</f>
        <v>378.2</v>
      </c>
      <c r="S62" s="41">
        <f t="shared" si="81"/>
        <v>0</v>
      </c>
      <c r="T62" s="41">
        <f t="shared" si="81"/>
        <v>0</v>
      </c>
      <c r="U62" s="41">
        <f t="shared" si="81"/>
        <v>0</v>
      </c>
      <c r="V62" s="41">
        <f>V63+V65</f>
        <v>348.2</v>
      </c>
      <c r="W62" s="41">
        <f t="shared" si="81"/>
        <v>30</v>
      </c>
      <c r="X62" s="41">
        <f t="shared" si="81"/>
        <v>0</v>
      </c>
      <c r="Y62" s="41">
        <f t="shared" si="81"/>
        <v>0</v>
      </c>
      <c r="Z62" s="41">
        <f t="shared" si="81"/>
        <v>0</v>
      </c>
      <c r="AA62" s="41">
        <f>AD62</f>
        <v>162</v>
      </c>
      <c r="AB62" s="41">
        <f t="shared" si="81"/>
        <v>0</v>
      </c>
      <c r="AC62" s="41">
        <f t="shared" si="81"/>
        <v>0</v>
      </c>
      <c r="AD62" s="81">
        <f>AD63+AD65</f>
        <v>162</v>
      </c>
      <c r="AE62" s="41">
        <f t="shared" si="81"/>
        <v>0</v>
      </c>
      <c r="AF62" s="41">
        <f t="shared" si="81"/>
        <v>0</v>
      </c>
      <c r="AG62" s="41">
        <f t="shared" si="81"/>
        <v>0</v>
      </c>
      <c r="AH62" s="41">
        <f t="shared" si="81"/>
        <v>0</v>
      </c>
      <c r="AI62" s="41">
        <f>AL62</f>
        <v>162</v>
      </c>
      <c r="AJ62" s="41">
        <f t="shared" si="81"/>
        <v>0</v>
      </c>
      <c r="AK62" s="41">
        <f t="shared" si="81"/>
        <v>0</v>
      </c>
      <c r="AL62" s="41">
        <f>AL63+AL65</f>
        <v>162</v>
      </c>
      <c r="AM62" s="41">
        <f t="shared" si="81"/>
        <v>0</v>
      </c>
      <c r="AN62" s="41">
        <f t="shared" si="81"/>
        <v>0</v>
      </c>
      <c r="AO62" s="41">
        <f t="shared" si="81"/>
        <v>0</v>
      </c>
      <c r="AP62" s="41">
        <f t="shared" si="81"/>
        <v>0</v>
      </c>
      <c r="AQ62" s="41">
        <f t="shared" si="81"/>
        <v>0</v>
      </c>
      <c r="AR62" s="41">
        <f t="shared" si="81"/>
        <v>162</v>
      </c>
      <c r="AS62" s="41">
        <f t="shared" si="81"/>
        <v>0</v>
      </c>
      <c r="AT62" s="41">
        <f t="shared" si="81"/>
        <v>0</v>
      </c>
      <c r="AU62" s="41">
        <f t="shared" si="81"/>
        <v>162</v>
      </c>
      <c r="AV62" s="41">
        <f t="shared" si="81"/>
        <v>0</v>
      </c>
      <c r="AW62" s="41">
        <f t="shared" si="81"/>
        <v>0</v>
      </c>
      <c r="AX62" s="41">
        <f t="shared" si="81"/>
        <v>0</v>
      </c>
      <c r="AY62" s="41">
        <f t="shared" si="81"/>
        <v>162</v>
      </c>
      <c r="AZ62" s="41">
        <f t="shared" si="81"/>
        <v>0</v>
      </c>
      <c r="BA62" s="41">
        <f t="shared" si="81"/>
        <v>0</v>
      </c>
      <c r="BB62" s="41">
        <f t="shared" si="81"/>
        <v>162</v>
      </c>
      <c r="BC62" s="41">
        <f t="shared" si="81"/>
        <v>0</v>
      </c>
      <c r="BD62" s="41">
        <f t="shared" si="81"/>
        <v>0</v>
      </c>
      <c r="BE62" s="41">
        <f t="shared" si="81"/>
        <v>0</v>
      </c>
    </row>
    <row r="63" spans="1:57" s="9" customFormat="1" ht="85.5" customHeight="1" x14ac:dyDescent="0.2">
      <c r="A63" s="120"/>
      <c r="B63" s="40" t="s">
        <v>12</v>
      </c>
      <c r="C63" s="40" t="s">
        <v>12</v>
      </c>
      <c r="D63" s="41">
        <f>K63+R63+AA63+AI63+AR63+AY63</f>
        <v>1146.7</v>
      </c>
      <c r="E63" s="43" t="e">
        <f>#REF!+E66+E68</f>
        <v>#REF!</v>
      </c>
      <c r="F63" s="43" t="e">
        <f>#REF!+F66+F68</f>
        <v>#REF!</v>
      </c>
      <c r="G63" s="43" t="e">
        <f>#REF!+G66+G68</f>
        <v>#REF!</v>
      </c>
      <c r="H63" s="43"/>
      <c r="I63" s="43"/>
      <c r="J63" s="43"/>
      <c r="K63" s="41">
        <f t="shared" si="55"/>
        <v>270.5</v>
      </c>
      <c r="L63" s="43">
        <f t="shared" ref="L63:M63" si="82">L66+L67</f>
        <v>0</v>
      </c>
      <c r="M63" s="43">
        <f t="shared" si="82"/>
        <v>0</v>
      </c>
      <c r="N63" s="43">
        <f>N66+N67</f>
        <v>270.5</v>
      </c>
      <c r="O63" s="43"/>
      <c r="P63" s="43"/>
      <c r="Q63" s="43"/>
      <c r="R63" s="41">
        <f t="shared" si="66"/>
        <v>228.2</v>
      </c>
      <c r="S63" s="43">
        <f t="shared" ref="S63:Z63" si="83">S66+S67</f>
        <v>0</v>
      </c>
      <c r="T63" s="43">
        <f t="shared" si="83"/>
        <v>0</v>
      </c>
      <c r="U63" s="43">
        <f t="shared" si="83"/>
        <v>0</v>
      </c>
      <c r="V63" s="43">
        <f t="shared" si="83"/>
        <v>198.2</v>
      </c>
      <c r="W63" s="43">
        <f t="shared" si="83"/>
        <v>30</v>
      </c>
      <c r="X63" s="43">
        <f t="shared" si="83"/>
        <v>0</v>
      </c>
      <c r="Y63" s="43">
        <f t="shared" si="83"/>
        <v>0</v>
      </c>
      <c r="Z63" s="43">
        <f t="shared" si="83"/>
        <v>0</v>
      </c>
      <c r="AA63" s="41">
        <f t="shared" si="67"/>
        <v>162</v>
      </c>
      <c r="AB63" s="43">
        <f t="shared" ref="AB63:AH63" si="84">AB66+AB67</f>
        <v>0</v>
      </c>
      <c r="AC63" s="43">
        <f t="shared" si="84"/>
        <v>0</v>
      </c>
      <c r="AD63" s="77">
        <f t="shared" si="84"/>
        <v>162</v>
      </c>
      <c r="AE63" s="43">
        <f t="shared" si="84"/>
        <v>0</v>
      </c>
      <c r="AF63" s="43">
        <f t="shared" si="84"/>
        <v>0</v>
      </c>
      <c r="AG63" s="43">
        <f t="shared" si="84"/>
        <v>0</v>
      </c>
      <c r="AH63" s="43">
        <f t="shared" si="84"/>
        <v>0</v>
      </c>
      <c r="AI63" s="41">
        <f t="shared" si="79"/>
        <v>162</v>
      </c>
      <c r="AJ63" s="43">
        <f t="shared" ref="AJ63:AQ63" si="85">AJ66+AJ67</f>
        <v>0</v>
      </c>
      <c r="AK63" s="43">
        <f t="shared" si="85"/>
        <v>0</v>
      </c>
      <c r="AL63" s="43">
        <f t="shared" si="85"/>
        <v>162</v>
      </c>
      <c r="AM63" s="43">
        <f t="shared" si="85"/>
        <v>0</v>
      </c>
      <c r="AN63" s="43">
        <f t="shared" si="85"/>
        <v>0</v>
      </c>
      <c r="AO63" s="43">
        <f t="shared" si="85"/>
        <v>0</v>
      </c>
      <c r="AP63" s="43">
        <f t="shared" si="85"/>
        <v>0</v>
      </c>
      <c r="AQ63" s="43">
        <f t="shared" si="85"/>
        <v>0</v>
      </c>
      <c r="AR63" s="41">
        <f>AS63+AT63+AU63+AV63+AW63+AX63</f>
        <v>162</v>
      </c>
      <c r="AS63" s="43">
        <f t="shared" ref="AS63:AX63" si="86">AS66+AS67</f>
        <v>0</v>
      </c>
      <c r="AT63" s="43">
        <f t="shared" si="86"/>
        <v>0</v>
      </c>
      <c r="AU63" s="43">
        <f t="shared" si="86"/>
        <v>162</v>
      </c>
      <c r="AV63" s="43">
        <f t="shared" si="86"/>
        <v>0</v>
      </c>
      <c r="AW63" s="43">
        <f t="shared" si="86"/>
        <v>0</v>
      </c>
      <c r="AX63" s="43">
        <f t="shared" si="86"/>
        <v>0</v>
      </c>
      <c r="AY63" s="41">
        <f t="shared" si="80"/>
        <v>162</v>
      </c>
      <c r="AZ63" s="43">
        <f t="shared" ref="AZ63" si="87">AZ66+AZ67</f>
        <v>0</v>
      </c>
      <c r="BA63" s="43">
        <f t="shared" ref="BA63" si="88">BA66+BA67</f>
        <v>0</v>
      </c>
      <c r="BB63" s="43">
        <f t="shared" ref="BB63" si="89">BB66+BB67</f>
        <v>162</v>
      </c>
      <c r="BC63" s="43">
        <f t="shared" ref="BC63" si="90">BC66+BC67</f>
        <v>0</v>
      </c>
      <c r="BD63" s="43">
        <f t="shared" ref="BD63" si="91">BD66+BD67</f>
        <v>0</v>
      </c>
      <c r="BE63" s="43">
        <f t="shared" ref="BE63" si="92">BE66+BE67</f>
        <v>0</v>
      </c>
    </row>
    <row r="64" spans="1:57" s="9" customFormat="1" ht="87" customHeight="1" x14ac:dyDescent="0.2">
      <c r="A64" s="63"/>
      <c r="B64" s="54" t="s">
        <v>55</v>
      </c>
      <c r="C64" s="54" t="s">
        <v>55</v>
      </c>
      <c r="D64" s="41">
        <f>K64</f>
        <v>605</v>
      </c>
      <c r="E64" s="43"/>
      <c r="F64" s="43"/>
      <c r="G64" s="43"/>
      <c r="H64" s="43"/>
      <c r="I64" s="43"/>
      <c r="J64" s="43"/>
      <c r="K64" s="41">
        <f>N64</f>
        <v>605</v>
      </c>
      <c r="L64" s="43"/>
      <c r="M64" s="43"/>
      <c r="N64" s="43">
        <f>N69</f>
        <v>605</v>
      </c>
      <c r="O64" s="43"/>
      <c r="P64" s="43"/>
      <c r="Q64" s="43"/>
      <c r="R64" s="41"/>
      <c r="S64" s="43"/>
      <c r="T64" s="43"/>
      <c r="U64" s="43"/>
      <c r="V64" s="43"/>
      <c r="W64" s="43"/>
      <c r="X64" s="43"/>
      <c r="Y64" s="43"/>
      <c r="Z64" s="43"/>
      <c r="AA64" s="41"/>
      <c r="AB64" s="43"/>
      <c r="AC64" s="43"/>
      <c r="AD64" s="77"/>
      <c r="AE64" s="43"/>
      <c r="AF64" s="43"/>
      <c r="AG64" s="43"/>
      <c r="AH64" s="43"/>
      <c r="AI64" s="41"/>
      <c r="AJ64" s="43"/>
      <c r="AK64" s="43"/>
      <c r="AL64" s="43"/>
      <c r="AM64" s="43"/>
      <c r="AN64" s="43"/>
      <c r="AO64" s="43"/>
      <c r="AP64" s="43"/>
      <c r="AQ64" s="43"/>
      <c r="AR64" s="41"/>
      <c r="AS64" s="43"/>
      <c r="AT64" s="43"/>
      <c r="AU64" s="43"/>
      <c r="AV64" s="43"/>
      <c r="AW64" s="43"/>
      <c r="AX64" s="43"/>
      <c r="AY64" s="41"/>
      <c r="AZ64" s="43"/>
      <c r="BA64" s="43"/>
      <c r="BB64" s="43"/>
      <c r="BC64" s="43"/>
      <c r="BD64" s="43"/>
      <c r="BE64" s="43"/>
    </row>
    <row r="65" spans="1:82" s="9" customFormat="1" ht="138" customHeight="1" x14ac:dyDescent="0.2">
      <c r="A65" s="63"/>
      <c r="B65" s="54" t="s">
        <v>11</v>
      </c>
      <c r="C65" s="54" t="s">
        <v>11</v>
      </c>
      <c r="D65" s="41">
        <f>R65+AA65+AI65</f>
        <v>150</v>
      </c>
      <c r="E65" s="43"/>
      <c r="F65" s="43"/>
      <c r="G65" s="43"/>
      <c r="H65" s="43"/>
      <c r="I65" s="43"/>
      <c r="J65" s="43"/>
      <c r="K65" s="41">
        <f>L65+M65+N65+O65+P65+Q65</f>
        <v>0</v>
      </c>
      <c r="L65" s="43">
        <v>0</v>
      </c>
      <c r="M65" s="43">
        <v>0</v>
      </c>
      <c r="N65" s="43">
        <v>0</v>
      </c>
      <c r="O65" s="43">
        <v>0</v>
      </c>
      <c r="P65" s="43">
        <v>0</v>
      </c>
      <c r="Q65" s="43">
        <v>0</v>
      </c>
      <c r="R65" s="41">
        <f>V65</f>
        <v>150</v>
      </c>
      <c r="S65" s="43">
        <v>0</v>
      </c>
      <c r="T65" s="43">
        <v>0</v>
      </c>
      <c r="U65" s="43">
        <v>0</v>
      </c>
      <c r="V65" s="43">
        <f>V70</f>
        <v>150</v>
      </c>
      <c r="W65" s="43">
        <v>0</v>
      </c>
      <c r="X65" s="43">
        <v>0</v>
      </c>
      <c r="Y65" s="43">
        <v>0</v>
      </c>
      <c r="Z65" s="43">
        <v>0</v>
      </c>
      <c r="AA65" s="41">
        <f>AD65</f>
        <v>0</v>
      </c>
      <c r="AB65" s="43">
        <v>0</v>
      </c>
      <c r="AC65" s="43">
        <v>0</v>
      </c>
      <c r="AD65" s="77">
        <f>AD70</f>
        <v>0</v>
      </c>
      <c r="AE65" s="43">
        <v>0</v>
      </c>
      <c r="AF65" s="43">
        <v>0</v>
      </c>
      <c r="AG65" s="43">
        <v>0</v>
      </c>
      <c r="AH65" s="43">
        <v>0</v>
      </c>
      <c r="AI65" s="41">
        <f>AL65</f>
        <v>0</v>
      </c>
      <c r="AJ65" s="43">
        <v>0</v>
      </c>
      <c r="AK65" s="43">
        <v>0</v>
      </c>
      <c r="AL65" s="43">
        <f>AL70</f>
        <v>0</v>
      </c>
      <c r="AM65" s="43">
        <v>0</v>
      </c>
      <c r="AN65" s="43">
        <v>0</v>
      </c>
      <c r="AO65" s="43">
        <v>0</v>
      </c>
      <c r="AP65" s="43">
        <v>0</v>
      </c>
      <c r="AQ65" s="43">
        <v>0</v>
      </c>
      <c r="AR65" s="41">
        <v>0</v>
      </c>
      <c r="AS65" s="43">
        <v>0</v>
      </c>
      <c r="AT65" s="43">
        <v>0</v>
      </c>
      <c r="AU65" s="43">
        <v>0</v>
      </c>
      <c r="AV65" s="43">
        <v>0</v>
      </c>
      <c r="AW65" s="43">
        <v>0</v>
      </c>
      <c r="AX65" s="43">
        <v>0</v>
      </c>
      <c r="AY65" s="41">
        <f>AZ65+BA65+BB65+BC65+BD65</f>
        <v>0</v>
      </c>
      <c r="AZ65" s="43">
        <v>0</v>
      </c>
      <c r="BA65" s="43">
        <v>0</v>
      </c>
      <c r="BB65" s="43">
        <v>0</v>
      </c>
      <c r="BC65" s="43">
        <v>0</v>
      </c>
      <c r="BD65" s="43">
        <v>0</v>
      </c>
      <c r="BE65" s="43">
        <v>0</v>
      </c>
    </row>
    <row r="66" spans="1:82" ht="180" customHeight="1" x14ac:dyDescent="0.2">
      <c r="A66" s="56" t="s">
        <v>52</v>
      </c>
      <c r="B66" s="40" t="s">
        <v>20</v>
      </c>
      <c r="C66" s="40" t="s">
        <v>7</v>
      </c>
      <c r="D66" s="41">
        <f>K66+R66+AA66+AI66+AR66+AY66</f>
        <v>330</v>
      </c>
      <c r="E66" s="43">
        <v>0</v>
      </c>
      <c r="F66" s="43">
        <v>0</v>
      </c>
      <c r="G66" s="43">
        <v>201.4</v>
      </c>
      <c r="H66" s="43"/>
      <c r="I66" s="43"/>
      <c r="J66" s="43"/>
      <c r="K66" s="43">
        <f t="shared" si="55"/>
        <v>50</v>
      </c>
      <c r="L66" s="43">
        <v>0</v>
      </c>
      <c r="M66" s="43">
        <v>0</v>
      </c>
      <c r="N66" s="43">
        <v>50</v>
      </c>
      <c r="O66" s="43">
        <v>0</v>
      </c>
      <c r="P66" s="43">
        <v>0</v>
      </c>
      <c r="Q66" s="43">
        <v>0</v>
      </c>
      <c r="R66" s="41">
        <f t="shared" si="66"/>
        <v>80</v>
      </c>
      <c r="S66" s="43">
        <v>0</v>
      </c>
      <c r="T66" s="43">
        <v>0</v>
      </c>
      <c r="U66" s="43">
        <v>0</v>
      </c>
      <c r="V66" s="43">
        <v>50</v>
      </c>
      <c r="W66" s="43">
        <v>30</v>
      </c>
      <c r="X66" s="43">
        <v>0</v>
      </c>
      <c r="Y66" s="43">
        <v>0</v>
      </c>
      <c r="Z66" s="43">
        <v>0</v>
      </c>
      <c r="AA66" s="41">
        <f t="shared" si="67"/>
        <v>50</v>
      </c>
      <c r="AB66" s="43">
        <v>0</v>
      </c>
      <c r="AC66" s="43">
        <v>0</v>
      </c>
      <c r="AD66" s="77">
        <v>50</v>
      </c>
      <c r="AE66" s="43">
        <v>0</v>
      </c>
      <c r="AF66" s="43">
        <v>0</v>
      </c>
      <c r="AG66" s="43">
        <v>0</v>
      </c>
      <c r="AH66" s="43">
        <v>0</v>
      </c>
      <c r="AI66" s="41">
        <f t="shared" si="79"/>
        <v>50</v>
      </c>
      <c r="AJ66" s="43">
        <v>0</v>
      </c>
      <c r="AK66" s="43">
        <v>0</v>
      </c>
      <c r="AL66" s="43">
        <v>50</v>
      </c>
      <c r="AM66" s="43">
        <v>0</v>
      </c>
      <c r="AN66" s="43">
        <v>0</v>
      </c>
      <c r="AO66" s="43">
        <v>0</v>
      </c>
      <c r="AP66" s="43">
        <v>0</v>
      </c>
      <c r="AQ66" s="43">
        <v>0</v>
      </c>
      <c r="AR66" s="41">
        <f t="shared" si="78"/>
        <v>50</v>
      </c>
      <c r="AS66" s="43">
        <v>0</v>
      </c>
      <c r="AT66" s="43">
        <v>0</v>
      </c>
      <c r="AU66" s="43">
        <v>50</v>
      </c>
      <c r="AV66" s="43">
        <v>0</v>
      </c>
      <c r="AW66" s="43">
        <v>0</v>
      </c>
      <c r="AX66" s="43">
        <v>0</v>
      </c>
      <c r="AY66" s="41">
        <f t="shared" si="80"/>
        <v>50</v>
      </c>
      <c r="AZ66" s="43">
        <v>0</v>
      </c>
      <c r="BA66" s="43">
        <v>0</v>
      </c>
      <c r="BB66" s="43">
        <v>50</v>
      </c>
      <c r="BC66" s="43">
        <v>0</v>
      </c>
      <c r="BD66" s="43">
        <v>0</v>
      </c>
      <c r="BE66" s="43">
        <v>0</v>
      </c>
    </row>
    <row r="67" spans="1:82" ht="66.75" customHeight="1" x14ac:dyDescent="0.2">
      <c r="A67" s="120" t="s">
        <v>53</v>
      </c>
      <c r="B67" s="122" t="s">
        <v>20</v>
      </c>
      <c r="C67" s="122" t="s">
        <v>12</v>
      </c>
      <c r="D67" s="118">
        <f>K67+R67+AA67+AI67+AR67+AY67</f>
        <v>816.7</v>
      </c>
      <c r="E67" s="41">
        <v>0</v>
      </c>
      <c r="F67" s="41">
        <v>0</v>
      </c>
      <c r="G67" s="41">
        <v>1060</v>
      </c>
      <c r="H67" s="43"/>
      <c r="I67" s="43"/>
      <c r="J67" s="43"/>
      <c r="K67" s="118">
        <f t="shared" si="55"/>
        <v>220.5</v>
      </c>
      <c r="L67" s="118">
        <v>0</v>
      </c>
      <c r="M67" s="118">
        <v>0</v>
      </c>
      <c r="N67" s="118">
        <v>220.5</v>
      </c>
      <c r="O67" s="118">
        <v>0</v>
      </c>
      <c r="P67" s="118">
        <v>0</v>
      </c>
      <c r="Q67" s="118">
        <v>0</v>
      </c>
      <c r="R67" s="118">
        <f t="shared" si="66"/>
        <v>148.19999999999999</v>
      </c>
      <c r="S67" s="118">
        <v>0</v>
      </c>
      <c r="T67" s="118">
        <v>0</v>
      </c>
      <c r="U67" s="118">
        <v>0</v>
      </c>
      <c r="V67" s="118">
        <v>148.19999999999999</v>
      </c>
      <c r="W67" s="118">
        <v>0</v>
      </c>
      <c r="X67" s="118">
        <v>0</v>
      </c>
      <c r="Y67" s="118">
        <v>0</v>
      </c>
      <c r="Z67" s="118">
        <v>0</v>
      </c>
      <c r="AA67" s="118">
        <f t="shared" si="67"/>
        <v>112</v>
      </c>
      <c r="AB67" s="118">
        <v>0</v>
      </c>
      <c r="AC67" s="118">
        <v>0</v>
      </c>
      <c r="AD67" s="128">
        <v>112</v>
      </c>
      <c r="AE67" s="118">
        <v>0</v>
      </c>
      <c r="AF67" s="118">
        <v>0</v>
      </c>
      <c r="AG67" s="118">
        <v>0</v>
      </c>
      <c r="AH67" s="118">
        <v>0</v>
      </c>
      <c r="AI67" s="118">
        <f t="shared" si="79"/>
        <v>112</v>
      </c>
      <c r="AJ67" s="118">
        <v>0</v>
      </c>
      <c r="AK67" s="118">
        <v>0</v>
      </c>
      <c r="AL67" s="118">
        <v>112</v>
      </c>
      <c r="AM67" s="118">
        <v>0</v>
      </c>
      <c r="AN67" s="118">
        <v>0</v>
      </c>
      <c r="AO67" s="118">
        <v>0</v>
      </c>
      <c r="AP67" s="118">
        <v>0</v>
      </c>
      <c r="AQ67" s="118">
        <v>0</v>
      </c>
      <c r="AR67" s="118">
        <f t="shared" si="78"/>
        <v>112</v>
      </c>
      <c r="AS67" s="118">
        <v>0</v>
      </c>
      <c r="AT67" s="118">
        <v>0</v>
      </c>
      <c r="AU67" s="118">
        <v>112</v>
      </c>
      <c r="AV67" s="118">
        <v>0</v>
      </c>
      <c r="AW67" s="118">
        <v>0</v>
      </c>
      <c r="AX67" s="118">
        <v>0</v>
      </c>
      <c r="AY67" s="118">
        <f>AZ67+BB67+BC67+BE67+BK67</f>
        <v>112</v>
      </c>
      <c r="AZ67" s="118">
        <v>0</v>
      </c>
      <c r="BA67" s="118">
        <v>0</v>
      </c>
      <c r="BB67" s="118">
        <v>112</v>
      </c>
      <c r="BC67" s="118">
        <v>0</v>
      </c>
      <c r="BD67" s="118">
        <v>0</v>
      </c>
      <c r="BE67" s="118">
        <v>0</v>
      </c>
    </row>
    <row r="68" spans="1:82" s="6" customFormat="1" ht="59.25" customHeight="1" x14ac:dyDescent="0.2">
      <c r="A68" s="120"/>
      <c r="B68" s="119"/>
      <c r="C68" s="119"/>
      <c r="D68" s="119"/>
      <c r="E68" s="43"/>
      <c r="F68" s="43"/>
      <c r="G68" s="43"/>
      <c r="H68" s="43"/>
      <c r="I68" s="43"/>
      <c r="J68" s="43"/>
      <c r="K68" s="119"/>
      <c r="L68" s="119"/>
      <c r="M68" s="119"/>
      <c r="N68" s="119"/>
      <c r="O68" s="119"/>
      <c r="P68" s="119"/>
      <c r="Q68" s="119"/>
      <c r="R68" s="119"/>
      <c r="S68" s="119"/>
      <c r="T68" s="119"/>
      <c r="U68" s="119"/>
      <c r="V68" s="119"/>
      <c r="W68" s="119"/>
      <c r="X68" s="119"/>
      <c r="Y68" s="119"/>
      <c r="Z68" s="119"/>
      <c r="AA68" s="119"/>
      <c r="AB68" s="119"/>
      <c r="AC68" s="119"/>
      <c r="AD68" s="129"/>
      <c r="AE68" s="119"/>
      <c r="AF68" s="119"/>
      <c r="AG68" s="119"/>
      <c r="AH68" s="119"/>
      <c r="AI68" s="119"/>
      <c r="AJ68" s="119"/>
      <c r="AK68" s="119"/>
      <c r="AL68" s="119"/>
      <c r="AM68" s="119"/>
      <c r="AN68" s="119"/>
      <c r="AO68" s="119"/>
      <c r="AP68" s="119"/>
      <c r="AQ68" s="119"/>
      <c r="AR68" s="119"/>
      <c r="AS68" s="119"/>
      <c r="AT68" s="119"/>
      <c r="AU68" s="119"/>
      <c r="AV68" s="119"/>
      <c r="AW68" s="119"/>
      <c r="AX68" s="119"/>
      <c r="AY68" s="119"/>
      <c r="AZ68" s="119"/>
      <c r="BA68" s="119"/>
      <c r="BB68" s="119"/>
      <c r="BC68" s="119"/>
      <c r="BD68" s="119"/>
      <c r="BE68" s="119"/>
    </row>
    <row r="69" spans="1:82" s="6" customFormat="1" ht="92.25" customHeight="1" x14ac:dyDescent="0.2">
      <c r="A69" s="121"/>
      <c r="B69" s="54" t="s">
        <v>55</v>
      </c>
      <c r="C69" s="54" t="s">
        <v>55</v>
      </c>
      <c r="D69" s="53">
        <f t="shared" ref="D69:D76" si="93">K69+R69+AA69+AI69+AR69+AY69</f>
        <v>605</v>
      </c>
      <c r="E69" s="43"/>
      <c r="F69" s="43"/>
      <c r="G69" s="43"/>
      <c r="H69" s="43"/>
      <c r="I69" s="43"/>
      <c r="J69" s="43"/>
      <c r="K69" s="53">
        <f t="shared" si="55"/>
        <v>605</v>
      </c>
      <c r="L69" s="53">
        <v>0</v>
      </c>
      <c r="M69" s="53">
        <v>0</v>
      </c>
      <c r="N69" s="53">
        <v>605</v>
      </c>
      <c r="O69" s="53">
        <v>0</v>
      </c>
      <c r="P69" s="53">
        <v>0</v>
      </c>
      <c r="Q69" s="53">
        <v>0</v>
      </c>
      <c r="R69" s="53">
        <v>0</v>
      </c>
      <c r="S69" s="53">
        <v>0</v>
      </c>
      <c r="T69" s="53">
        <v>0</v>
      </c>
      <c r="U69" s="53">
        <v>0</v>
      </c>
      <c r="V69" s="53">
        <v>0</v>
      </c>
      <c r="W69" s="53">
        <v>0</v>
      </c>
      <c r="X69" s="53">
        <v>0</v>
      </c>
      <c r="Y69" s="53">
        <v>0</v>
      </c>
      <c r="Z69" s="53">
        <v>0</v>
      </c>
      <c r="AA69" s="53">
        <v>0</v>
      </c>
      <c r="AB69" s="53">
        <v>0</v>
      </c>
      <c r="AC69" s="53">
        <v>0</v>
      </c>
      <c r="AD69" s="83">
        <v>0</v>
      </c>
      <c r="AE69" s="53">
        <v>0</v>
      </c>
      <c r="AF69" s="53">
        <v>0</v>
      </c>
      <c r="AG69" s="53">
        <v>0</v>
      </c>
      <c r="AH69" s="53">
        <v>0</v>
      </c>
      <c r="AI69" s="53">
        <v>0</v>
      </c>
      <c r="AJ69" s="53">
        <v>0</v>
      </c>
      <c r="AK69" s="53">
        <v>0</v>
      </c>
      <c r="AL69" s="53">
        <v>0</v>
      </c>
      <c r="AM69" s="53">
        <v>0</v>
      </c>
      <c r="AN69" s="53">
        <v>0</v>
      </c>
      <c r="AO69" s="53">
        <v>0</v>
      </c>
      <c r="AP69" s="53">
        <v>0</v>
      </c>
      <c r="AQ69" s="53">
        <v>0</v>
      </c>
      <c r="AR69" s="53">
        <v>0</v>
      </c>
      <c r="AS69" s="53">
        <v>0</v>
      </c>
      <c r="AT69" s="53">
        <v>0</v>
      </c>
      <c r="AU69" s="53">
        <v>0</v>
      </c>
      <c r="AV69" s="53">
        <v>0</v>
      </c>
      <c r="AW69" s="53">
        <v>0</v>
      </c>
      <c r="AX69" s="53">
        <v>0</v>
      </c>
      <c r="AY69" s="53">
        <v>0</v>
      </c>
      <c r="AZ69" s="53">
        <v>0</v>
      </c>
      <c r="BA69" s="53">
        <v>0</v>
      </c>
      <c r="BB69" s="53">
        <v>0</v>
      </c>
      <c r="BC69" s="53">
        <v>0</v>
      </c>
      <c r="BD69" s="53">
        <v>0</v>
      </c>
      <c r="BE69" s="53">
        <v>0</v>
      </c>
    </row>
    <row r="70" spans="1:82" s="6" customFormat="1" ht="120.75" customHeight="1" x14ac:dyDescent="0.2">
      <c r="A70" s="121"/>
      <c r="B70" s="54" t="s">
        <v>11</v>
      </c>
      <c r="C70" s="54" t="s">
        <v>11</v>
      </c>
      <c r="D70" s="53">
        <f>R70+AA70+AI70</f>
        <v>150</v>
      </c>
      <c r="E70" s="43"/>
      <c r="F70" s="43"/>
      <c r="G70" s="43"/>
      <c r="H70" s="43"/>
      <c r="I70" s="43"/>
      <c r="J70" s="43"/>
      <c r="K70" s="53">
        <f>L70+M70+N70+O70+P70+Q70</f>
        <v>0</v>
      </c>
      <c r="L70" s="53">
        <v>0</v>
      </c>
      <c r="M70" s="53">
        <v>0</v>
      </c>
      <c r="N70" s="53">
        <v>0</v>
      </c>
      <c r="O70" s="53">
        <v>0</v>
      </c>
      <c r="P70" s="53">
        <v>0</v>
      </c>
      <c r="Q70" s="53">
        <v>0</v>
      </c>
      <c r="R70" s="53">
        <f>V70</f>
        <v>150</v>
      </c>
      <c r="S70" s="53">
        <v>0</v>
      </c>
      <c r="T70" s="53">
        <v>0</v>
      </c>
      <c r="U70" s="53">
        <v>0</v>
      </c>
      <c r="V70" s="53">
        <v>150</v>
      </c>
      <c r="W70" s="53">
        <v>0</v>
      </c>
      <c r="X70" s="53">
        <v>0</v>
      </c>
      <c r="Y70" s="53">
        <v>0</v>
      </c>
      <c r="Z70" s="53">
        <v>0</v>
      </c>
      <c r="AA70" s="53">
        <f>AD70</f>
        <v>0</v>
      </c>
      <c r="AB70" s="53">
        <v>0</v>
      </c>
      <c r="AC70" s="53">
        <v>0</v>
      </c>
      <c r="AD70" s="83">
        <v>0</v>
      </c>
      <c r="AE70" s="53">
        <v>0</v>
      </c>
      <c r="AF70" s="53">
        <v>0</v>
      </c>
      <c r="AG70" s="53">
        <v>0</v>
      </c>
      <c r="AH70" s="53">
        <v>0</v>
      </c>
      <c r="AI70" s="53">
        <f>AL70</f>
        <v>0</v>
      </c>
      <c r="AJ70" s="53">
        <v>0</v>
      </c>
      <c r="AK70" s="53">
        <v>0</v>
      </c>
      <c r="AL70" s="53">
        <v>0</v>
      </c>
      <c r="AM70" s="53">
        <v>0</v>
      </c>
      <c r="AN70" s="53">
        <v>0</v>
      </c>
      <c r="AO70" s="53">
        <v>0</v>
      </c>
      <c r="AP70" s="53">
        <v>0</v>
      </c>
      <c r="AQ70" s="53">
        <v>0</v>
      </c>
      <c r="AR70" s="53">
        <f>AS70+AT70+AU70+AV70+AW70+AX70</f>
        <v>0</v>
      </c>
      <c r="AS70" s="53">
        <v>0</v>
      </c>
      <c r="AT70" s="53">
        <v>0</v>
      </c>
      <c r="AU70" s="53">
        <v>0</v>
      </c>
      <c r="AV70" s="53">
        <v>0</v>
      </c>
      <c r="AW70" s="53">
        <v>0</v>
      </c>
      <c r="AX70" s="53">
        <v>0</v>
      </c>
      <c r="AY70" s="53">
        <f>AZ70+BA70+BB70+BC70+BD70+BE70</f>
        <v>0</v>
      </c>
      <c r="AZ70" s="53">
        <v>0</v>
      </c>
      <c r="BA70" s="53">
        <v>0</v>
      </c>
      <c r="BB70" s="53">
        <v>0</v>
      </c>
      <c r="BC70" s="53">
        <v>0</v>
      </c>
      <c r="BD70" s="53">
        <v>0</v>
      </c>
      <c r="BE70" s="53">
        <v>0</v>
      </c>
    </row>
    <row r="71" spans="1:82" s="33" customFormat="1" ht="76.5" customHeight="1" x14ac:dyDescent="0.2">
      <c r="A71" s="125" t="s">
        <v>37</v>
      </c>
      <c r="B71" s="40" t="s">
        <v>24</v>
      </c>
      <c r="C71" s="40" t="s">
        <v>6</v>
      </c>
      <c r="D71" s="41">
        <f t="shared" si="93"/>
        <v>19589.7</v>
      </c>
      <c r="E71" s="43" t="e">
        <f>E75+#REF!</f>
        <v>#REF!</v>
      </c>
      <c r="F71" s="43" t="e">
        <f>F75+#REF!</f>
        <v>#REF!</v>
      </c>
      <c r="G71" s="43" t="e">
        <f>G75+#REF!</f>
        <v>#REF!</v>
      </c>
      <c r="H71" s="43" t="e">
        <f>H75+#REF!</f>
        <v>#REF!</v>
      </c>
      <c r="I71" s="43" t="e">
        <f>I75+#REF!</f>
        <v>#REF!</v>
      </c>
      <c r="J71" s="43" t="e">
        <f>J75+#REF!</f>
        <v>#REF!</v>
      </c>
      <c r="K71" s="43">
        <f>M71+O71+N71</f>
        <v>2287.5</v>
      </c>
      <c r="L71" s="43">
        <f t="shared" ref="L71" si="94">L75</f>
        <v>0</v>
      </c>
      <c r="M71" s="43">
        <f>M75+M79</f>
        <v>1212.2</v>
      </c>
      <c r="N71" s="43">
        <f>N77+N78+N79</f>
        <v>25.3</v>
      </c>
      <c r="O71" s="43">
        <f>O75</f>
        <v>1050</v>
      </c>
      <c r="P71" s="43">
        <f t="shared" ref="P71:Q71" si="95">P75</f>
        <v>0</v>
      </c>
      <c r="Q71" s="43">
        <f t="shared" si="95"/>
        <v>0</v>
      </c>
      <c r="R71" s="43">
        <f>U71+W71+V71</f>
        <v>4880.7000000000007</v>
      </c>
      <c r="S71" s="43">
        <f t="shared" ref="S71:Z71" si="96">S75</f>
        <v>0</v>
      </c>
      <c r="T71" s="43">
        <f t="shared" si="96"/>
        <v>0</v>
      </c>
      <c r="U71" s="43">
        <f t="shared" si="96"/>
        <v>2830.6</v>
      </c>
      <c r="V71" s="43">
        <f>V74</f>
        <v>550.1</v>
      </c>
      <c r="W71" s="43">
        <f t="shared" si="96"/>
        <v>1500</v>
      </c>
      <c r="X71" s="43">
        <f t="shared" si="96"/>
        <v>0</v>
      </c>
      <c r="Y71" s="43">
        <f t="shared" si="96"/>
        <v>0</v>
      </c>
      <c r="Z71" s="43">
        <f t="shared" si="96"/>
        <v>0</v>
      </c>
      <c r="AA71" s="43">
        <f>AB71+AC71+AD71+AE71+AF71+AG71+AH71</f>
        <v>5796.9000000000005</v>
      </c>
      <c r="AB71" s="43">
        <f t="shared" ref="AB71:AH71" si="97">AB75</f>
        <v>0</v>
      </c>
      <c r="AC71" s="43">
        <f>AC75+AC80</f>
        <v>4378.3</v>
      </c>
      <c r="AD71" s="77">
        <f>AD73</f>
        <v>818.6</v>
      </c>
      <c r="AE71" s="43">
        <f t="shared" si="97"/>
        <v>600</v>
      </c>
      <c r="AF71" s="43">
        <f t="shared" si="97"/>
        <v>0</v>
      </c>
      <c r="AG71" s="43">
        <f t="shared" si="97"/>
        <v>0</v>
      </c>
      <c r="AH71" s="43">
        <f t="shared" si="97"/>
        <v>0</v>
      </c>
      <c r="AI71" s="43">
        <f>AK71+AL71+AM71+AN71+AO71+AP71</f>
        <v>3012.3</v>
      </c>
      <c r="AJ71" s="43">
        <f t="shared" ref="AJ71:AQ71" si="98">AJ75</f>
        <v>0</v>
      </c>
      <c r="AK71" s="43">
        <f t="shared" si="98"/>
        <v>2412.3000000000002</v>
      </c>
      <c r="AL71" s="43">
        <f t="shared" si="98"/>
        <v>0</v>
      </c>
      <c r="AM71" s="43">
        <f t="shared" si="98"/>
        <v>600</v>
      </c>
      <c r="AN71" s="43">
        <f t="shared" si="98"/>
        <v>0</v>
      </c>
      <c r="AO71" s="43">
        <f t="shared" si="98"/>
        <v>0</v>
      </c>
      <c r="AP71" s="43">
        <f t="shared" si="98"/>
        <v>0</v>
      </c>
      <c r="AQ71" s="43">
        <f t="shared" si="98"/>
        <v>0</v>
      </c>
      <c r="AR71" s="43">
        <f>AS71+AT71+AU71+AV71+AW71+BE71</f>
        <v>3012.3</v>
      </c>
      <c r="AS71" s="43">
        <f t="shared" ref="AS71:AX71" si="99">AS75</f>
        <v>0</v>
      </c>
      <c r="AT71" s="43">
        <f t="shared" si="99"/>
        <v>2412.3000000000002</v>
      </c>
      <c r="AU71" s="43">
        <f t="shared" si="99"/>
        <v>0</v>
      </c>
      <c r="AV71" s="43">
        <f t="shared" si="99"/>
        <v>600</v>
      </c>
      <c r="AW71" s="43">
        <f t="shared" si="99"/>
        <v>0</v>
      </c>
      <c r="AX71" s="43">
        <f t="shared" si="99"/>
        <v>0</v>
      </c>
      <c r="AY71" s="43">
        <f>AZ71+BA71+BB71+BC71+BD71+BE71</f>
        <v>600</v>
      </c>
      <c r="AZ71" s="43">
        <f t="shared" ref="AZ71:BE71" si="100">AZ75</f>
        <v>0</v>
      </c>
      <c r="BA71" s="43">
        <f t="shared" si="100"/>
        <v>0</v>
      </c>
      <c r="BB71" s="43">
        <f t="shared" si="100"/>
        <v>0</v>
      </c>
      <c r="BC71" s="43">
        <f t="shared" si="100"/>
        <v>600</v>
      </c>
      <c r="BD71" s="43">
        <f t="shared" si="100"/>
        <v>0</v>
      </c>
      <c r="BE71" s="43">
        <f t="shared" si="100"/>
        <v>0</v>
      </c>
    </row>
    <row r="72" spans="1:82" s="33" customFormat="1" ht="76.5" customHeight="1" x14ac:dyDescent="0.2">
      <c r="A72" s="126"/>
      <c r="B72" s="40" t="s">
        <v>55</v>
      </c>
      <c r="C72" s="54" t="s">
        <v>55</v>
      </c>
      <c r="D72" s="41">
        <f t="shared" si="93"/>
        <v>187.60000000000002</v>
      </c>
      <c r="E72" s="43"/>
      <c r="F72" s="43"/>
      <c r="G72" s="43"/>
      <c r="H72" s="43"/>
      <c r="I72" s="43"/>
      <c r="J72" s="43"/>
      <c r="K72" s="43">
        <f>K79</f>
        <v>187.60000000000002</v>
      </c>
      <c r="L72" s="43">
        <v>0</v>
      </c>
      <c r="M72" s="43">
        <f>M79</f>
        <v>162.30000000000001</v>
      </c>
      <c r="N72" s="43">
        <f>N79</f>
        <v>25.3</v>
      </c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>
        <v>0</v>
      </c>
      <c r="U72" s="43">
        <v>0</v>
      </c>
      <c r="V72" s="43">
        <v>0</v>
      </c>
      <c r="W72" s="43">
        <v>0</v>
      </c>
      <c r="X72" s="43">
        <v>0</v>
      </c>
      <c r="Y72" s="43">
        <v>0</v>
      </c>
      <c r="Z72" s="43">
        <v>0</v>
      </c>
      <c r="AA72" s="43">
        <v>0</v>
      </c>
      <c r="AB72" s="43">
        <v>0</v>
      </c>
      <c r="AC72" s="43">
        <v>0</v>
      </c>
      <c r="AD72" s="77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v>0</v>
      </c>
      <c r="AS72" s="43">
        <v>0</v>
      </c>
      <c r="AT72" s="43">
        <v>0</v>
      </c>
      <c r="AU72" s="43">
        <v>0</v>
      </c>
      <c r="AV72" s="43">
        <v>0</v>
      </c>
      <c r="AW72" s="43">
        <v>0</v>
      </c>
      <c r="AX72" s="43">
        <v>0</v>
      </c>
      <c r="AY72" s="43">
        <v>0</v>
      </c>
      <c r="AZ72" s="43">
        <v>0</v>
      </c>
      <c r="BA72" s="43">
        <v>0</v>
      </c>
      <c r="BB72" s="43">
        <v>0</v>
      </c>
      <c r="BC72" s="43">
        <v>0</v>
      </c>
      <c r="BD72" s="43">
        <v>0</v>
      </c>
      <c r="BE72" s="43">
        <v>0</v>
      </c>
    </row>
    <row r="73" spans="1:82" s="33" customFormat="1" ht="76.5" customHeight="1" x14ac:dyDescent="0.2">
      <c r="A73" s="126"/>
      <c r="B73" s="40" t="s">
        <v>12</v>
      </c>
      <c r="C73" s="40" t="s">
        <v>12</v>
      </c>
      <c r="D73" s="41">
        <f t="shared" si="93"/>
        <v>18852</v>
      </c>
      <c r="E73" s="43"/>
      <c r="F73" s="43"/>
      <c r="G73" s="43"/>
      <c r="H73" s="43"/>
      <c r="I73" s="43"/>
      <c r="J73" s="43"/>
      <c r="K73" s="43">
        <f>K75</f>
        <v>2099.9</v>
      </c>
      <c r="L73" s="43">
        <v>0</v>
      </c>
      <c r="M73" s="43">
        <f>M75+M77</f>
        <v>1049.9000000000001</v>
      </c>
      <c r="N73" s="43">
        <f>N75+N76+N77</f>
        <v>0</v>
      </c>
      <c r="O73" s="43">
        <f>O75</f>
        <v>1050</v>
      </c>
      <c r="P73" s="43">
        <v>0</v>
      </c>
      <c r="Q73" s="43">
        <v>0</v>
      </c>
      <c r="R73" s="43">
        <f>R75</f>
        <v>4330.6000000000004</v>
      </c>
      <c r="S73" s="43">
        <v>0</v>
      </c>
      <c r="T73" s="43">
        <v>0</v>
      </c>
      <c r="U73" s="43">
        <f>U75</f>
        <v>2830.6</v>
      </c>
      <c r="V73" s="43">
        <v>0</v>
      </c>
      <c r="W73" s="43">
        <f>W75</f>
        <v>1500</v>
      </c>
      <c r="X73" s="43">
        <v>0</v>
      </c>
      <c r="Y73" s="43">
        <v>0</v>
      </c>
      <c r="Z73" s="43">
        <v>0</v>
      </c>
      <c r="AA73" s="43">
        <f>AC73+AD73+AE73</f>
        <v>5796.9000000000005</v>
      </c>
      <c r="AB73" s="43">
        <v>0</v>
      </c>
      <c r="AC73" s="43">
        <f>AC75+AC80</f>
        <v>4378.3</v>
      </c>
      <c r="AD73" s="77">
        <f>AD80+AD81</f>
        <v>818.6</v>
      </c>
      <c r="AE73" s="43">
        <f>AE75</f>
        <v>600</v>
      </c>
      <c r="AF73" s="43">
        <v>0</v>
      </c>
      <c r="AG73" s="43">
        <v>0</v>
      </c>
      <c r="AH73" s="43">
        <v>0</v>
      </c>
      <c r="AI73" s="43">
        <f>AI75</f>
        <v>3012.3</v>
      </c>
      <c r="AJ73" s="43">
        <v>0</v>
      </c>
      <c r="AK73" s="43">
        <f>AK75</f>
        <v>2412.3000000000002</v>
      </c>
      <c r="AL73" s="43">
        <v>0</v>
      </c>
      <c r="AM73" s="43">
        <f>AM76</f>
        <v>600</v>
      </c>
      <c r="AN73" s="43">
        <v>0</v>
      </c>
      <c r="AO73" s="43">
        <v>0</v>
      </c>
      <c r="AP73" s="43">
        <v>0</v>
      </c>
      <c r="AQ73" s="43">
        <v>0</v>
      </c>
      <c r="AR73" s="43">
        <f>AR75</f>
        <v>3012.3</v>
      </c>
      <c r="AS73" s="43">
        <v>0</v>
      </c>
      <c r="AT73" s="43">
        <f>AT75</f>
        <v>2412.3000000000002</v>
      </c>
      <c r="AU73" s="43">
        <v>0</v>
      </c>
      <c r="AV73" s="43">
        <f>AV75</f>
        <v>600</v>
      </c>
      <c r="AW73" s="43">
        <v>0</v>
      </c>
      <c r="AX73" s="43">
        <v>0</v>
      </c>
      <c r="AY73" s="43">
        <f>AY75</f>
        <v>600</v>
      </c>
      <c r="AZ73" s="43">
        <v>0</v>
      </c>
      <c r="BA73" s="43">
        <v>0</v>
      </c>
      <c r="BB73" s="43">
        <v>0</v>
      </c>
      <c r="BC73" s="43">
        <f>BC75</f>
        <v>600</v>
      </c>
      <c r="BD73" s="43">
        <v>0</v>
      </c>
      <c r="BE73" s="43">
        <v>0</v>
      </c>
    </row>
    <row r="74" spans="1:82" s="33" customFormat="1" ht="120" customHeight="1" x14ac:dyDescent="0.2">
      <c r="A74" s="127"/>
      <c r="B74" s="74" t="s">
        <v>18</v>
      </c>
      <c r="C74" s="74" t="s">
        <v>18</v>
      </c>
      <c r="D74" s="73">
        <f>R74</f>
        <v>550.1</v>
      </c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>
        <f>V74</f>
        <v>550.1</v>
      </c>
      <c r="S74" s="43"/>
      <c r="T74" s="43"/>
      <c r="U74" s="43"/>
      <c r="V74" s="43">
        <f>V77</f>
        <v>550.1</v>
      </c>
      <c r="W74" s="43"/>
      <c r="X74" s="43"/>
      <c r="Y74" s="43"/>
      <c r="Z74" s="43"/>
      <c r="AA74" s="43"/>
      <c r="AB74" s="43"/>
      <c r="AC74" s="43"/>
      <c r="AD74" s="77"/>
      <c r="AE74" s="43"/>
      <c r="AF74" s="43"/>
      <c r="AG74" s="43"/>
      <c r="AH74" s="43"/>
      <c r="AI74" s="43"/>
      <c r="AJ74" s="43"/>
      <c r="AK74" s="43"/>
      <c r="AL74" s="43"/>
      <c r="AM74" s="43"/>
      <c r="AN74" s="43"/>
      <c r="AO74" s="43"/>
      <c r="AP74" s="43"/>
      <c r="AQ74" s="43"/>
      <c r="AR74" s="43"/>
      <c r="AS74" s="43"/>
      <c r="AT74" s="43"/>
      <c r="AU74" s="43"/>
      <c r="AV74" s="43"/>
      <c r="AW74" s="43"/>
      <c r="AX74" s="43"/>
      <c r="AY74" s="43"/>
      <c r="AZ74" s="43"/>
      <c r="BA74" s="43"/>
      <c r="BB74" s="43"/>
      <c r="BC74" s="43"/>
      <c r="BD74" s="43"/>
      <c r="BE74" s="43"/>
    </row>
    <row r="75" spans="1:82" s="6" customFormat="1" ht="128.25" customHeight="1" x14ac:dyDescent="0.2">
      <c r="A75" s="56" t="s">
        <v>38</v>
      </c>
      <c r="B75" s="40" t="s">
        <v>39</v>
      </c>
      <c r="C75" s="40" t="s">
        <v>12</v>
      </c>
      <c r="D75" s="41">
        <f t="shared" si="93"/>
        <v>16033.399999999998</v>
      </c>
      <c r="E75" s="43"/>
      <c r="F75" s="43"/>
      <c r="G75" s="43"/>
      <c r="H75" s="43"/>
      <c r="I75" s="43"/>
      <c r="J75" s="43"/>
      <c r="K75" s="41">
        <f>M75+O75</f>
        <v>2099.9</v>
      </c>
      <c r="L75" s="43">
        <f t="shared" ref="L75:N75" si="101">L76</f>
        <v>0</v>
      </c>
      <c r="M75" s="43">
        <f t="shared" si="101"/>
        <v>1049.9000000000001</v>
      </c>
      <c r="N75" s="43">
        <f t="shared" si="101"/>
        <v>0</v>
      </c>
      <c r="O75" s="43">
        <f>O76</f>
        <v>1050</v>
      </c>
      <c r="P75" s="43">
        <f t="shared" ref="P75:Q75" si="102">P76</f>
        <v>0</v>
      </c>
      <c r="Q75" s="43">
        <f t="shared" si="102"/>
        <v>0</v>
      </c>
      <c r="R75" s="41">
        <f>U75+W75</f>
        <v>4330.6000000000004</v>
      </c>
      <c r="S75" s="43">
        <f t="shared" ref="S75:Z75" si="103">S76</f>
        <v>0</v>
      </c>
      <c r="T75" s="43">
        <f t="shared" si="103"/>
        <v>0</v>
      </c>
      <c r="U75" s="43">
        <f t="shared" si="103"/>
        <v>2830.6</v>
      </c>
      <c r="V75" s="43">
        <f t="shared" si="103"/>
        <v>0</v>
      </c>
      <c r="W75" s="43">
        <f t="shared" si="103"/>
        <v>1500</v>
      </c>
      <c r="X75" s="43">
        <f t="shared" si="103"/>
        <v>0</v>
      </c>
      <c r="Y75" s="43">
        <f t="shared" si="103"/>
        <v>0</v>
      </c>
      <c r="Z75" s="43">
        <f t="shared" si="103"/>
        <v>0</v>
      </c>
      <c r="AA75" s="41">
        <f>AC75+AE75</f>
        <v>2978.3</v>
      </c>
      <c r="AB75" s="43">
        <f t="shared" ref="AB75:AH75" si="104">AB76</f>
        <v>0</v>
      </c>
      <c r="AC75" s="43">
        <f t="shared" si="104"/>
        <v>2378.3000000000002</v>
      </c>
      <c r="AD75" s="77">
        <f t="shared" si="104"/>
        <v>0</v>
      </c>
      <c r="AE75" s="43">
        <f t="shared" si="104"/>
        <v>600</v>
      </c>
      <c r="AF75" s="43">
        <f t="shared" si="104"/>
        <v>0</v>
      </c>
      <c r="AG75" s="43">
        <f t="shared" si="104"/>
        <v>0</v>
      </c>
      <c r="AH75" s="43">
        <f t="shared" si="104"/>
        <v>0</v>
      </c>
      <c r="AI75" s="41">
        <f>AK75+AM75+AN75+AO75+AP75</f>
        <v>3012.3</v>
      </c>
      <c r="AJ75" s="43">
        <f t="shared" ref="AJ75:AQ75" si="105">AJ76</f>
        <v>0</v>
      </c>
      <c r="AK75" s="43">
        <f>AK76</f>
        <v>2412.3000000000002</v>
      </c>
      <c r="AL75" s="43">
        <f t="shared" si="105"/>
        <v>0</v>
      </c>
      <c r="AM75" s="43">
        <f>AM76</f>
        <v>600</v>
      </c>
      <c r="AN75" s="43">
        <f t="shared" si="105"/>
        <v>0</v>
      </c>
      <c r="AO75" s="43">
        <f t="shared" si="105"/>
        <v>0</v>
      </c>
      <c r="AP75" s="43">
        <f t="shared" si="105"/>
        <v>0</v>
      </c>
      <c r="AQ75" s="43">
        <f t="shared" si="105"/>
        <v>0</v>
      </c>
      <c r="AR75" s="41">
        <f>AT75+AV75</f>
        <v>3012.3</v>
      </c>
      <c r="AS75" s="43">
        <f t="shared" ref="AS75:AX75" si="106">AS76</f>
        <v>0</v>
      </c>
      <c r="AT75" s="43">
        <f t="shared" si="106"/>
        <v>2412.3000000000002</v>
      </c>
      <c r="AU75" s="43">
        <f t="shared" si="106"/>
        <v>0</v>
      </c>
      <c r="AV75" s="43">
        <f t="shared" si="106"/>
        <v>600</v>
      </c>
      <c r="AW75" s="43">
        <f t="shared" si="106"/>
        <v>0</v>
      </c>
      <c r="AX75" s="43">
        <f t="shared" si="106"/>
        <v>0</v>
      </c>
      <c r="AY75" s="41">
        <f>BA75+BC75</f>
        <v>600</v>
      </c>
      <c r="AZ75" s="43">
        <f t="shared" ref="AZ75:BE75" si="107">AZ76</f>
        <v>0</v>
      </c>
      <c r="BA75" s="43">
        <f t="shared" si="107"/>
        <v>0</v>
      </c>
      <c r="BB75" s="43">
        <f t="shared" si="107"/>
        <v>0</v>
      </c>
      <c r="BC75" s="43">
        <f t="shared" si="107"/>
        <v>600</v>
      </c>
      <c r="BD75" s="43">
        <f t="shared" si="107"/>
        <v>0</v>
      </c>
      <c r="BE75" s="43">
        <f t="shared" si="107"/>
        <v>0</v>
      </c>
    </row>
    <row r="76" spans="1:82" s="6" customFormat="1" ht="120.75" customHeight="1" x14ac:dyDescent="0.2">
      <c r="A76" s="56"/>
      <c r="B76" s="40" t="s">
        <v>20</v>
      </c>
      <c r="C76" s="40" t="s">
        <v>12</v>
      </c>
      <c r="D76" s="41">
        <f t="shared" si="93"/>
        <v>16033.399999999998</v>
      </c>
      <c r="E76" s="43"/>
      <c r="F76" s="43"/>
      <c r="G76" s="43"/>
      <c r="H76" s="43"/>
      <c r="I76" s="43"/>
      <c r="J76" s="43"/>
      <c r="K76" s="43">
        <f t="shared" ref="K76" si="108">L76+M76+N76+O76+P76+Q76</f>
        <v>2099.9</v>
      </c>
      <c r="L76" s="43">
        <v>0</v>
      </c>
      <c r="M76" s="43">
        <v>1049.9000000000001</v>
      </c>
      <c r="N76" s="43"/>
      <c r="O76" s="43">
        <v>1050</v>
      </c>
      <c r="P76" s="43">
        <v>0</v>
      </c>
      <c r="Q76" s="43">
        <v>0</v>
      </c>
      <c r="R76" s="43">
        <f t="shared" ref="R76" si="109">S76+T76+U76+V76+W76+X76+Y76+Z76</f>
        <v>4330.6000000000004</v>
      </c>
      <c r="S76" s="43">
        <v>0</v>
      </c>
      <c r="T76" s="43">
        <v>0</v>
      </c>
      <c r="U76" s="43">
        <v>2830.6</v>
      </c>
      <c r="V76" s="43">
        <v>0</v>
      </c>
      <c r="W76" s="43">
        <v>1500</v>
      </c>
      <c r="X76" s="43">
        <v>0</v>
      </c>
      <c r="Y76" s="43">
        <v>0</v>
      </c>
      <c r="Z76" s="43">
        <v>0</v>
      </c>
      <c r="AA76" s="41">
        <f>AC76+AE76</f>
        <v>2978.3</v>
      </c>
      <c r="AB76" s="43">
        <v>0</v>
      </c>
      <c r="AC76" s="43">
        <v>2378.3000000000002</v>
      </c>
      <c r="AD76" s="77">
        <v>0</v>
      </c>
      <c r="AE76" s="43">
        <v>600</v>
      </c>
      <c r="AF76" s="43">
        <v>0</v>
      </c>
      <c r="AG76" s="43">
        <v>0</v>
      </c>
      <c r="AH76" s="43">
        <v>0</v>
      </c>
      <c r="AI76" s="41">
        <f>AK76+AM76</f>
        <v>3012.3</v>
      </c>
      <c r="AJ76" s="43">
        <v>0</v>
      </c>
      <c r="AK76" s="43">
        <v>2412.3000000000002</v>
      </c>
      <c r="AL76" s="43">
        <v>0</v>
      </c>
      <c r="AM76" s="43">
        <v>600</v>
      </c>
      <c r="AN76" s="43">
        <v>0</v>
      </c>
      <c r="AO76" s="43">
        <v>0</v>
      </c>
      <c r="AP76" s="43">
        <v>0</v>
      </c>
      <c r="AQ76" s="43">
        <v>0</v>
      </c>
      <c r="AR76" s="41">
        <f>AT76+AV76</f>
        <v>3012.3</v>
      </c>
      <c r="AS76" s="43">
        <v>0</v>
      </c>
      <c r="AT76" s="43">
        <v>2412.3000000000002</v>
      </c>
      <c r="AU76" s="43">
        <v>0</v>
      </c>
      <c r="AV76" s="43">
        <v>600</v>
      </c>
      <c r="AW76" s="43">
        <v>0</v>
      </c>
      <c r="AX76" s="43">
        <v>0</v>
      </c>
      <c r="AY76" s="41">
        <f>BA76+BC76</f>
        <v>600</v>
      </c>
      <c r="AZ76" s="43">
        <v>0</v>
      </c>
      <c r="BA76" s="43">
        <v>0</v>
      </c>
      <c r="BB76" s="43">
        <v>0</v>
      </c>
      <c r="BC76" s="43">
        <v>600</v>
      </c>
      <c r="BD76" s="43">
        <v>0</v>
      </c>
      <c r="BE76" s="43">
        <v>0</v>
      </c>
    </row>
    <row r="77" spans="1:82" s="6" customFormat="1" ht="149.25" customHeight="1" x14ac:dyDescent="0.2">
      <c r="A77" s="55" t="s">
        <v>60</v>
      </c>
      <c r="B77" s="40" t="s">
        <v>18</v>
      </c>
      <c r="C77" s="74" t="s">
        <v>18</v>
      </c>
      <c r="D77" s="41">
        <f>K77</f>
        <v>0</v>
      </c>
      <c r="E77" s="43"/>
      <c r="F77" s="43"/>
      <c r="G77" s="43"/>
      <c r="H77" s="43"/>
      <c r="I77" s="43"/>
      <c r="J77" s="43"/>
      <c r="K77" s="43">
        <f>N77</f>
        <v>0</v>
      </c>
      <c r="L77" s="43">
        <v>0</v>
      </c>
      <c r="M77" s="43">
        <v>0</v>
      </c>
      <c r="N77" s="43">
        <v>0</v>
      </c>
      <c r="O77" s="43">
        <v>0</v>
      </c>
      <c r="P77" s="43">
        <v>0</v>
      </c>
      <c r="Q77" s="43">
        <v>0</v>
      </c>
      <c r="R77" s="43">
        <f>S77+T77+U77+V77+W77+X77+Y77+Z77</f>
        <v>550.1</v>
      </c>
      <c r="S77" s="43">
        <v>0</v>
      </c>
      <c r="T77" s="43">
        <v>0</v>
      </c>
      <c r="U77" s="43">
        <v>0</v>
      </c>
      <c r="V77" s="43">
        <v>550.1</v>
      </c>
      <c r="W77" s="43">
        <v>0</v>
      </c>
      <c r="X77" s="43">
        <v>0</v>
      </c>
      <c r="Y77" s="43">
        <v>0</v>
      </c>
      <c r="Z77" s="43">
        <v>0</v>
      </c>
      <c r="AA77" s="43">
        <f>AB77+AC77+AD77+AE77+AF77+AG77+AH77+AI77</f>
        <v>0</v>
      </c>
      <c r="AB77" s="43">
        <v>0</v>
      </c>
      <c r="AC77" s="43">
        <v>0</v>
      </c>
      <c r="AD77" s="77">
        <v>0</v>
      </c>
      <c r="AE77" s="43">
        <v>0</v>
      </c>
      <c r="AF77" s="43">
        <v>0</v>
      </c>
      <c r="AG77" s="43">
        <v>0</v>
      </c>
      <c r="AH77" s="43">
        <v>0</v>
      </c>
      <c r="AI77" s="43">
        <f>AJ77+AK77+AL77+AM77+AN77+AO77+AP77+AQ77</f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3">
        <v>0</v>
      </c>
      <c r="AQ77" s="43">
        <v>0</v>
      </c>
      <c r="AR77" s="43">
        <f>AS77+AT77+AU77+AV77+AW77+AX77+AY77+AZ77</f>
        <v>0</v>
      </c>
      <c r="AS77" s="43">
        <v>0</v>
      </c>
      <c r="AT77" s="43">
        <v>0</v>
      </c>
      <c r="AU77" s="43">
        <v>0</v>
      </c>
      <c r="AV77" s="43">
        <v>0</v>
      </c>
      <c r="AW77" s="43">
        <v>0</v>
      </c>
      <c r="AX77" s="43">
        <v>0</v>
      </c>
      <c r="AY77" s="43">
        <f>AZ77+BA77+BB77+BC77+BD77+BE77+BF77+BG77</f>
        <v>0</v>
      </c>
      <c r="AZ77" s="43">
        <v>0</v>
      </c>
      <c r="BA77" s="43">
        <v>0</v>
      </c>
      <c r="BB77" s="43">
        <v>0</v>
      </c>
      <c r="BC77" s="43">
        <v>0</v>
      </c>
      <c r="BD77" s="43">
        <v>0</v>
      </c>
      <c r="BE77" s="43">
        <v>0</v>
      </c>
    </row>
    <row r="78" spans="1:82" s="36" customFormat="1" ht="37.5" hidden="1" customHeight="1" x14ac:dyDescent="0.2">
      <c r="A78" s="56"/>
      <c r="B78" s="40"/>
      <c r="C78" s="40"/>
      <c r="D78" s="45">
        <f>K78</f>
        <v>0</v>
      </c>
      <c r="E78" s="45"/>
      <c r="F78" s="45"/>
      <c r="G78" s="45"/>
      <c r="H78" s="45"/>
      <c r="I78" s="45"/>
      <c r="J78" s="45"/>
      <c r="K78" s="45">
        <f>N78</f>
        <v>0</v>
      </c>
      <c r="L78" s="45">
        <v>0</v>
      </c>
      <c r="M78" s="45">
        <v>0</v>
      </c>
      <c r="N78" s="45">
        <v>0</v>
      </c>
      <c r="O78" s="45">
        <v>0</v>
      </c>
      <c r="P78" s="45">
        <v>0</v>
      </c>
      <c r="Q78" s="45">
        <v>0</v>
      </c>
      <c r="R78" s="45">
        <f>S78+T78+U78+V78+W78+X78+Y78+Z78</f>
        <v>0</v>
      </c>
      <c r="S78" s="45">
        <v>0</v>
      </c>
      <c r="T78" s="45">
        <v>0</v>
      </c>
      <c r="U78" s="45">
        <v>0</v>
      </c>
      <c r="V78" s="45">
        <v>0</v>
      </c>
      <c r="W78" s="45">
        <v>0</v>
      </c>
      <c r="X78" s="45">
        <v>0</v>
      </c>
      <c r="Y78" s="45">
        <v>0</v>
      </c>
      <c r="Z78" s="45">
        <v>0</v>
      </c>
      <c r="AA78" s="45">
        <f>AB78+AC78+AD78+AE78+AF78+AG78+AH78</f>
        <v>0</v>
      </c>
      <c r="AB78" s="45">
        <v>0</v>
      </c>
      <c r="AC78" s="45">
        <v>0</v>
      </c>
      <c r="AD78" s="84">
        <v>0</v>
      </c>
      <c r="AE78" s="45">
        <v>0</v>
      </c>
      <c r="AF78" s="45">
        <v>0</v>
      </c>
      <c r="AG78" s="45">
        <v>0</v>
      </c>
      <c r="AH78" s="45">
        <v>0</v>
      </c>
      <c r="AI78" s="45">
        <f>AJ78+AK78+AL78+AM78+AN78+AO78+AP78+AQ78</f>
        <v>0</v>
      </c>
      <c r="AJ78" s="45">
        <v>0</v>
      </c>
      <c r="AK78" s="45">
        <v>0</v>
      </c>
      <c r="AL78" s="45">
        <v>0</v>
      </c>
      <c r="AM78" s="45">
        <v>0</v>
      </c>
      <c r="AN78" s="45">
        <v>0</v>
      </c>
      <c r="AO78" s="45">
        <v>0</v>
      </c>
      <c r="AP78" s="45">
        <v>0</v>
      </c>
      <c r="AQ78" s="45">
        <v>0</v>
      </c>
      <c r="AR78" s="45">
        <f>AS78+AT78+AU78+AV78+AW78+AX78</f>
        <v>0</v>
      </c>
      <c r="AS78" s="45">
        <v>0</v>
      </c>
      <c r="AT78" s="45">
        <v>0</v>
      </c>
      <c r="AU78" s="45">
        <v>0</v>
      </c>
      <c r="AV78" s="45">
        <v>0</v>
      </c>
      <c r="AW78" s="45">
        <v>0</v>
      </c>
      <c r="AX78" s="45">
        <v>0</v>
      </c>
      <c r="AY78" s="45">
        <f>AZ78+BA78+BB78+BC78+BD78+BE78</f>
        <v>0</v>
      </c>
      <c r="AZ78" s="45">
        <v>0</v>
      </c>
      <c r="BA78" s="45">
        <v>0</v>
      </c>
      <c r="BB78" s="45">
        <v>0</v>
      </c>
      <c r="BC78" s="45">
        <v>0</v>
      </c>
      <c r="BD78" s="45">
        <v>0</v>
      </c>
      <c r="BE78" s="45">
        <v>0</v>
      </c>
      <c r="BF78" s="37"/>
      <c r="BG78" s="37"/>
      <c r="BH78" s="37"/>
      <c r="BI78" s="37"/>
      <c r="BJ78" s="37"/>
      <c r="BK78" s="37"/>
      <c r="BL78" s="37"/>
      <c r="BM78" s="37"/>
      <c r="BN78" s="37"/>
      <c r="BO78" s="37"/>
      <c r="BP78" s="37"/>
      <c r="BQ78" s="37"/>
      <c r="BR78" s="37"/>
      <c r="BS78" s="37"/>
      <c r="BT78" s="37"/>
      <c r="BU78" s="37"/>
      <c r="BV78" s="37"/>
      <c r="BW78" s="37"/>
      <c r="BX78" s="37"/>
      <c r="BY78" s="37"/>
      <c r="BZ78" s="37"/>
      <c r="CA78" s="37"/>
      <c r="CB78" s="37"/>
      <c r="CC78" s="37"/>
      <c r="CD78" s="37"/>
    </row>
    <row r="79" spans="1:82" s="37" customFormat="1" ht="273" customHeight="1" x14ac:dyDescent="0.2">
      <c r="A79" s="101" t="s">
        <v>61</v>
      </c>
      <c r="B79" s="103" t="s">
        <v>70</v>
      </c>
      <c r="C79" s="103" t="s">
        <v>55</v>
      </c>
      <c r="D79" s="104">
        <f>K79</f>
        <v>187.60000000000002</v>
      </c>
      <c r="E79" s="104"/>
      <c r="F79" s="104"/>
      <c r="G79" s="104"/>
      <c r="H79" s="104"/>
      <c r="I79" s="104"/>
      <c r="J79" s="104"/>
      <c r="K79" s="104">
        <f>L79+M79+N79+O79+P79+Q79</f>
        <v>187.60000000000002</v>
      </c>
      <c r="L79" s="104">
        <v>0</v>
      </c>
      <c r="M79" s="104">
        <v>162.30000000000001</v>
      </c>
      <c r="N79" s="104">
        <v>25.3</v>
      </c>
      <c r="O79" s="104">
        <v>0</v>
      </c>
      <c r="P79" s="104">
        <v>0</v>
      </c>
      <c r="Q79" s="104">
        <v>0</v>
      </c>
      <c r="R79" s="104">
        <f>S79+T79+U79+V79+W79+X79+Y79+Z79</f>
        <v>0</v>
      </c>
      <c r="S79" s="104">
        <v>0</v>
      </c>
      <c r="T79" s="104">
        <v>0</v>
      </c>
      <c r="U79" s="104">
        <v>0</v>
      </c>
      <c r="V79" s="104">
        <v>0</v>
      </c>
      <c r="W79" s="104">
        <v>0</v>
      </c>
      <c r="X79" s="104">
        <v>0</v>
      </c>
      <c r="Y79" s="104">
        <v>0</v>
      </c>
      <c r="Z79" s="104">
        <v>0</v>
      </c>
      <c r="AA79" s="104">
        <f>AB79+AC79+AD79+AE79+AF79+AG79+AH79</f>
        <v>0</v>
      </c>
      <c r="AB79" s="104">
        <v>0</v>
      </c>
      <c r="AC79" s="104">
        <v>0</v>
      </c>
      <c r="AD79" s="105">
        <v>0</v>
      </c>
      <c r="AE79" s="104">
        <v>0</v>
      </c>
      <c r="AF79" s="104">
        <v>0</v>
      </c>
      <c r="AG79" s="104">
        <v>0</v>
      </c>
      <c r="AH79" s="104">
        <v>0</v>
      </c>
      <c r="AI79" s="104">
        <f>AJ79+AK79+AL79+AM79+AN79+AO79+AP79+AQ79</f>
        <v>0</v>
      </c>
      <c r="AJ79" s="104">
        <v>0</v>
      </c>
      <c r="AK79" s="104">
        <v>0</v>
      </c>
      <c r="AL79" s="104">
        <v>0</v>
      </c>
      <c r="AM79" s="104">
        <v>0</v>
      </c>
      <c r="AN79" s="104">
        <v>0</v>
      </c>
      <c r="AO79" s="104">
        <v>0</v>
      </c>
      <c r="AP79" s="104">
        <v>0</v>
      </c>
      <c r="AQ79" s="104">
        <v>0</v>
      </c>
      <c r="AR79" s="104">
        <f>AS79+AT79+AU79+AV79+AW79+AX79</f>
        <v>0</v>
      </c>
      <c r="AS79" s="104">
        <v>0</v>
      </c>
      <c r="AT79" s="104">
        <v>0</v>
      </c>
      <c r="AU79" s="104">
        <v>0</v>
      </c>
      <c r="AV79" s="104">
        <v>0</v>
      </c>
      <c r="AW79" s="104">
        <v>0</v>
      </c>
      <c r="AX79" s="104">
        <v>0</v>
      </c>
      <c r="AY79" s="104">
        <f>AZ79+BA79+BB79+BC79+BD79+BE79</f>
        <v>0</v>
      </c>
      <c r="AZ79" s="104">
        <v>0</v>
      </c>
      <c r="BA79" s="104">
        <v>0</v>
      </c>
      <c r="BB79" s="104">
        <v>0</v>
      </c>
      <c r="BC79" s="104">
        <v>0</v>
      </c>
      <c r="BD79" s="104">
        <v>0</v>
      </c>
      <c r="BE79" s="104">
        <v>0</v>
      </c>
    </row>
    <row r="80" spans="1:82" s="36" customFormat="1" ht="172.5" customHeight="1" x14ac:dyDescent="0.2">
      <c r="A80" s="86" t="s">
        <v>75</v>
      </c>
      <c r="B80" s="103" t="s">
        <v>70</v>
      </c>
      <c r="C80" s="102" t="s">
        <v>12</v>
      </c>
      <c r="D80" s="45">
        <f>AA80</f>
        <v>2318.6</v>
      </c>
      <c r="E80" s="107"/>
      <c r="F80" s="107"/>
      <c r="G80" s="107"/>
      <c r="H80" s="107"/>
      <c r="I80" s="107"/>
      <c r="J80" s="107"/>
      <c r="K80" s="108"/>
      <c r="L80" s="107"/>
      <c r="M80" s="107"/>
      <c r="N80" s="107"/>
      <c r="O80" s="107"/>
      <c r="P80" s="107"/>
      <c r="Q80" s="107"/>
      <c r="R80" s="108"/>
      <c r="S80" s="107"/>
      <c r="T80" s="107"/>
      <c r="U80" s="107"/>
      <c r="V80" s="107"/>
      <c r="W80" s="107"/>
      <c r="X80" s="107"/>
      <c r="Y80" s="107"/>
      <c r="Z80" s="107"/>
      <c r="AA80" s="45">
        <f>AD80+AC80</f>
        <v>2318.6</v>
      </c>
      <c r="AB80" s="107"/>
      <c r="AC80" s="43">
        <v>2000</v>
      </c>
      <c r="AD80" s="84">
        <v>318.60000000000002</v>
      </c>
      <c r="AE80" s="107"/>
      <c r="AF80" s="107"/>
      <c r="AG80" s="107"/>
      <c r="AH80" s="107"/>
      <c r="AI80" s="107"/>
      <c r="AJ80" s="107"/>
      <c r="AK80" s="106"/>
      <c r="AL80" s="106"/>
      <c r="AM80" s="107"/>
      <c r="AN80" s="107"/>
      <c r="AO80" s="107"/>
      <c r="AP80" s="107"/>
      <c r="AQ80" s="107"/>
      <c r="AR80" s="107"/>
      <c r="AS80" s="107"/>
      <c r="AT80" s="107"/>
      <c r="AU80" s="107"/>
      <c r="AV80" s="107"/>
      <c r="AW80" s="107"/>
      <c r="AX80" s="107"/>
      <c r="AY80" s="107"/>
      <c r="AZ80" s="107"/>
      <c r="BA80" s="107"/>
      <c r="BB80" s="107"/>
      <c r="BC80" s="107"/>
      <c r="BD80" s="107"/>
      <c r="BE80" s="107"/>
    </row>
    <row r="81" spans="1:57" s="36" customFormat="1" ht="188.25" customHeight="1" x14ac:dyDescent="0.2">
      <c r="A81" s="86" t="s">
        <v>76</v>
      </c>
      <c r="B81" s="102" t="s">
        <v>70</v>
      </c>
      <c r="C81" s="102" t="s">
        <v>12</v>
      </c>
      <c r="D81" s="84">
        <f>AA81</f>
        <v>500</v>
      </c>
      <c r="E81" s="45"/>
      <c r="F81" s="45"/>
      <c r="G81" s="45"/>
      <c r="H81" s="45"/>
      <c r="I81" s="45"/>
      <c r="J81" s="45"/>
      <c r="K81" s="45"/>
      <c r="L81" s="45"/>
      <c r="M81" s="45"/>
      <c r="N81" s="45"/>
      <c r="O81" s="45"/>
      <c r="P81" s="45"/>
      <c r="Q81" s="45"/>
      <c r="R81" s="110"/>
      <c r="S81" s="45"/>
      <c r="T81" s="45"/>
      <c r="U81" s="45"/>
      <c r="V81" s="45"/>
      <c r="W81" s="45"/>
      <c r="X81" s="45"/>
      <c r="Y81" s="45"/>
      <c r="Z81" s="45"/>
      <c r="AA81" s="45">
        <f>AD81</f>
        <v>500</v>
      </c>
      <c r="AB81" s="84"/>
      <c r="AC81" s="84"/>
      <c r="AD81" s="84">
        <v>500</v>
      </c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9"/>
      <c r="AS81" s="106"/>
      <c r="AT81" s="106"/>
      <c r="AU81" s="106"/>
      <c r="AV81" s="106"/>
      <c r="AW81" s="106"/>
      <c r="AX81" s="106"/>
      <c r="AY81" s="109"/>
      <c r="AZ81" s="106"/>
      <c r="BA81" s="106"/>
      <c r="BB81" s="106"/>
      <c r="BC81" s="106"/>
      <c r="BD81" s="106"/>
      <c r="BE81" s="106"/>
    </row>
    <row r="82" spans="1:57" ht="51.75" customHeight="1" x14ac:dyDescent="0.2"/>
  </sheetData>
  <mergeCells count="181">
    <mergeCell ref="AU42:AU43"/>
    <mergeCell ref="AY31:AY32"/>
    <mergeCell ref="AZ31:AZ32"/>
    <mergeCell ref="AV42:AV43"/>
    <mergeCell ref="AW42:AW43"/>
    <mergeCell ref="AX42:AX43"/>
    <mergeCell ref="AY42:AY43"/>
    <mergeCell ref="AU31:AU32"/>
    <mergeCell ref="BA31:BA32"/>
    <mergeCell ref="AX1:BE2"/>
    <mergeCell ref="BE42:BE43"/>
    <mergeCell ref="AZ42:AZ43"/>
    <mergeCell ref="BA42:BA43"/>
    <mergeCell ref="BB42:BB43"/>
    <mergeCell ref="BC42:BC43"/>
    <mergeCell ref="BD42:BD43"/>
    <mergeCell ref="AW31:AW32"/>
    <mergeCell ref="AX31:AX32"/>
    <mergeCell ref="BB31:BB32"/>
    <mergeCell ref="BD31:BD32"/>
    <mergeCell ref="AY5:BE8"/>
    <mergeCell ref="AY3:BE4"/>
    <mergeCell ref="AQ42:AQ43"/>
    <mergeCell ref="AL31:AL32"/>
    <mergeCell ref="AM31:AM32"/>
    <mergeCell ref="AR42:AR43"/>
    <mergeCell ref="AS42:AS43"/>
    <mergeCell ref="AT42:AT43"/>
    <mergeCell ref="AQ31:AQ32"/>
    <mergeCell ref="AR31:AR32"/>
    <mergeCell ref="AS31:AS32"/>
    <mergeCell ref="AN42:AN43"/>
    <mergeCell ref="AO42:AO43"/>
    <mergeCell ref="AP42:AP43"/>
    <mergeCell ref="AN31:AN32"/>
    <mergeCell ref="AO31:AO32"/>
    <mergeCell ref="AL42:AL43"/>
    <mergeCell ref="AM42:AM43"/>
    <mergeCell ref="AT31:AT32"/>
    <mergeCell ref="AP31:AP32"/>
    <mergeCell ref="Y8:Z8"/>
    <mergeCell ref="AR12:AX12"/>
    <mergeCell ref="B31:B32"/>
    <mergeCell ref="C31:C32"/>
    <mergeCell ref="AY12:BE12"/>
    <mergeCell ref="A9:BE9"/>
    <mergeCell ref="A24:A26"/>
    <mergeCell ref="W31:W32"/>
    <mergeCell ref="X31:X32"/>
    <mergeCell ref="Y31:Y32"/>
    <mergeCell ref="Z31:Z32"/>
    <mergeCell ref="AA31:AA32"/>
    <mergeCell ref="R31:R32"/>
    <mergeCell ref="S31:S32"/>
    <mergeCell ref="BC31:BC32"/>
    <mergeCell ref="BE31:BE32"/>
    <mergeCell ref="AV31:AV32"/>
    <mergeCell ref="AE31:AE32"/>
    <mergeCell ref="R12:Z12"/>
    <mergeCell ref="E12:J12"/>
    <mergeCell ref="A28:A29"/>
    <mergeCell ref="AI12:AQ12"/>
    <mergeCell ref="A11:A13"/>
    <mergeCell ref="B11:B13"/>
    <mergeCell ref="Y42:Y43"/>
    <mergeCell ref="Z42:Z43"/>
    <mergeCell ref="AF31:AF32"/>
    <mergeCell ref="K12:Q12"/>
    <mergeCell ref="O31:O32"/>
    <mergeCell ref="P31:P32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C11:C13"/>
    <mergeCell ref="D12:D13"/>
    <mergeCell ref="D31:D32"/>
    <mergeCell ref="K31:K32"/>
    <mergeCell ref="D11:BE11"/>
    <mergeCell ref="AI31:AI32"/>
    <mergeCell ref="T31:T32"/>
    <mergeCell ref="U31:U32"/>
    <mergeCell ref="V31:V32"/>
    <mergeCell ref="Q31:Q32"/>
    <mergeCell ref="AA12:AH12"/>
    <mergeCell ref="AG31:AG32"/>
    <mergeCell ref="AH31:AH32"/>
    <mergeCell ref="L31:L32"/>
    <mergeCell ref="M31:M32"/>
    <mergeCell ref="N31:N32"/>
    <mergeCell ref="AB31:AB32"/>
    <mergeCell ref="AC31:AC32"/>
    <mergeCell ref="AD31:AD32"/>
    <mergeCell ref="AJ31:AJ32"/>
    <mergeCell ref="AK31:AK32"/>
    <mergeCell ref="A37:A40"/>
    <mergeCell ref="A31:A32"/>
    <mergeCell ref="A33:A34"/>
    <mergeCell ref="A62:A63"/>
    <mergeCell ref="B42:B43"/>
    <mergeCell ref="C42:C43"/>
    <mergeCell ref="D42:D43"/>
    <mergeCell ref="K42:K43"/>
    <mergeCell ref="A51:A52"/>
    <mergeCell ref="A41:A43"/>
    <mergeCell ref="A44:A45"/>
    <mergeCell ref="A35:A36"/>
    <mergeCell ref="AK67:AK68"/>
    <mergeCell ref="AJ67:AJ68"/>
    <mergeCell ref="AD42:AD43"/>
    <mergeCell ref="AE42:AE43"/>
    <mergeCell ref="AF42:AF43"/>
    <mergeCell ref="AH67:AH68"/>
    <mergeCell ref="AG67:AG68"/>
    <mergeCell ref="AF67:AF68"/>
    <mergeCell ref="AE67:AE68"/>
    <mergeCell ref="AD67:AD68"/>
    <mergeCell ref="AI67:AI68"/>
    <mergeCell ref="AG42:AG43"/>
    <mergeCell ref="AH42:AH43"/>
    <mergeCell ref="AI42:AI43"/>
    <mergeCell ref="AJ42:AJ43"/>
    <mergeCell ref="AK42:AK43"/>
    <mergeCell ref="A71:A74"/>
    <mergeCell ref="AC67:AC68"/>
    <mergeCell ref="AB67:AB68"/>
    <mergeCell ref="AA67:AA68"/>
    <mergeCell ref="BE67:BE68"/>
    <mergeCell ref="BD67:BD68"/>
    <mergeCell ref="BC67:BC68"/>
    <mergeCell ref="BB67:BB68"/>
    <mergeCell ref="BA67:BA68"/>
    <mergeCell ref="AZ67:AZ68"/>
    <mergeCell ref="AY67:AY68"/>
    <mergeCell ref="AX67:AX68"/>
    <mergeCell ref="AW67:AW68"/>
    <mergeCell ref="AV67:AV68"/>
    <mergeCell ref="AU67:AU68"/>
    <mergeCell ref="AT67:AT68"/>
    <mergeCell ref="AS67:AS68"/>
    <mergeCell ref="AR67:AR68"/>
    <mergeCell ref="AQ67:AQ68"/>
    <mergeCell ref="AP67:AP68"/>
    <mergeCell ref="AO67:AO68"/>
    <mergeCell ref="AN67:AN68"/>
    <mergeCell ref="AM67:AM68"/>
    <mergeCell ref="AL67:AL68"/>
    <mergeCell ref="A20:A23"/>
    <mergeCell ref="A15:A19"/>
    <mergeCell ref="Z67:Z68"/>
    <mergeCell ref="X67:X68"/>
    <mergeCell ref="Y67:Y68"/>
    <mergeCell ref="W67:W68"/>
    <mergeCell ref="V67:V68"/>
    <mergeCell ref="U67:U68"/>
    <mergeCell ref="T67:T68"/>
    <mergeCell ref="S67:S68"/>
    <mergeCell ref="R67:R68"/>
    <mergeCell ref="A67:A70"/>
    <mergeCell ref="Q67:Q68"/>
    <mergeCell ref="P67:P68"/>
    <mergeCell ref="O67:O68"/>
    <mergeCell ref="N67:N68"/>
    <mergeCell ref="M67:M68"/>
    <mergeCell ref="L67:L68"/>
    <mergeCell ref="K67:K68"/>
    <mergeCell ref="D67:D68"/>
    <mergeCell ref="B67:B68"/>
    <mergeCell ref="C67:C68"/>
    <mergeCell ref="Q42:Q43"/>
    <mergeCell ref="S42:S43"/>
  </mergeCells>
  <pageMargins left="0.25" right="0.25" top="0.75" bottom="0.55000000000000004" header="0.3" footer="0.3"/>
  <pageSetup paperSize="9" scale="18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2022-04-06T08:47:39Z</dcterms:modified>
</cp:coreProperties>
</file>