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Лист1!$A$1:$BE$83</definedName>
  </definedNames>
  <calcPr calcId="144525"/>
</workbook>
</file>

<file path=xl/calcChain.xml><?xml version="1.0" encoding="utf-8"?>
<calcChain xmlns="http://schemas.openxmlformats.org/spreadsheetml/2006/main">
  <c r="AC53" i="1" l="1"/>
  <c r="AD53" i="1" l="1"/>
  <c r="D60" i="1"/>
  <c r="AA60" i="1"/>
  <c r="AD24" i="1" l="1"/>
  <c r="AD22" i="1"/>
  <c r="AA22" i="1" s="1"/>
  <c r="AD21" i="1"/>
  <c r="AA21" i="1" s="1"/>
  <c r="AC21" i="1"/>
  <c r="AC22" i="1"/>
  <c r="AD20" i="1" l="1"/>
  <c r="AA20" i="1" s="1"/>
  <c r="AA81" i="1"/>
  <c r="AE38" i="1" l="1"/>
  <c r="AD38" i="1"/>
  <c r="AC38" i="1"/>
  <c r="AA47" i="1"/>
  <c r="AA77" i="1" l="1"/>
  <c r="AD74" i="1"/>
  <c r="AD72" i="1" s="1"/>
  <c r="D82" i="1"/>
  <c r="AA82" i="1"/>
  <c r="D81" i="1"/>
  <c r="AA61" i="1" l="1"/>
  <c r="D61" i="1" s="1"/>
  <c r="AA59" i="1"/>
  <c r="D59" i="1" s="1"/>
  <c r="AC39" i="1" l="1"/>
  <c r="AC37" i="1" s="1"/>
  <c r="AB38" i="1"/>
  <c r="AA41" i="1"/>
  <c r="AA42" i="1" l="1"/>
  <c r="V21" i="1" l="1"/>
  <c r="U39" i="1"/>
  <c r="U17" i="1" s="1"/>
  <c r="U38" i="1"/>
  <c r="V22" i="1"/>
  <c r="V39" i="1"/>
  <c r="V19" i="1"/>
  <c r="V38" i="1"/>
  <c r="R21" i="1" l="1"/>
  <c r="W21" i="1"/>
  <c r="K23" i="1"/>
  <c r="AA23" i="1"/>
  <c r="AI23" i="1"/>
  <c r="AR23" i="1"/>
  <c r="AY23" i="1"/>
  <c r="R23" i="1"/>
  <c r="D23" i="1" s="1"/>
  <c r="U23" i="1"/>
  <c r="V23" i="1"/>
  <c r="U21" i="1"/>
  <c r="V20" i="1"/>
  <c r="R19" i="1" l="1"/>
  <c r="U19" i="1"/>
  <c r="D35" i="1"/>
  <c r="R36" i="1"/>
  <c r="D36" i="1" s="1"/>
  <c r="R35" i="1"/>
  <c r="AU39" i="1" l="1"/>
  <c r="AT39" i="1"/>
  <c r="AK39" i="1"/>
  <c r="AL39" i="1"/>
  <c r="AL17" i="1" s="1"/>
  <c r="AA40" i="1"/>
  <c r="AD40" i="1"/>
  <c r="AD18" i="1" s="1"/>
  <c r="AA18" i="1" s="1"/>
  <c r="AD39" i="1"/>
  <c r="AD37" i="1" s="1"/>
  <c r="AR52" i="1"/>
  <c r="AM76" i="1" l="1"/>
  <c r="AT21" i="1" l="1"/>
  <c r="AU21" i="1"/>
  <c r="AV21" i="1"/>
  <c r="AM21" i="1"/>
  <c r="AE21" i="1"/>
  <c r="AE76" i="1"/>
  <c r="AR21" i="1" l="1"/>
  <c r="AI51" i="1"/>
  <c r="AA52" i="1"/>
  <c r="AA50" i="1"/>
  <c r="V75" i="1" l="1"/>
  <c r="R75" i="1" l="1"/>
  <c r="D75" i="1" s="1"/>
  <c r="V72" i="1"/>
  <c r="R34" i="1"/>
  <c r="D34" i="1" s="1"/>
  <c r="V40" i="1" l="1"/>
  <c r="V18" i="1" s="1"/>
  <c r="R45" i="1"/>
  <c r="D45" i="1" s="1"/>
  <c r="R44" i="1"/>
  <c r="X15" i="1" l="1"/>
  <c r="T15" i="1"/>
  <c r="U22" i="1" l="1"/>
  <c r="U20" i="1" s="1"/>
  <c r="U40" i="1" l="1"/>
  <c r="R40" i="1" l="1"/>
  <c r="D40" i="1" s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4" i="1"/>
  <c r="M19" i="1"/>
  <c r="M24" i="1"/>
  <c r="R33" i="1"/>
  <c r="D33" i="1" s="1"/>
  <c r="R18" i="1" l="1"/>
  <c r="W53" i="1"/>
  <c r="AK76" i="1" l="1"/>
  <c r="AK74" i="1" s="1"/>
  <c r="AA33" i="1"/>
  <c r="K33" i="1"/>
  <c r="V53" i="1" l="1"/>
  <c r="AM38" i="1" l="1"/>
  <c r="W38" i="1"/>
  <c r="R48" i="1"/>
  <c r="K66" i="1"/>
  <c r="AY66" i="1"/>
  <c r="AL66" i="1"/>
  <c r="AI66" i="1" s="1"/>
  <c r="AD66" i="1"/>
  <c r="AA66" i="1" s="1"/>
  <c r="V66" i="1"/>
  <c r="V17" i="1" s="1"/>
  <c r="K71" i="1"/>
  <c r="AR71" i="1"/>
  <c r="AY71" i="1"/>
  <c r="AI71" i="1"/>
  <c r="AA71" i="1"/>
  <c r="R71" i="1"/>
  <c r="R66" i="1" l="1"/>
  <c r="D66" i="1"/>
  <c r="D71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4" i="1"/>
  <c r="N73" i="1"/>
  <c r="M73" i="1"/>
  <c r="K44" i="1" l="1"/>
  <c r="D44" i="1" s="1"/>
  <c r="N72" i="1" l="1"/>
  <c r="K80" i="1"/>
  <c r="AY80" i="1"/>
  <c r="AR80" i="1"/>
  <c r="AI80" i="1"/>
  <c r="AA80" i="1"/>
  <c r="R80" i="1"/>
  <c r="D80" i="1" l="1"/>
  <c r="K73" i="1"/>
  <c r="D73" i="1" s="1"/>
  <c r="AA79" i="1"/>
  <c r="AI79" i="1"/>
  <c r="AR79" i="1"/>
  <c r="AY79" i="1"/>
  <c r="R79" i="1"/>
  <c r="K79" i="1"/>
  <c r="D79" i="1" s="1"/>
  <c r="K41" i="1" l="1"/>
  <c r="K42" i="1" l="1"/>
  <c r="R42" i="1" l="1"/>
  <c r="AY78" i="1" l="1"/>
  <c r="AR78" i="1" s="1"/>
  <c r="AI78" i="1"/>
  <c r="AA78" i="1" s="1"/>
  <c r="R78" i="1"/>
  <c r="K78" i="1"/>
  <c r="D78" i="1" s="1"/>
  <c r="R47" i="1" l="1"/>
  <c r="N65" i="1" l="1"/>
  <c r="K65" i="1" s="1"/>
  <c r="D65" i="1" s="1"/>
  <c r="M39" i="1"/>
  <c r="K70" i="1" l="1"/>
  <c r="D70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Q18" i="1"/>
  <c r="P18" i="1"/>
  <c r="O18" i="1"/>
  <c r="Q63" i="1"/>
  <c r="P63" i="1"/>
  <c r="O63" i="1"/>
  <c r="BE64" i="1"/>
  <c r="BE63" i="1" s="1"/>
  <c r="BD64" i="1"/>
  <c r="BD63" i="1" s="1"/>
  <c r="BC64" i="1"/>
  <c r="BC63" i="1" s="1"/>
  <c r="BB64" i="1"/>
  <c r="BB63" i="1" s="1"/>
  <c r="BA64" i="1"/>
  <c r="BA63" i="1" s="1"/>
  <c r="AZ64" i="1"/>
  <c r="AZ63" i="1" s="1"/>
  <c r="AX64" i="1"/>
  <c r="AX63" i="1" s="1"/>
  <c r="AW64" i="1"/>
  <c r="AW63" i="1" s="1"/>
  <c r="AV64" i="1"/>
  <c r="AV63" i="1" s="1"/>
  <c r="AU64" i="1"/>
  <c r="AU63" i="1" s="1"/>
  <c r="AT64" i="1"/>
  <c r="AT63" i="1" s="1"/>
  <c r="AS64" i="1"/>
  <c r="AS63" i="1" s="1"/>
  <c r="AQ64" i="1"/>
  <c r="AQ63" i="1" s="1"/>
  <c r="AP64" i="1"/>
  <c r="AP63" i="1" s="1"/>
  <c r="AO64" i="1"/>
  <c r="AO63" i="1" s="1"/>
  <c r="AN64" i="1"/>
  <c r="AN63" i="1" s="1"/>
  <c r="AM64" i="1"/>
  <c r="AM63" i="1" s="1"/>
  <c r="AL64" i="1"/>
  <c r="AL63" i="1" s="1"/>
  <c r="AI63" i="1" s="1"/>
  <c r="AK64" i="1"/>
  <c r="AK63" i="1" s="1"/>
  <c r="AJ64" i="1"/>
  <c r="AJ63" i="1" s="1"/>
  <c r="Z64" i="1"/>
  <c r="Z63" i="1" s="1"/>
  <c r="Y64" i="1"/>
  <c r="Y63" i="1" s="1"/>
  <c r="X64" i="1"/>
  <c r="X63" i="1" s="1"/>
  <c r="W64" i="1"/>
  <c r="AH64" i="1"/>
  <c r="AH63" i="1" s="1"/>
  <c r="AG64" i="1"/>
  <c r="AG63" i="1" s="1"/>
  <c r="AF64" i="1"/>
  <c r="AF63" i="1" s="1"/>
  <c r="AE64" i="1"/>
  <c r="AE63" i="1" s="1"/>
  <c r="AD64" i="1"/>
  <c r="AC64" i="1"/>
  <c r="AC63" i="1" s="1"/>
  <c r="AB64" i="1"/>
  <c r="AB63" i="1" s="1"/>
  <c r="V64" i="1"/>
  <c r="V16" i="1" s="1"/>
  <c r="U64" i="1"/>
  <c r="U63" i="1" s="1"/>
  <c r="T64" i="1"/>
  <c r="T63" i="1" s="1"/>
  <c r="S64" i="1"/>
  <c r="S63" i="1" s="1"/>
  <c r="M64" i="1"/>
  <c r="M63" i="1" s="1"/>
  <c r="L64" i="1"/>
  <c r="L63" i="1" s="1"/>
  <c r="N63" i="1"/>
  <c r="BE76" i="1"/>
  <c r="BE72" i="1" s="1"/>
  <c r="BD76" i="1"/>
  <c r="BD72" i="1" s="1"/>
  <c r="BC76" i="1"/>
  <c r="BB76" i="1"/>
  <c r="BB72" i="1" s="1"/>
  <c r="BA76" i="1"/>
  <c r="BA72" i="1" s="1"/>
  <c r="AZ76" i="1"/>
  <c r="AZ72" i="1" s="1"/>
  <c r="AX76" i="1"/>
  <c r="AX72" i="1" s="1"/>
  <c r="AW76" i="1"/>
  <c r="AW72" i="1" s="1"/>
  <c r="AV76" i="1"/>
  <c r="AU76" i="1"/>
  <c r="AU72" i="1" s="1"/>
  <c r="AT76" i="1"/>
  <c r="AS76" i="1"/>
  <c r="AS72" i="1" s="1"/>
  <c r="AQ76" i="1"/>
  <c r="AQ72" i="1" s="1"/>
  <c r="AP76" i="1"/>
  <c r="AP72" i="1" s="1"/>
  <c r="AO76" i="1"/>
  <c r="AO72" i="1" s="1"/>
  <c r="AN76" i="1"/>
  <c r="AN72" i="1" s="1"/>
  <c r="AM72" i="1"/>
  <c r="AL76" i="1"/>
  <c r="AL72" i="1" s="1"/>
  <c r="AK72" i="1"/>
  <c r="AJ76" i="1"/>
  <c r="AJ72" i="1" s="1"/>
  <c r="AH76" i="1"/>
  <c r="AH72" i="1" s="1"/>
  <c r="AG76" i="1"/>
  <c r="AG72" i="1" s="1"/>
  <c r="AF76" i="1"/>
  <c r="AF72" i="1" s="1"/>
  <c r="AD76" i="1"/>
  <c r="AC76" i="1"/>
  <c r="AB76" i="1"/>
  <c r="AB72" i="1" s="1"/>
  <c r="Z76" i="1"/>
  <c r="Z72" i="1" s="1"/>
  <c r="Y76" i="1"/>
  <c r="Y72" i="1" s="1"/>
  <c r="X76" i="1"/>
  <c r="X72" i="1" s="1"/>
  <c r="W76" i="1"/>
  <c r="V76" i="1"/>
  <c r="U76" i="1"/>
  <c r="U74" i="1" s="1"/>
  <c r="T76" i="1"/>
  <c r="T72" i="1" s="1"/>
  <c r="S76" i="1"/>
  <c r="S72" i="1" s="1"/>
  <c r="Q76" i="1"/>
  <c r="Q72" i="1" s="1"/>
  <c r="P76" i="1"/>
  <c r="P72" i="1" s="1"/>
  <c r="N76" i="1"/>
  <c r="N74" i="1" s="1"/>
  <c r="N16" i="1" s="1"/>
  <c r="N15" i="1" s="1"/>
  <c r="M76" i="1"/>
  <c r="L76" i="1"/>
  <c r="L72" i="1" s="1"/>
  <c r="O76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H53" i="1"/>
  <c r="AG53" i="1"/>
  <c r="AF53" i="1"/>
  <c r="AE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4" i="1"/>
  <c r="R51" i="1"/>
  <c r="M17" i="1"/>
  <c r="K52" i="1"/>
  <c r="D52" i="1" s="1"/>
  <c r="K51" i="1"/>
  <c r="AH38" i="1"/>
  <c r="AA38" i="1" s="1"/>
  <c r="AG38" i="1"/>
  <c r="AG16" i="1" s="1"/>
  <c r="AF38" i="1"/>
  <c r="Z38" i="1"/>
  <c r="X38" i="1"/>
  <c r="T38" i="1"/>
  <c r="S38" i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A17" i="1" s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C16" i="1" l="1"/>
  <c r="AC72" i="1"/>
  <c r="AC74" i="1"/>
  <c r="Z16" i="1"/>
  <c r="Z15" i="1" s="1"/>
  <c r="S16" i="1"/>
  <c r="AD63" i="1"/>
  <c r="AA63" i="1" s="1"/>
  <c r="AD16" i="1"/>
  <c r="AA16" i="1" s="1"/>
  <c r="AA72" i="1"/>
  <c r="AB17" i="1"/>
  <c r="AB37" i="1"/>
  <c r="AR53" i="1"/>
  <c r="S15" i="1"/>
  <c r="AT72" i="1"/>
  <c r="AT74" i="1"/>
  <c r="AT16" i="1" s="1"/>
  <c r="AI53" i="1"/>
  <c r="AA53" i="1"/>
  <c r="W63" i="1"/>
  <c r="V63" i="1"/>
  <c r="V15" i="1"/>
  <c r="R53" i="1"/>
  <c r="D51" i="1"/>
  <c r="W72" i="1"/>
  <c r="W74" i="1"/>
  <c r="M72" i="1"/>
  <c r="M74" i="1"/>
  <c r="AE72" i="1"/>
  <c r="AE16" i="1" s="1"/>
  <c r="AE74" i="1"/>
  <c r="AV72" i="1"/>
  <c r="AV74" i="1"/>
  <c r="BC72" i="1"/>
  <c r="BC16" i="1" s="1"/>
  <c r="BC15" i="1" s="1"/>
  <c r="BC74" i="1"/>
  <c r="L16" i="1"/>
  <c r="L15" i="1" s="1"/>
  <c r="AF16" i="1"/>
  <c r="O72" i="1"/>
  <c r="O74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6" i="1"/>
  <c r="R74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6" i="1"/>
  <c r="K74" i="1" s="1"/>
  <c r="AR64" i="1"/>
  <c r="AR63" i="1" s="1"/>
  <c r="U72" i="1"/>
  <c r="R72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D31" i="1" s="1"/>
  <c r="P24" i="1"/>
  <c r="U16" i="1" l="1"/>
  <c r="U15" i="1" s="1"/>
  <c r="AA74" i="1"/>
  <c r="W16" i="1"/>
  <c r="W15" i="1" s="1"/>
  <c r="AT15" i="1"/>
  <c r="R63" i="1"/>
  <c r="M16" i="1"/>
  <c r="M15" i="1" s="1"/>
  <c r="K72" i="1"/>
  <c r="N20" i="1"/>
  <c r="AC20" i="1"/>
  <c r="AK20" i="1"/>
  <c r="AK15" i="1"/>
  <c r="M20" i="1"/>
  <c r="AR22" i="1"/>
  <c r="AR18" i="1" s="1"/>
  <c r="AU18" i="1"/>
  <c r="D42" i="1"/>
  <c r="D41" i="1"/>
  <c r="R16" i="1" l="1"/>
  <c r="R15" i="1" s="1"/>
  <c r="AJ38" i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68" i="1" l="1"/>
  <c r="R68" i="1"/>
  <c r="AA68" i="1"/>
  <c r="AI68" i="1"/>
  <c r="AR68" i="1"/>
  <c r="AY68" i="1"/>
  <c r="D68" i="1" l="1"/>
  <c r="AA48" i="1" l="1"/>
  <c r="AR48" i="1"/>
  <c r="AP37" i="1"/>
  <c r="AO37" i="1"/>
  <c r="AQ24" i="1"/>
  <c r="D48" i="1" l="1"/>
  <c r="AQ37" i="1"/>
  <c r="AY77" i="1" l="1"/>
  <c r="AY30" i="1"/>
  <c r="AY55" i="1" l="1"/>
  <c r="AR55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6" i="1"/>
  <c r="AI74" i="1" s="1"/>
  <c r="AY21" i="1"/>
  <c r="AY76" i="1"/>
  <c r="AY74" i="1" s="1"/>
  <c r="AI64" i="1"/>
  <c r="AY53" i="1"/>
  <c r="AW37" i="1"/>
  <c r="AN37" i="1"/>
  <c r="AY22" i="1"/>
  <c r="AY18" i="1" s="1"/>
  <c r="AX24" i="1"/>
  <c r="AY67" i="1"/>
  <c r="AY64" i="1"/>
  <c r="AY63" i="1" s="1"/>
  <c r="AY62" i="1"/>
  <c r="AY58" i="1"/>
  <c r="AY57" i="1"/>
  <c r="AY56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31" i="1" l="1"/>
  <c r="AI55" i="1" l="1"/>
  <c r="AA55" i="1"/>
  <c r="AA76" i="1" l="1"/>
  <c r="AR77" i="1"/>
  <c r="AI77" i="1"/>
  <c r="J72" i="1"/>
  <c r="I72" i="1"/>
  <c r="H72" i="1"/>
  <c r="G72" i="1"/>
  <c r="F72" i="1"/>
  <c r="E72" i="1"/>
  <c r="K77" i="1"/>
  <c r="R77" i="1"/>
  <c r="D77" i="1" l="1"/>
  <c r="AR76" i="1"/>
  <c r="AI72" i="1"/>
  <c r="AI67" i="1"/>
  <c r="AI62" i="1"/>
  <c r="AI58" i="1"/>
  <c r="AI57" i="1"/>
  <c r="AI56" i="1"/>
  <c r="AI54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6" i="1"/>
  <c r="AR74" i="1"/>
  <c r="D74" i="1" s="1"/>
  <c r="AR72" i="1"/>
  <c r="AY72" i="1"/>
  <c r="AM37" i="1"/>
  <c r="AK37" i="1"/>
  <c r="AI24" i="1"/>
  <c r="AI38" i="1"/>
  <c r="AJ37" i="1"/>
  <c r="AI39" i="1"/>
  <c r="AI22" i="1"/>
  <c r="AI18" i="1" s="1"/>
  <c r="AI21" i="1" l="1"/>
  <c r="AL20" i="1"/>
  <c r="AI20" i="1" s="1"/>
  <c r="D72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D24" i="1"/>
  <c r="R31" i="1"/>
  <c r="W20" i="1" l="1"/>
  <c r="R20" i="1" l="1"/>
  <c r="AA29" i="1"/>
  <c r="AR29" i="1"/>
  <c r="AA67" i="1" l="1"/>
  <c r="AA62" i="1"/>
  <c r="AA58" i="1"/>
  <c r="AA57" i="1"/>
  <c r="AA56" i="1"/>
  <c r="AA54" i="1"/>
  <c r="AA46" i="1"/>
  <c r="AA30" i="1"/>
  <c r="AA28" i="1"/>
  <c r="AA27" i="1"/>
  <c r="AA26" i="1"/>
  <c r="AA25" i="1"/>
  <c r="AR67" i="1"/>
  <c r="AR62" i="1"/>
  <c r="AR58" i="1"/>
  <c r="AR57" i="1"/>
  <c r="AR56" i="1"/>
  <c r="AR54" i="1"/>
  <c r="AR46" i="1"/>
  <c r="AR30" i="1"/>
  <c r="AR28" i="1"/>
  <c r="AR27" i="1"/>
  <c r="AR26" i="1"/>
  <c r="AR25" i="1"/>
  <c r="K67" i="1"/>
  <c r="K62" i="1"/>
  <c r="K58" i="1"/>
  <c r="K57" i="1"/>
  <c r="K56" i="1"/>
  <c r="K55" i="1"/>
  <c r="K54" i="1"/>
  <c r="K46" i="1"/>
  <c r="K30" i="1"/>
  <c r="K29" i="1"/>
  <c r="K27" i="1"/>
  <c r="K25" i="1"/>
  <c r="R67" i="1" l="1"/>
  <c r="D67" i="1" s="1"/>
  <c r="R62" i="1"/>
  <c r="D62" i="1" s="1"/>
  <c r="R58" i="1"/>
  <c r="D58" i="1" s="1"/>
  <c r="R57" i="1"/>
  <c r="D57" i="1" s="1"/>
  <c r="R56" i="1"/>
  <c r="D56" i="1" s="1"/>
  <c r="R55" i="1"/>
  <c r="D55" i="1" s="1"/>
  <c r="R54" i="1"/>
  <c r="D54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4" i="1"/>
  <c r="G63" i="1" s="1"/>
  <c r="G53" i="1"/>
  <c r="G37" i="1"/>
  <c r="G21" i="1"/>
  <c r="G17" i="1"/>
  <c r="F64" i="1"/>
  <c r="F63" i="1" s="1"/>
  <c r="F53" i="1"/>
  <c r="F37" i="1"/>
  <c r="F30" i="1"/>
  <c r="F25" i="1"/>
  <c r="F17" i="1"/>
  <c r="E64" i="1"/>
  <c r="E53" i="1"/>
  <c r="E21" i="1"/>
  <c r="E17" i="1"/>
  <c r="H55" i="1"/>
  <c r="H37" i="1"/>
  <c r="D26" i="1" l="1"/>
  <c r="D28" i="1"/>
  <c r="K22" i="1"/>
  <c r="K18" i="1" s="1"/>
  <c r="D18" i="1" s="1"/>
  <c r="E38" i="1"/>
  <c r="E16" i="1" s="1"/>
  <c r="F24" i="1"/>
  <c r="AA64" i="1"/>
  <c r="AS37" i="1"/>
  <c r="AR37" i="1" s="1"/>
  <c r="AR38" i="1"/>
  <c r="H53" i="1"/>
  <c r="H16" i="1" s="1"/>
  <c r="H15" i="1" s="1"/>
  <c r="E63" i="1"/>
  <c r="K21" i="1"/>
  <c r="K64" i="1"/>
  <c r="K63" i="1" s="1"/>
  <c r="R64" i="1"/>
  <c r="W37" i="1"/>
  <c r="F21" i="1"/>
  <c r="F20" i="1" s="1"/>
  <c r="G20" i="1"/>
  <c r="E20" i="1"/>
  <c r="G16" i="1"/>
  <c r="G15" i="1" s="1"/>
  <c r="D63" i="1" l="1"/>
  <c r="D64" i="1"/>
  <c r="K20" i="1"/>
  <c r="E37" i="1"/>
  <c r="K17" i="1"/>
  <c r="D17" i="1" s="1"/>
  <c r="F16" i="1"/>
  <c r="F15" i="1" s="1"/>
  <c r="E15" i="1"/>
  <c r="R22" i="1"/>
  <c r="D22" i="1" l="1"/>
  <c r="D20" i="1"/>
  <c r="D21" i="1" l="1"/>
  <c r="Z37" i="1" l="1"/>
  <c r="R38" i="1" l="1"/>
  <c r="AH37" i="1"/>
  <c r="AA37" i="1" s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5" i="1"/>
  <c r="D5" i="2"/>
  <c r="K16" i="1" l="1"/>
  <c r="I53" i="1"/>
  <c r="I16" i="1" l="1"/>
  <c r="I15" i="1" l="1"/>
  <c r="D37" i="1"/>
  <c r="D38" i="1"/>
  <c r="AC15" i="1"/>
  <c r="AA15" i="1" s="1"/>
  <c r="D16" i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<sst xmlns="http://schemas.openxmlformats.org/spreadsheetml/2006/main" count="229" uniqueCount="79">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</sst>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3"/>
  <sheetViews>
    <sheetView tabSelected="1" view="pageBreakPreview" topLeftCell="T1" zoomScale="50" zoomScaleNormal="54" zoomScaleSheetLayoutView="50" workbookViewId="0">
      <pane ySplit="5985" topLeftCell="A12"/>
      <selection activeCell="BG4" sqref="BG4"/>
      <selection pane="bottomLeft" activeCell="AD37" sqref="AD37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15.28515625" style="1" customWidth="1"/>
    <col min="30" max="30" width="17" style="1" customWidth="1"/>
    <col min="31" max="31" width="16.140625" style="1" customWidth="1"/>
    <col min="32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2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19"/>
      <c r="AY1" s="120"/>
      <c r="AZ1" s="120"/>
      <c r="BA1" s="120"/>
      <c r="BB1" s="120"/>
      <c r="BC1" s="120"/>
      <c r="BD1" s="120"/>
      <c r="BE1" s="120"/>
    </row>
    <row r="2" spans="1:59" s="6" customFormat="1" ht="24.75" customHeight="1" x14ac:dyDescent="0.25">
      <c r="K2" s="25"/>
      <c r="R2" s="25"/>
      <c r="AA2" s="25"/>
      <c r="AB2" s="26"/>
      <c r="AC2" s="2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20"/>
      <c r="AY2" s="120"/>
      <c r="AZ2" s="120"/>
      <c r="BA2" s="120"/>
      <c r="BB2" s="120"/>
      <c r="BC2" s="120"/>
      <c r="BD2" s="120"/>
      <c r="BE2" s="120"/>
    </row>
    <row r="3" spans="1:59" s="6" customFormat="1" ht="14.25" customHeight="1" x14ac:dyDescent="0.25">
      <c r="K3" s="25"/>
      <c r="R3" s="25"/>
      <c r="AA3" s="25"/>
      <c r="AB3" s="26"/>
      <c r="AC3" s="2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19" t="s">
        <v>78</v>
      </c>
      <c r="AZ3" s="119"/>
      <c r="BA3" s="119"/>
      <c r="BB3" s="119"/>
      <c r="BC3" s="119"/>
      <c r="BD3" s="119"/>
      <c r="BE3" s="119"/>
    </row>
    <row r="4" spans="1:59" s="6" customFormat="1" ht="96.75" customHeight="1" x14ac:dyDescent="0.45">
      <c r="K4" s="25"/>
      <c r="R4" s="25"/>
      <c r="S4" s="113"/>
      <c r="AA4" s="25"/>
      <c r="AB4" s="26"/>
      <c r="AC4" s="26"/>
      <c r="AD4" s="1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19"/>
      <c r="AZ4" s="119"/>
      <c r="BA4" s="119"/>
      <c r="BB4" s="119"/>
      <c r="BC4" s="119"/>
      <c r="BD4" s="119"/>
      <c r="BE4" s="119"/>
    </row>
    <row r="5" spans="1:59" s="6" customFormat="1" ht="24.75" customHeight="1" x14ac:dyDescent="0.25">
      <c r="K5" s="25"/>
      <c r="R5" s="25"/>
      <c r="AA5" s="25"/>
      <c r="AB5" s="26"/>
      <c r="AC5" s="2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19" t="s">
        <v>68</v>
      </c>
      <c r="AZ5" s="121"/>
      <c r="BA5" s="121"/>
      <c r="BB5" s="121"/>
      <c r="BC5" s="121"/>
      <c r="BD5" s="121"/>
      <c r="BE5" s="121"/>
      <c r="BF5" s="14"/>
    </row>
    <row r="6" spans="1:59" s="6" customFormat="1" ht="31.5" customHeight="1" x14ac:dyDescent="0.35">
      <c r="K6" s="25"/>
      <c r="R6" s="25"/>
      <c r="AA6" s="25"/>
      <c r="AB6" s="26"/>
      <c r="AC6" s="26"/>
      <c r="AD6" s="94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21"/>
      <c r="AZ6" s="121"/>
      <c r="BA6" s="121"/>
      <c r="BB6" s="121"/>
      <c r="BC6" s="121"/>
      <c r="BD6" s="121"/>
      <c r="BE6" s="121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D7" s="78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21"/>
      <c r="AZ7" s="121"/>
      <c r="BA7" s="121"/>
      <c r="BB7" s="121"/>
      <c r="BC7" s="121"/>
      <c r="BD7" s="121"/>
      <c r="BE7" s="121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7"/>
      <c r="T8" s="16"/>
      <c r="U8" s="34"/>
      <c r="V8" s="34"/>
      <c r="W8" s="16"/>
      <c r="X8" s="16"/>
      <c r="Y8" s="122" t="s">
        <v>19</v>
      </c>
      <c r="Z8" s="122"/>
      <c r="AA8" s="18"/>
      <c r="AB8" s="17"/>
      <c r="AC8" s="17"/>
      <c r="AD8" s="17"/>
      <c r="AE8" s="17"/>
      <c r="AF8" s="17"/>
      <c r="AG8" s="17"/>
      <c r="AH8" s="96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21"/>
      <c r="AZ8" s="121"/>
      <c r="BA8" s="121"/>
      <c r="BB8" s="121"/>
      <c r="BC8" s="121"/>
      <c r="BD8" s="121"/>
      <c r="BE8" s="121"/>
      <c r="BF8" s="37"/>
    </row>
    <row r="9" spans="1:59" ht="39.75" customHeight="1" x14ac:dyDescent="0.45">
      <c r="A9" s="129" t="s">
        <v>58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31" t="s">
        <v>4</v>
      </c>
      <c r="B11" s="131" t="s">
        <v>5</v>
      </c>
      <c r="C11" s="131" t="s">
        <v>0</v>
      </c>
      <c r="D11" s="131" t="s">
        <v>1</v>
      </c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23"/>
      <c r="BF11" s="37"/>
      <c r="BG11" s="85"/>
    </row>
    <row r="12" spans="1:59" ht="25.15" customHeight="1" x14ac:dyDescent="0.2">
      <c r="A12" s="135"/>
      <c r="B12" s="135"/>
      <c r="C12" s="131"/>
      <c r="D12" s="131" t="s">
        <v>2</v>
      </c>
      <c r="E12" s="131"/>
      <c r="F12" s="131"/>
      <c r="G12" s="131"/>
      <c r="H12" s="131"/>
      <c r="I12" s="131"/>
      <c r="J12" s="131"/>
      <c r="K12" s="131" t="s">
        <v>32</v>
      </c>
      <c r="L12" s="131"/>
      <c r="M12" s="131"/>
      <c r="N12" s="131"/>
      <c r="O12" s="131"/>
      <c r="P12" s="131"/>
      <c r="Q12" s="131"/>
      <c r="R12" s="131" t="s">
        <v>31</v>
      </c>
      <c r="S12" s="131"/>
      <c r="T12" s="131"/>
      <c r="U12" s="131"/>
      <c r="V12" s="131"/>
      <c r="W12" s="131"/>
      <c r="X12" s="131"/>
      <c r="Y12" s="131"/>
      <c r="Z12" s="131"/>
      <c r="AA12" s="131" t="s">
        <v>30</v>
      </c>
      <c r="AB12" s="138"/>
      <c r="AC12" s="138"/>
      <c r="AD12" s="138"/>
      <c r="AE12" s="138"/>
      <c r="AF12" s="138"/>
      <c r="AG12" s="138"/>
      <c r="AH12" s="138"/>
      <c r="AI12" s="127" t="s">
        <v>29</v>
      </c>
      <c r="AJ12" s="128"/>
      <c r="AK12" s="128"/>
      <c r="AL12" s="128"/>
      <c r="AM12" s="128"/>
      <c r="AN12" s="128"/>
      <c r="AO12" s="128"/>
      <c r="AP12" s="128"/>
      <c r="AQ12" s="134"/>
      <c r="AR12" s="123" t="s">
        <v>28</v>
      </c>
      <c r="AS12" s="124"/>
      <c r="AT12" s="124"/>
      <c r="AU12" s="124"/>
      <c r="AV12" s="124"/>
      <c r="AW12" s="124"/>
      <c r="AX12" s="125"/>
      <c r="AY12" s="127" t="s">
        <v>27</v>
      </c>
      <c r="AZ12" s="128"/>
      <c r="BA12" s="128"/>
      <c r="BB12" s="128"/>
      <c r="BC12" s="128"/>
      <c r="BD12" s="128"/>
      <c r="BE12" s="128"/>
      <c r="BF12" s="37"/>
    </row>
    <row r="13" spans="1:59" ht="138" customHeight="1" x14ac:dyDescent="0.2">
      <c r="A13" s="135"/>
      <c r="B13" s="135"/>
      <c r="C13" s="131"/>
      <c r="D13" s="131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20" t="s">
        <v>9</v>
      </c>
      <c r="AD13" s="79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5" t="s">
        <v>17</v>
      </c>
      <c r="BF13" s="66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52">
        <v>23</v>
      </c>
      <c r="AD14" s="80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52" t="s">
        <v>59</v>
      </c>
      <c r="B15" s="40"/>
      <c r="C15" s="40" t="s">
        <v>6</v>
      </c>
      <c r="D15" s="41">
        <f>K15+R15+AA15+AI15+AR15+AY15</f>
        <v>1199891.3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5">
        <f t="shared" ref="S15:Z15" si="1">S16+S17+S18+S19</f>
        <v>213299.09999999998</v>
      </c>
      <c r="T15" s="95">
        <f t="shared" si="1"/>
        <v>0</v>
      </c>
      <c r="U15" s="95">
        <f t="shared" si="1"/>
        <v>130067.9</v>
      </c>
      <c r="V15" s="95">
        <f>V16+V17+V18+V19</f>
        <v>81444</v>
      </c>
      <c r="W15" s="95">
        <f t="shared" si="1"/>
        <v>42120.3</v>
      </c>
      <c r="X15" s="95">
        <f t="shared" si="1"/>
        <v>0</v>
      </c>
      <c r="Y15" s="95">
        <f t="shared" si="1"/>
        <v>98.5</v>
      </c>
      <c r="Z15" s="95">
        <f t="shared" si="1"/>
        <v>162.9</v>
      </c>
      <c r="AA15" s="95">
        <f>AB15+AC15+AD15+AE15+AF15+AG15+AH15</f>
        <v>311262.60000000003</v>
      </c>
      <c r="AB15" s="41">
        <f>AB16+AB17+AB18</f>
        <v>61750.8</v>
      </c>
      <c r="AC15" s="41">
        <f>AC16+AC17+AC18</f>
        <v>174945.5</v>
      </c>
      <c r="AD15" s="81">
        <f t="shared" ref="AD15:AH15" si="2">AD16+AD17+AD18</f>
        <v>66995</v>
      </c>
      <c r="AE15" s="41">
        <f t="shared" si="2"/>
        <v>7305.2</v>
      </c>
      <c r="AF15" s="41">
        <f t="shared" si="2"/>
        <v>84.2</v>
      </c>
      <c r="AG15" s="41">
        <f t="shared" si="2"/>
        <v>0</v>
      </c>
      <c r="AH15" s="41">
        <f t="shared" si="2"/>
        <v>181.9</v>
      </c>
      <c r="AI15" s="41">
        <f>AJ15+AK15+AL15+AM15+AN15+AO15+AP15+AQ15</f>
        <v>88125.9</v>
      </c>
      <c r="AJ15" s="41">
        <f t="shared" ref="AJ15:AQ15" si="3">AJ16+AJ17+AJ18</f>
        <v>0</v>
      </c>
      <c r="AK15" s="41">
        <f t="shared" si="3"/>
        <v>44023.8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71284.799999999988</v>
      </c>
      <c r="AS15" s="41">
        <f t="shared" ref="AS15:AX15" si="4">AS16+AS17+AS18</f>
        <v>0</v>
      </c>
      <c r="AT15" s="41">
        <f t="shared" si="4"/>
        <v>30740.499999999996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53"/>
      <c r="B16" s="40" t="s">
        <v>7</v>
      </c>
      <c r="C16" s="40" t="s">
        <v>7</v>
      </c>
      <c r="D16" s="41">
        <f>K16+R16+AA16+AI16+AR16+AY16</f>
        <v>806923.4</v>
      </c>
      <c r="E16" s="41" t="e">
        <f t="shared" ref="E16:J16" si="6">E21+E38+E53+E62+E64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L21+L38+L53+L64</f>
        <v>13597.4</v>
      </c>
      <c r="M16" s="41">
        <f>M21+M38+M53+M74+AP21</f>
        <v>99716.4</v>
      </c>
      <c r="N16" s="41">
        <f>N21+N38+N53+N64+N74</f>
        <v>37369.5</v>
      </c>
      <c r="O16" s="41">
        <f>O21+O38+O53+O64+O72</f>
        <v>31442.2</v>
      </c>
      <c r="P16" s="41">
        <f t="shared" ref="P16:Q16" si="9">P21+P38+P53+P64</f>
        <v>65.900000000000006</v>
      </c>
      <c r="Q16" s="41">
        <f t="shared" si="9"/>
        <v>167</v>
      </c>
      <c r="R16" s="41">
        <f>S16+T16+U16+V16+W16+X16+Y16+Z16</f>
        <v>258702.69999999998</v>
      </c>
      <c r="S16" s="95">
        <f>S21+S38+S53+S64+S72</f>
        <v>77906.3</v>
      </c>
      <c r="T16" s="95">
        <v>0</v>
      </c>
      <c r="U16" s="95">
        <f>U21+U38+U53+U72</f>
        <v>86764.1</v>
      </c>
      <c r="V16" s="95">
        <f>V21+V38+V53+V64</f>
        <v>51650.599999999991</v>
      </c>
      <c r="W16" s="95">
        <f>W38+W53+W64+W74+W21</f>
        <v>42120.3</v>
      </c>
      <c r="X16" s="95">
        <v>0</v>
      </c>
      <c r="Y16" s="95">
        <f>Y38+Y53</f>
        <v>98.5</v>
      </c>
      <c r="Z16" s="95">
        <f>Z38+Z53</f>
        <v>162.9</v>
      </c>
      <c r="AA16" s="95">
        <f>AB16+AC16+AD16+AE16+AF16+AG16+AH16</f>
        <v>205445.1</v>
      </c>
      <c r="AB16" s="41">
        <f t="shared" ref="AB16:AH16" si="10">AB21+AB38+AB53+AB64</f>
        <v>36221.4</v>
      </c>
      <c r="AC16" s="41">
        <f>AC21+AC38+AC53+AC64+AC72</f>
        <v>130008.4</v>
      </c>
      <c r="AD16" s="81">
        <f>AD21+AD38+AD53+AD64+AD74</f>
        <v>31643.999999999996</v>
      </c>
      <c r="AE16" s="41">
        <f>AE21+AE38+AE53+AE64+AE72</f>
        <v>7305.2</v>
      </c>
      <c r="AF16" s="41">
        <f t="shared" si="10"/>
        <v>84.2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66491.599999999991</v>
      </c>
      <c r="AJ16" s="41">
        <f t="shared" ref="AJ16:AQ16" si="11">AJ21+AJ38+AJ53+AJ64</f>
        <v>0</v>
      </c>
      <c r="AK16" s="41">
        <f>AK21+AK38+AK53+AK64+AK72</f>
        <v>30748.2</v>
      </c>
      <c r="AL16" s="41">
        <f t="shared" si="11"/>
        <v>30049.4</v>
      </c>
      <c r="AM16" s="41">
        <f>AM21+AM38+AM53+AM64+AM72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61484.800000000003</v>
      </c>
      <c r="AS16" s="41">
        <f t="shared" ref="AS16:AX16" si="12">AS21+AS38+AS53+AS64</f>
        <v>0</v>
      </c>
      <c r="AT16" s="41">
        <f>AT21+AT53+AT74</f>
        <v>30740.499999999996</v>
      </c>
      <c r="AU16" s="41">
        <f t="shared" si="12"/>
        <v>25050.300000000003</v>
      </c>
      <c r="AV16" s="41">
        <f>AV21+AV38+AV53+AV64+AV72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AZ21+AZ38+AZ53+AZ64</f>
        <v>0</v>
      </c>
      <c r="BA16" s="41">
        <f t="shared" si="13"/>
        <v>0</v>
      </c>
      <c r="BB16" s="41">
        <f t="shared" si="13"/>
        <v>26985.600000000002</v>
      </c>
      <c r="BC16" s="41">
        <f>BC21+BC38+BC53+BC64+BC72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53"/>
      <c r="B17" s="40" t="s">
        <v>11</v>
      </c>
      <c r="C17" s="40" t="s">
        <v>11</v>
      </c>
      <c r="D17" s="41">
        <f>K17+R17+AA17+AI17+AR17+AY17</f>
        <v>250663.49999999997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5">
        <f>S39</f>
        <v>135392.79999999999</v>
      </c>
      <c r="T17" s="95">
        <v>0</v>
      </c>
      <c r="U17" s="95">
        <f>U39</f>
        <v>6390.9000000000005</v>
      </c>
      <c r="V17" s="95">
        <f>V39+V66</f>
        <v>1957.3999999999999</v>
      </c>
      <c r="W17" s="95">
        <v>0</v>
      </c>
      <c r="X17" s="95">
        <v>0</v>
      </c>
      <c r="Y17" s="95">
        <v>0</v>
      </c>
      <c r="Z17" s="95">
        <v>0</v>
      </c>
      <c r="AA17" s="95">
        <f>AC17+AD17+AB17</f>
        <v>56851.600000000006</v>
      </c>
      <c r="AB17" s="41">
        <f t="shared" si="15"/>
        <v>25529.4</v>
      </c>
      <c r="AC17" s="41">
        <f t="shared" si="15"/>
        <v>27216.2</v>
      </c>
      <c r="AD17" s="81">
        <f>AD39</f>
        <v>4106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13974.300000000001</v>
      </c>
      <c r="AJ17" s="41">
        <f t="shared" si="15"/>
        <v>0</v>
      </c>
      <c r="AK17" s="41">
        <f t="shared" si="15"/>
        <v>13275.6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53"/>
      <c r="B18" s="40" t="s">
        <v>18</v>
      </c>
      <c r="C18" s="40" t="s">
        <v>18</v>
      </c>
      <c r="D18" s="41">
        <f>K18+R18+AA18+AI18+AR18+AY18</f>
        <v>106939.20000000001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5">
        <v>0</v>
      </c>
      <c r="T18" s="95">
        <v>0</v>
      </c>
      <c r="U18" s="95">
        <f>U22+U40</f>
        <v>2374.8000000000002</v>
      </c>
      <c r="V18" s="95">
        <f>V22+V40+V75</f>
        <v>27801.5</v>
      </c>
      <c r="W18" s="95">
        <v>0</v>
      </c>
      <c r="X18" s="95">
        <v>0</v>
      </c>
      <c r="Y18" s="95">
        <v>0</v>
      </c>
      <c r="Z18" s="95">
        <v>0</v>
      </c>
      <c r="AA18" s="95">
        <f>AD18+AC18</f>
        <v>48965.9</v>
      </c>
      <c r="AB18" s="41">
        <f t="shared" si="17"/>
        <v>0</v>
      </c>
      <c r="AC18" s="41">
        <f t="shared" si="17"/>
        <v>17720.900000000001</v>
      </c>
      <c r="AD18" s="81">
        <f>AD22+AD40</f>
        <v>31245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54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M80</f>
        <v>162.30000000000001</v>
      </c>
      <c r="N19" s="41">
        <f>N80+N70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5">
        <v>0</v>
      </c>
      <c r="T19" s="95">
        <v>0</v>
      </c>
      <c r="U19" s="95">
        <f>U35</f>
        <v>34538.1</v>
      </c>
      <c r="V19" s="95">
        <f>V35</f>
        <v>34.5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41">
        <v>0</v>
      </c>
      <c r="AC19" s="41">
        <v>0</v>
      </c>
      <c r="AD19" s="81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42" t="s">
        <v>33</v>
      </c>
      <c r="B20" s="40"/>
      <c r="C20" s="86" t="s">
        <v>6</v>
      </c>
      <c r="D20" s="81">
        <f t="shared" ref="D20:D21" si="19">K20+R20+AA20+AI20+AR20+AY20</f>
        <v>263394.59999999998</v>
      </c>
      <c r="E20" s="81" t="e">
        <f>E21+#REF!</f>
        <v>#REF!</v>
      </c>
      <c r="F20" s="81" t="e">
        <f>F21+#REF!</f>
        <v>#REF!</v>
      </c>
      <c r="G20" s="81" t="e">
        <f>G21+#REF!</f>
        <v>#REF!</v>
      </c>
      <c r="H20" s="81"/>
      <c r="I20" s="81"/>
      <c r="J20" s="81"/>
      <c r="K20" s="81">
        <f t="shared" si="7"/>
        <v>24534.6</v>
      </c>
      <c r="L20" s="81">
        <f>L21</f>
        <v>0</v>
      </c>
      <c r="M20" s="81">
        <f>M21</f>
        <v>2998</v>
      </c>
      <c r="N20" s="81">
        <f>N21+N22</f>
        <v>21536.6</v>
      </c>
      <c r="O20" s="81">
        <f>O21</f>
        <v>0</v>
      </c>
      <c r="P20" s="81"/>
      <c r="Q20" s="81"/>
      <c r="R20" s="95">
        <f>S20+T20+U20+V20+W20+Y20+Z20+X20</f>
        <v>120448.19999999998</v>
      </c>
      <c r="S20" s="95">
        <f t="shared" ref="S20:Y20" si="20">S21+S22</f>
        <v>0</v>
      </c>
      <c r="T20" s="95">
        <f t="shared" si="20"/>
        <v>0</v>
      </c>
      <c r="U20" s="95">
        <f>U21+U22+U23</f>
        <v>69892.299999999988</v>
      </c>
      <c r="V20" s="95">
        <f>V21+V22+V23</f>
        <v>50505.9</v>
      </c>
      <c r="W20" s="95">
        <f t="shared" si="20"/>
        <v>50</v>
      </c>
      <c r="X20" s="95">
        <f t="shared" si="20"/>
        <v>0</v>
      </c>
      <c r="Y20" s="95">
        <f t="shared" si="20"/>
        <v>0</v>
      </c>
      <c r="Z20" s="95">
        <v>0</v>
      </c>
      <c r="AA20" s="95">
        <f>AB20+AC20+AD20+AE20+AF20+AG20+AH20</f>
        <v>66880.5</v>
      </c>
      <c r="AB20" s="112">
        <f t="shared" ref="AB20:AH20" si="21">AB21+AB22</f>
        <v>0</v>
      </c>
      <c r="AC20" s="112">
        <f t="shared" si="21"/>
        <v>28707</v>
      </c>
      <c r="AD20" s="112">
        <f>AD21+AD22</f>
        <v>38123.5</v>
      </c>
      <c r="AE20" s="81">
        <f t="shared" si="21"/>
        <v>50</v>
      </c>
      <c r="AF20" s="81">
        <f t="shared" si="21"/>
        <v>0</v>
      </c>
      <c r="AG20" s="81">
        <f t="shared" si="21"/>
        <v>0</v>
      </c>
      <c r="AH20" s="81">
        <f t="shared" si="21"/>
        <v>0</v>
      </c>
      <c r="AI20" s="81">
        <f>AJ20+AK20+AL20+AM20+AQ20+AN20</f>
        <v>24695.200000000001</v>
      </c>
      <c r="AJ20" s="81">
        <f>AJ21+AJ22</f>
        <v>0</v>
      </c>
      <c r="AK20" s="81">
        <f>AK21+AK22</f>
        <v>10986.1</v>
      </c>
      <c r="AL20" s="81">
        <f>AL21+AL22</f>
        <v>13659.1</v>
      </c>
      <c r="AM20" s="81">
        <f>AM21+AM22</f>
        <v>50</v>
      </c>
      <c r="AN20" s="81">
        <f>AN21+AN22</f>
        <v>0</v>
      </c>
      <c r="AO20" s="81">
        <v>0</v>
      </c>
      <c r="AP20" s="81">
        <v>0</v>
      </c>
      <c r="AQ20" s="81">
        <f t="shared" ref="AQ20:AX20" si="22">AQ21+AQ22</f>
        <v>0</v>
      </c>
      <c r="AR20" s="81">
        <f>AT20+AU20+AV20</f>
        <v>23836.1</v>
      </c>
      <c r="AS20" s="81">
        <f t="shared" si="22"/>
        <v>0</v>
      </c>
      <c r="AT20" s="81">
        <f t="shared" si="22"/>
        <v>10986.1</v>
      </c>
      <c r="AU20" s="81">
        <f t="shared" si="22"/>
        <v>12800</v>
      </c>
      <c r="AV20" s="81">
        <f t="shared" si="22"/>
        <v>50</v>
      </c>
      <c r="AW20" s="81">
        <f t="shared" si="22"/>
        <v>0</v>
      </c>
      <c r="AX20" s="81">
        <f t="shared" si="22"/>
        <v>0</v>
      </c>
      <c r="AY20" s="81">
        <f t="shared" ref="AY20:AY21" si="23">AZ20+BA20+BB20+BC20+BL20</f>
        <v>3000</v>
      </c>
      <c r="AZ20" s="81">
        <f t="shared" ref="AZ20:BE20" si="24">AZ21+AZ22</f>
        <v>0</v>
      </c>
      <c r="BA20" s="81">
        <f t="shared" si="24"/>
        <v>0</v>
      </c>
      <c r="BB20" s="81">
        <f t="shared" si="24"/>
        <v>3000</v>
      </c>
      <c r="BC20" s="81">
        <f t="shared" si="24"/>
        <v>0</v>
      </c>
      <c r="BD20" s="81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51"/>
      <c r="B21" s="40" t="s">
        <v>10</v>
      </c>
      <c r="C21" s="40" t="s">
        <v>7</v>
      </c>
      <c r="D21" s="41">
        <f t="shared" si="19"/>
        <v>125359.3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18334.599999999999</v>
      </c>
      <c r="AB21" s="41">
        <v>0</v>
      </c>
      <c r="AC21" s="112">
        <f>AC25+AC28+AC30+AC36</f>
        <v>10986.1</v>
      </c>
      <c r="AD21" s="112">
        <f>AD25+AD28+AD34+AD36</f>
        <v>7298.5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51"/>
      <c r="B22" s="40" t="s">
        <v>18</v>
      </c>
      <c r="C22" s="40" t="s">
        <v>18</v>
      </c>
      <c r="D22" s="41">
        <f>K22+R22+AA22+AI22+AR22+AY22</f>
        <v>103462.70000000001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>AB22+AC22+AD22+AE22+AF22+AG22+AH22</f>
        <v>48545.9</v>
      </c>
      <c r="AB22" s="41">
        <f t="shared" ref="AB22:AH22" si="27">AB26+AB29</f>
        <v>0</v>
      </c>
      <c r="AC22" s="112">
        <f>AC26+AC27+AC29+AC31+AC33</f>
        <v>17720.900000000001</v>
      </c>
      <c r="AD22" s="112">
        <f>AD26+AD27+AD29+AD31+AD33</f>
        <v>30825</v>
      </c>
      <c r="AE22" s="41">
        <f t="shared" si="27"/>
        <v>0</v>
      </c>
      <c r="AF22" s="41">
        <f t="shared" si="27"/>
        <v>0</v>
      </c>
      <c r="AG22" s="41">
        <f t="shared" si="27"/>
        <v>0</v>
      </c>
      <c r="AH22" s="41">
        <f t="shared" si="27"/>
        <v>0</v>
      </c>
      <c r="AI22" s="41">
        <f t="shared" ref="AI22:AI28" si="28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29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43"/>
      <c r="B23" s="92" t="s">
        <v>55</v>
      </c>
      <c r="C23" s="92" t="s">
        <v>55</v>
      </c>
      <c r="D23" s="91">
        <f>R23</f>
        <v>34572.6</v>
      </c>
      <c r="E23" s="91"/>
      <c r="F23" s="91"/>
      <c r="G23" s="91"/>
      <c r="H23" s="91"/>
      <c r="I23" s="91"/>
      <c r="J23" s="91"/>
      <c r="K23" s="91">
        <f>L23+M23+N23+O23+P23+Q23</f>
        <v>0</v>
      </c>
      <c r="L23" s="91">
        <v>0</v>
      </c>
      <c r="M23" s="91">
        <v>0</v>
      </c>
      <c r="N23" s="91">
        <v>0</v>
      </c>
      <c r="O23" s="91">
        <v>0</v>
      </c>
      <c r="P23" s="91">
        <v>0</v>
      </c>
      <c r="Q23" s="91">
        <v>0</v>
      </c>
      <c r="R23" s="91">
        <f>U23+V23</f>
        <v>34572.6</v>
      </c>
      <c r="S23" s="91">
        <v>0</v>
      </c>
      <c r="T23" s="91">
        <v>0</v>
      </c>
      <c r="U23" s="91">
        <f>U35</f>
        <v>34538.1</v>
      </c>
      <c r="V23" s="91">
        <f>V35</f>
        <v>34.5</v>
      </c>
      <c r="W23" s="91">
        <v>0</v>
      </c>
      <c r="X23" s="91">
        <v>0</v>
      </c>
      <c r="Y23" s="91">
        <v>0</v>
      </c>
      <c r="Z23" s="91">
        <v>0</v>
      </c>
      <c r="AA23" s="91">
        <f>AB23+AC23+AD23+AE23+AF23+AG23+AH23</f>
        <v>0</v>
      </c>
      <c r="AB23" s="91">
        <v>0</v>
      </c>
      <c r="AC23" s="91">
        <v>0</v>
      </c>
      <c r="AD23" s="93">
        <v>0</v>
      </c>
      <c r="AE23" s="91">
        <v>0</v>
      </c>
      <c r="AF23" s="91">
        <v>0</v>
      </c>
      <c r="AG23" s="91">
        <v>0</v>
      </c>
      <c r="AH23" s="91">
        <v>0</v>
      </c>
      <c r="AI23" s="91">
        <f>AJ23+AK23+AL23+AM23+AN23+AO23+AP23+AQ23</f>
        <v>0</v>
      </c>
      <c r="AJ23" s="91">
        <v>0</v>
      </c>
      <c r="AK23" s="91">
        <v>0</v>
      </c>
      <c r="AL23" s="91">
        <v>0</v>
      </c>
      <c r="AM23" s="91">
        <v>0</v>
      </c>
      <c r="AN23" s="91">
        <v>0</v>
      </c>
      <c r="AO23" s="91">
        <v>0</v>
      </c>
      <c r="AP23" s="91">
        <v>0</v>
      </c>
      <c r="AQ23" s="91">
        <v>0</v>
      </c>
      <c r="AR23" s="91">
        <f>AS23+AT23+AU23+AV23+AW23+AX23</f>
        <v>0</v>
      </c>
      <c r="AS23" s="91">
        <v>0</v>
      </c>
      <c r="AT23" s="91">
        <v>0</v>
      </c>
      <c r="AU23" s="91">
        <v>0</v>
      </c>
      <c r="AV23" s="91">
        <v>0</v>
      </c>
      <c r="AW23" s="91">
        <v>0</v>
      </c>
      <c r="AX23" s="91">
        <v>0</v>
      </c>
      <c r="AY23" s="91">
        <f>AZ23+BA23+BB23+BC23+BD23+BE23</f>
        <v>0</v>
      </c>
      <c r="AZ23" s="91">
        <v>0</v>
      </c>
      <c r="BA23" s="91">
        <v>0</v>
      </c>
      <c r="BB23" s="91">
        <v>0</v>
      </c>
      <c r="BC23" s="91">
        <v>0</v>
      </c>
      <c r="BD23" s="91">
        <v>0</v>
      </c>
      <c r="BE23" s="91">
        <v>0</v>
      </c>
    </row>
    <row r="24" spans="1:58" s="9" customFormat="1" ht="76.5" customHeight="1" x14ac:dyDescent="0.2">
      <c r="A24" s="130" t="s">
        <v>40</v>
      </c>
      <c r="B24" s="40" t="s">
        <v>24</v>
      </c>
      <c r="C24" s="40"/>
      <c r="D24" s="41">
        <f>K24+R24+AA24+AI24+AR24+AY24</f>
        <v>51778.400000000001</v>
      </c>
      <c r="E24" s="41">
        <f>E25+E26</f>
        <v>3476.8</v>
      </c>
      <c r="F24" s="41">
        <f t="shared" ref="F24:J24" si="30">F25+F26</f>
        <v>3772.17</v>
      </c>
      <c r="G24" s="41">
        <f t="shared" si="30"/>
        <v>13011.2</v>
      </c>
      <c r="H24" s="41">
        <f t="shared" si="30"/>
        <v>0</v>
      </c>
      <c r="I24" s="41">
        <f t="shared" si="30"/>
        <v>0</v>
      </c>
      <c r="J24" s="41">
        <f t="shared" si="30"/>
        <v>0</v>
      </c>
      <c r="K24" s="41">
        <f>L24+M24+N24+O24+P24+Q24</f>
        <v>11244.5</v>
      </c>
      <c r="L24" s="41">
        <f>L25+L26</f>
        <v>0</v>
      </c>
      <c r="M24" s="41">
        <f t="shared" ref="M24:Q24" si="31">M25+M26</f>
        <v>0</v>
      </c>
      <c r="N24" s="41">
        <f t="shared" si="31"/>
        <v>11244.5</v>
      </c>
      <c r="O24" s="41">
        <f t="shared" si="31"/>
        <v>0</v>
      </c>
      <c r="P24" s="41">
        <f>P25+P26</f>
        <v>0</v>
      </c>
      <c r="Q24" s="41">
        <f t="shared" si="31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2">T25+T26</f>
        <v>0</v>
      </c>
      <c r="U24" s="41">
        <f t="shared" si="32"/>
        <v>0</v>
      </c>
      <c r="V24" s="41">
        <f>V25+V26</f>
        <v>21139.8</v>
      </c>
      <c r="W24" s="41">
        <f t="shared" si="32"/>
        <v>50</v>
      </c>
      <c r="X24" s="41">
        <f t="shared" si="32"/>
        <v>0</v>
      </c>
      <c r="Y24" s="41">
        <f t="shared" si="32"/>
        <v>0</v>
      </c>
      <c r="Z24" s="41">
        <f t="shared" si="32"/>
        <v>0</v>
      </c>
      <c r="AA24" s="41">
        <f>AB24+AC24+AD24+AE24+AH24</f>
        <v>7245</v>
      </c>
      <c r="AB24" s="41">
        <f>AB25+AB26</f>
        <v>0</v>
      </c>
      <c r="AC24" s="41">
        <f t="shared" ref="AC24:AH24" si="33">AC25+AC26</f>
        <v>0</v>
      </c>
      <c r="AD24" s="81">
        <f>AD25+AD26</f>
        <v>7195</v>
      </c>
      <c r="AE24" s="41">
        <f t="shared" si="33"/>
        <v>50</v>
      </c>
      <c r="AF24" s="41">
        <f>AF25+AF26</f>
        <v>0</v>
      </c>
      <c r="AG24" s="41">
        <f>AG25+AG26</f>
        <v>0</v>
      </c>
      <c r="AH24" s="41">
        <f t="shared" si="33"/>
        <v>0</v>
      </c>
      <c r="AI24" s="41">
        <f t="shared" si="28"/>
        <v>6049.1</v>
      </c>
      <c r="AJ24" s="41">
        <f>AJ25+AJ26</f>
        <v>0</v>
      </c>
      <c r="AK24" s="41">
        <f t="shared" ref="AK24:AQ24" si="34">AK25+AK26</f>
        <v>0</v>
      </c>
      <c r="AL24" s="41">
        <f t="shared" si="34"/>
        <v>5999.1</v>
      </c>
      <c r="AM24" s="41">
        <f t="shared" si="34"/>
        <v>50</v>
      </c>
      <c r="AN24" s="41">
        <v>0</v>
      </c>
      <c r="AO24" s="41">
        <v>0</v>
      </c>
      <c r="AP24" s="41">
        <v>0</v>
      </c>
      <c r="AQ24" s="41">
        <f t="shared" si="34"/>
        <v>0</v>
      </c>
      <c r="AR24" s="41">
        <f t="shared" ref="AR24:AR28" si="35">AS24+AT24+AU24+AV24+BE24</f>
        <v>3050</v>
      </c>
      <c r="AS24" s="41">
        <f>AS25+AS26</f>
        <v>0</v>
      </c>
      <c r="AT24" s="41">
        <f t="shared" ref="AT24:AV24" si="36">AT25+AT26</f>
        <v>0</v>
      </c>
      <c r="AU24" s="41">
        <f t="shared" si="36"/>
        <v>3000</v>
      </c>
      <c r="AV24" s="41">
        <f t="shared" si="36"/>
        <v>50</v>
      </c>
      <c r="AW24" s="41">
        <f>AW25</f>
        <v>0</v>
      </c>
      <c r="AX24" s="41">
        <f t="shared" ref="AX24" si="37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8">BA25</f>
        <v>0</v>
      </c>
      <c r="BB24" s="41">
        <f t="shared" si="38"/>
        <v>3000</v>
      </c>
      <c r="BC24" s="41">
        <f t="shared" si="38"/>
        <v>0</v>
      </c>
      <c r="BD24" s="41">
        <f t="shared" si="38"/>
        <v>0</v>
      </c>
      <c r="BE24" s="41">
        <f t="shared" si="38"/>
        <v>0</v>
      </c>
    </row>
    <row r="25" spans="1:58" ht="125.25" customHeight="1" x14ac:dyDescent="0.2">
      <c r="A25" s="130"/>
      <c r="B25" s="40" t="s">
        <v>20</v>
      </c>
      <c r="C25" s="40" t="s">
        <v>7</v>
      </c>
      <c r="D25" s="41">
        <f>K25+R25+AA25+AI25+AR25+AY25</f>
        <v>40352.9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39">AB25+AC25+AD25+AE25+AH25</f>
        <v>4698.5</v>
      </c>
      <c r="AB25" s="41">
        <v>0</v>
      </c>
      <c r="AC25" s="41">
        <v>0</v>
      </c>
      <c r="AD25" s="112">
        <v>4648.5</v>
      </c>
      <c r="AE25" s="112">
        <v>50</v>
      </c>
      <c r="AF25" s="41">
        <v>0</v>
      </c>
      <c r="AG25" s="41">
        <v>0</v>
      </c>
      <c r="AH25" s="41">
        <v>0</v>
      </c>
      <c r="AI25" s="41">
        <f t="shared" si="28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5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0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30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39"/>
        <v>2546.5</v>
      </c>
      <c r="AB26" s="41">
        <v>0</v>
      </c>
      <c r="AC26" s="41">
        <v>0</v>
      </c>
      <c r="AD26" s="81">
        <v>2546.5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8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5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0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7" t="s">
        <v>18</v>
      </c>
      <c r="C27" s="111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39"/>
        <v>73.400000000000006</v>
      </c>
      <c r="AB27" s="41">
        <v>0</v>
      </c>
      <c r="AC27" s="41">
        <v>0</v>
      </c>
      <c r="AD27" s="81">
        <v>73.400000000000006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8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5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0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32" t="s">
        <v>41</v>
      </c>
      <c r="B28" s="40" t="s">
        <v>65</v>
      </c>
      <c r="C28" s="40" t="s">
        <v>7</v>
      </c>
      <c r="D28" s="41">
        <f>K28+R28+AA28+AI28+AR28+AY28</f>
        <v>11861.4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39"/>
        <v>2650</v>
      </c>
      <c r="AB28" s="41">
        <v>0</v>
      </c>
      <c r="AC28" s="41">
        <v>0</v>
      </c>
      <c r="AD28" s="112">
        <v>2650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8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5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0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33"/>
      <c r="B29" s="40" t="s">
        <v>18</v>
      </c>
      <c r="C29" s="40" t="s">
        <v>18</v>
      </c>
      <c r="D29" s="41">
        <f>K29+R29+AA29+AI29+AR29+AY29</f>
        <v>72349.100000000006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26932.7</v>
      </c>
      <c r="AB29" s="41">
        <v>0</v>
      </c>
      <c r="AC29" s="41">
        <v>0</v>
      </c>
      <c r="AD29" s="81">
        <v>26932.7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72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39"/>
        <v>10986.1</v>
      </c>
      <c r="AB30" s="41">
        <v>0</v>
      </c>
      <c r="AC30" s="41">
        <v>10986.1</v>
      </c>
      <c r="AD30" s="8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32" t="s">
        <v>42</v>
      </c>
      <c r="B31" s="126" t="s">
        <v>20</v>
      </c>
      <c r="C31" s="126" t="s">
        <v>18</v>
      </c>
      <c r="D31" s="117">
        <f>K31</f>
        <v>0</v>
      </c>
      <c r="E31" s="41"/>
      <c r="F31" s="41"/>
      <c r="G31" s="41"/>
      <c r="H31" s="41"/>
      <c r="I31" s="41"/>
      <c r="J31" s="41"/>
      <c r="K31" s="117">
        <f>N31</f>
        <v>0</v>
      </c>
      <c r="L31" s="117">
        <v>0</v>
      </c>
      <c r="M31" s="117">
        <v>0</v>
      </c>
      <c r="N31" s="117">
        <v>0</v>
      </c>
      <c r="O31" s="117">
        <v>0</v>
      </c>
      <c r="P31" s="117">
        <v>0</v>
      </c>
      <c r="Q31" s="117">
        <v>0</v>
      </c>
      <c r="R31" s="117">
        <f>S32+T32+U31+V31+W32+Y31+Z32</f>
        <v>0</v>
      </c>
      <c r="S31" s="117">
        <v>0</v>
      </c>
      <c r="T31" s="117">
        <v>0</v>
      </c>
      <c r="U31" s="117">
        <v>0</v>
      </c>
      <c r="V31" s="117">
        <v>0</v>
      </c>
      <c r="W31" s="117">
        <v>0</v>
      </c>
      <c r="X31" s="117">
        <v>0</v>
      </c>
      <c r="Y31" s="117">
        <v>0</v>
      </c>
      <c r="Z31" s="117"/>
      <c r="AA31" s="117">
        <f>AC31+AD31+AF31</f>
        <v>2702.2000000000003</v>
      </c>
      <c r="AB31" s="117">
        <v>0</v>
      </c>
      <c r="AC31" s="117">
        <v>2244.4</v>
      </c>
      <c r="AD31" s="139">
        <v>457.8</v>
      </c>
      <c r="AE31" s="117">
        <v>0</v>
      </c>
      <c r="AF31" s="117">
        <v>0</v>
      </c>
      <c r="AG31" s="117">
        <v>0</v>
      </c>
      <c r="AH31" s="117">
        <v>0</v>
      </c>
      <c r="AI31" s="117">
        <f>AJ31+AK31+AL31+AM31+AQ31+AN31</f>
        <v>0</v>
      </c>
      <c r="AJ31" s="117">
        <v>0</v>
      </c>
      <c r="AK31" s="117">
        <v>0</v>
      </c>
      <c r="AL31" s="117">
        <v>0</v>
      </c>
      <c r="AM31" s="117">
        <v>0</v>
      </c>
      <c r="AN31" s="117">
        <v>0</v>
      </c>
      <c r="AO31" s="117">
        <v>0</v>
      </c>
      <c r="AP31" s="117">
        <v>0</v>
      </c>
      <c r="AQ31" s="117">
        <v>0</v>
      </c>
      <c r="AR31" s="117">
        <f>AS31+AT31+AU31+AV31+BE31</f>
        <v>0</v>
      </c>
      <c r="AS31" s="117">
        <v>0</v>
      </c>
      <c r="AT31" s="117">
        <v>0</v>
      </c>
      <c r="AU31" s="117">
        <v>0</v>
      </c>
      <c r="AV31" s="117">
        <v>0</v>
      </c>
      <c r="AW31" s="117">
        <v>0</v>
      </c>
      <c r="AX31" s="117">
        <v>0</v>
      </c>
      <c r="AY31" s="117">
        <f>AZ31+BB31+BC31+BE31+BK32</f>
        <v>0</v>
      </c>
      <c r="AZ31" s="117">
        <v>0</v>
      </c>
      <c r="BA31" s="117">
        <v>0</v>
      </c>
      <c r="BB31" s="117">
        <v>0</v>
      </c>
      <c r="BC31" s="117">
        <v>0</v>
      </c>
      <c r="BD31" s="117">
        <v>0</v>
      </c>
      <c r="BE31" s="117">
        <v>0</v>
      </c>
    </row>
    <row r="32" spans="1:58" ht="21" customHeight="1" x14ac:dyDescent="0.2">
      <c r="A32" s="132"/>
      <c r="B32" s="118"/>
      <c r="C32" s="118"/>
      <c r="D32" s="118"/>
      <c r="E32" s="41"/>
      <c r="F32" s="41"/>
      <c r="G32" s="41"/>
      <c r="H32" s="41"/>
      <c r="I32" s="41"/>
      <c r="J32" s="41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40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</row>
    <row r="33" spans="1:59" ht="135.75" customHeight="1" x14ac:dyDescent="0.2">
      <c r="A33" s="142" t="s">
        <v>66</v>
      </c>
      <c r="B33" s="40" t="s">
        <v>18</v>
      </c>
      <c r="C33" s="40" t="s">
        <v>18</v>
      </c>
      <c r="D33" s="53">
        <f>R33</f>
        <v>621.4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</f>
        <v>16291.1</v>
      </c>
      <c r="AB33" s="58">
        <v>0</v>
      </c>
      <c r="AC33" s="58">
        <v>15476.5</v>
      </c>
      <c r="AD33" s="82">
        <v>814.6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43"/>
      <c r="B34" s="72" t="s">
        <v>20</v>
      </c>
      <c r="C34" s="72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58"/>
      <c r="AD34" s="82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1"/>
    </row>
    <row r="35" spans="1:59" ht="102" customHeight="1" x14ac:dyDescent="0.2">
      <c r="A35" s="147" t="s">
        <v>71</v>
      </c>
      <c r="B35" s="89" t="s">
        <v>55</v>
      </c>
      <c r="C35" s="89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58"/>
      <c r="AD35" s="82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8"/>
    </row>
    <row r="36" spans="1:59" ht="147" customHeight="1" x14ac:dyDescent="0.2">
      <c r="A36" s="143"/>
      <c r="B36" s="90" t="s">
        <v>7</v>
      </c>
      <c r="C36" s="90" t="s">
        <v>7</v>
      </c>
      <c r="D36" s="53">
        <f>R36</f>
        <v>6718.9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/>
      <c r="AB36" s="58"/>
      <c r="AC36" s="58"/>
      <c r="AD36" s="82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8"/>
    </row>
    <row r="37" spans="1:59" s="7" customFormat="1" ht="88.5" customHeight="1" x14ac:dyDescent="0.2">
      <c r="A37" s="132" t="s">
        <v>45</v>
      </c>
      <c r="B37" s="40"/>
      <c r="C37" s="40" t="s">
        <v>6</v>
      </c>
      <c r="D37" s="41">
        <f>K37+R37+AA37+AI37+AR37</f>
        <v>504805.69999999995</v>
      </c>
      <c r="E37" s="41" t="e">
        <f t="shared" ref="E37:G37" si="41">SUM(E38)</f>
        <v>#REF!</v>
      </c>
      <c r="F37" s="41" t="e">
        <f t="shared" si="41"/>
        <v>#REF!</v>
      </c>
      <c r="G37" s="41" t="e">
        <f t="shared" si="41"/>
        <v>#REF!</v>
      </c>
      <c r="H37" s="41" t="e">
        <f t="shared" ref="H37" si="42">SUM(H38)</f>
        <v>#REF!</v>
      </c>
      <c r="I37" s="41" t="e">
        <f t="shared" ref="I37" si="43">SUM(I38)</f>
        <v>#REF!</v>
      </c>
      <c r="J37" s="41" t="e">
        <f t="shared" ref="J37" si="44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5">SUM(O38)</f>
        <v>100</v>
      </c>
      <c r="P37" s="41">
        <f t="shared" ref="P37" si="46">SUM(P38)</f>
        <v>0</v>
      </c>
      <c r="Q37" s="41">
        <f t="shared" ref="Q37" si="47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AB37+AC37+AD37+AE37+AH37+AF37</f>
        <v>100087.00000000001</v>
      </c>
      <c r="AB37" s="41">
        <f>SUM(AB38:AB39)</f>
        <v>61750.8</v>
      </c>
      <c r="AC37" s="41">
        <f>SUM(AC38:AC39)</f>
        <v>30252.300000000003</v>
      </c>
      <c r="AD37" s="81">
        <f>AD39+AD40+AD38</f>
        <v>4938.6000000000004</v>
      </c>
      <c r="AE37" s="41">
        <f t="shared" ref="AE37:AH37" si="48">SUM(AE38:AE39)</f>
        <v>3128</v>
      </c>
      <c r="AF37" s="41">
        <f t="shared" si="48"/>
        <v>17.3</v>
      </c>
      <c r="AG37" s="41">
        <f t="shared" si="48"/>
        <v>0</v>
      </c>
      <c r="AH37" s="41">
        <f t="shared" si="48"/>
        <v>0</v>
      </c>
      <c r="AI37" s="41">
        <f t="shared" ref="AI37:AI46" si="49">AJ37+AK37+AL37+AM37+AQ37</f>
        <v>13974.300000000001</v>
      </c>
      <c r="AJ37" s="41">
        <f t="shared" ref="AJ37:AQ37" si="50">SUM(AJ38:AJ39)</f>
        <v>0</v>
      </c>
      <c r="AK37" s="41">
        <f t="shared" si="50"/>
        <v>13275.6</v>
      </c>
      <c r="AL37" s="41">
        <f t="shared" si="50"/>
        <v>698.7</v>
      </c>
      <c r="AM37" s="41">
        <f t="shared" si="50"/>
        <v>0</v>
      </c>
      <c r="AN37" s="41">
        <f t="shared" si="50"/>
        <v>0</v>
      </c>
      <c r="AO37" s="41">
        <f t="shared" si="50"/>
        <v>0</v>
      </c>
      <c r="AP37" s="41">
        <f t="shared" si="50"/>
        <v>0</v>
      </c>
      <c r="AQ37" s="41">
        <f t="shared" si="50"/>
        <v>0</v>
      </c>
      <c r="AR37" s="41">
        <f t="shared" ref="AR37:AR46" si="51">AS37+AT37+AU37+AV37+BE37</f>
        <v>0</v>
      </c>
      <c r="AS37" s="41">
        <f t="shared" ref="AS37:AX37" si="52">SUM(AS38:AS39)</f>
        <v>0</v>
      </c>
      <c r="AT37" s="41">
        <f t="shared" si="52"/>
        <v>0</v>
      </c>
      <c r="AU37" s="41">
        <f t="shared" si="52"/>
        <v>0</v>
      </c>
      <c r="AV37" s="41">
        <f t="shared" si="52"/>
        <v>0</v>
      </c>
      <c r="AW37" s="41">
        <f t="shared" si="52"/>
        <v>0</v>
      </c>
      <c r="AX37" s="41">
        <f t="shared" si="52"/>
        <v>0</v>
      </c>
      <c r="AY37" s="41">
        <f>BA37+BB37+BC37</f>
        <v>0</v>
      </c>
      <c r="AZ37" s="41">
        <f t="shared" ref="AZ37:BE37" si="53">SUM(AZ38:AZ39)</f>
        <v>0</v>
      </c>
      <c r="BA37" s="41">
        <f t="shared" si="53"/>
        <v>0</v>
      </c>
      <c r="BB37" s="41">
        <f t="shared" si="53"/>
        <v>0</v>
      </c>
      <c r="BC37" s="41">
        <f t="shared" si="53"/>
        <v>0</v>
      </c>
      <c r="BD37" s="41">
        <f t="shared" si="53"/>
        <v>0</v>
      </c>
      <c r="BE37" s="41">
        <f t="shared" si="53"/>
        <v>0</v>
      </c>
    </row>
    <row r="38" spans="1:59" s="9" customFormat="1" ht="82.5" customHeight="1" x14ac:dyDescent="0.2">
      <c r="A38" s="132"/>
      <c r="B38" s="40" t="s">
        <v>7</v>
      </c>
      <c r="C38" s="40" t="s">
        <v>7</v>
      </c>
      <c r="D38" s="41">
        <f>K38+R38+AA38+AI38</f>
        <v>251365.80000000002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70" si="54">L38+M38+N38+O38+P38+Q38</f>
        <v>96133.5</v>
      </c>
      <c r="L38" s="41">
        <f t="shared" ref="L38" si="55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6">O41+O46+O47+O48</f>
        <v>100</v>
      </c>
      <c r="P38" s="41">
        <f t="shared" si="56"/>
        <v>0</v>
      </c>
      <c r="Q38" s="41">
        <f t="shared" si="56"/>
        <v>0</v>
      </c>
      <c r="R38" s="41">
        <f t="shared" si="26"/>
        <v>112416.90000000001</v>
      </c>
      <c r="S38" s="41">
        <f t="shared" ref="S38:Z38" si="57">S41+S46+S47+S48</f>
        <v>77906.3</v>
      </c>
      <c r="T38" s="41">
        <f t="shared" si="57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7"/>
        <v>0</v>
      </c>
      <c r="Y38" s="41">
        <f>Y47</f>
        <v>17.3</v>
      </c>
      <c r="Z38" s="41">
        <f t="shared" si="57"/>
        <v>0</v>
      </c>
      <c r="AA38" s="41">
        <f>AB38+AC38+AD38+AE38+AH38+AF38</f>
        <v>42815.4</v>
      </c>
      <c r="AB38" s="41">
        <f>AB41+AB46+AB47+AB48</f>
        <v>36221.4</v>
      </c>
      <c r="AC38" s="41">
        <f>AC41+AC47</f>
        <v>3036.1000000000004</v>
      </c>
      <c r="AD38" s="81">
        <f>AD41+AD47</f>
        <v>412.6</v>
      </c>
      <c r="AE38" s="41">
        <f>AE50+AE47</f>
        <v>3128</v>
      </c>
      <c r="AF38" s="41">
        <f t="shared" ref="AF38:AH38" si="58">AF41+AF46+AF47+AF48</f>
        <v>17.3</v>
      </c>
      <c r="AG38" s="41">
        <f t="shared" si="58"/>
        <v>0</v>
      </c>
      <c r="AH38" s="41">
        <f t="shared" si="58"/>
        <v>0</v>
      </c>
      <c r="AI38" s="41">
        <f t="shared" si="49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1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33"/>
      <c r="B39" s="40" t="s">
        <v>22</v>
      </c>
      <c r="C39" s="40" t="s">
        <v>22</v>
      </c>
      <c r="D39" s="41">
        <f>K39+R39+AA39+AI39+AR39</f>
        <v>250513.49999999997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4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59">O42</f>
        <v>0</v>
      </c>
      <c r="P39" s="41">
        <f t="shared" si="59"/>
        <v>0</v>
      </c>
      <c r="Q39" s="41">
        <f t="shared" si="59"/>
        <v>0</v>
      </c>
      <c r="R39" s="41">
        <f t="shared" si="26"/>
        <v>143591.09999999998</v>
      </c>
      <c r="S39" s="41">
        <f t="shared" ref="S39:Z39" si="60">S42</f>
        <v>135392.79999999999</v>
      </c>
      <c r="T39" s="41">
        <f t="shared" si="60"/>
        <v>0</v>
      </c>
      <c r="U39" s="41">
        <f>U42+U52</f>
        <v>6390.9000000000005</v>
      </c>
      <c r="V39" s="41">
        <f>V42+V45+V52</f>
        <v>1807.3999999999999</v>
      </c>
      <c r="W39" s="41">
        <f t="shared" si="60"/>
        <v>0</v>
      </c>
      <c r="X39" s="41">
        <f t="shared" si="60"/>
        <v>0</v>
      </c>
      <c r="Y39" s="41">
        <f t="shared" si="60"/>
        <v>0</v>
      </c>
      <c r="Z39" s="41">
        <f t="shared" si="60"/>
        <v>0</v>
      </c>
      <c r="AA39" s="41">
        <f t="shared" si="39"/>
        <v>56851.600000000006</v>
      </c>
      <c r="AB39" s="41">
        <f t="shared" ref="AB39:AH39" si="61">AB42</f>
        <v>25529.4</v>
      </c>
      <c r="AC39" s="41">
        <f>AC52+AC42</f>
        <v>27216.2</v>
      </c>
      <c r="AD39" s="81">
        <f>AD42+AD52</f>
        <v>4106</v>
      </c>
      <c r="AE39" s="41">
        <f t="shared" si="61"/>
        <v>0</v>
      </c>
      <c r="AF39" s="41">
        <f t="shared" si="61"/>
        <v>0</v>
      </c>
      <c r="AG39" s="41">
        <f t="shared" si="61"/>
        <v>0</v>
      </c>
      <c r="AH39" s="41">
        <f t="shared" si="61"/>
        <v>0</v>
      </c>
      <c r="AI39" s="41">
        <f t="shared" si="49"/>
        <v>13974.300000000001</v>
      </c>
      <c r="AJ39" s="41">
        <f t="shared" ref="AJ39:AQ39" si="62">AJ42</f>
        <v>0</v>
      </c>
      <c r="AK39" s="41">
        <f>AK52</f>
        <v>13275.6</v>
      </c>
      <c r="AL39" s="41">
        <f>AL52</f>
        <v>698.7</v>
      </c>
      <c r="AM39" s="41">
        <f t="shared" si="62"/>
        <v>0</v>
      </c>
      <c r="AN39" s="41">
        <f t="shared" si="62"/>
        <v>0</v>
      </c>
      <c r="AO39" s="41">
        <f t="shared" si="62"/>
        <v>0</v>
      </c>
      <c r="AP39" s="41">
        <f t="shared" si="62"/>
        <v>0</v>
      </c>
      <c r="AQ39" s="41">
        <f t="shared" si="62"/>
        <v>0</v>
      </c>
      <c r="AR39" s="41">
        <f t="shared" si="51"/>
        <v>0</v>
      </c>
      <c r="AS39" s="41">
        <f t="shared" ref="AS39:AX39" si="63">AS42</f>
        <v>0</v>
      </c>
      <c r="AT39" s="41">
        <f>AT52</f>
        <v>0</v>
      </c>
      <c r="AU39" s="41">
        <f>AU52</f>
        <v>0</v>
      </c>
      <c r="AV39" s="41">
        <f t="shared" si="63"/>
        <v>0</v>
      </c>
      <c r="AW39" s="41">
        <f t="shared" si="63"/>
        <v>0</v>
      </c>
      <c r="AX39" s="41">
        <f t="shared" si="63"/>
        <v>0</v>
      </c>
      <c r="AY39" s="41">
        <f>BA39</f>
        <v>0</v>
      </c>
      <c r="AZ39" s="41">
        <f t="shared" ref="AZ39:BE39" si="64">AZ42</f>
        <v>0</v>
      </c>
      <c r="BA39" s="41">
        <f t="shared" si="64"/>
        <v>0</v>
      </c>
      <c r="BB39" s="41">
        <f t="shared" si="64"/>
        <v>0</v>
      </c>
      <c r="BC39" s="41">
        <f t="shared" si="64"/>
        <v>0</v>
      </c>
      <c r="BD39" s="41">
        <f t="shared" si="64"/>
        <v>0</v>
      </c>
      <c r="BE39" s="41">
        <f t="shared" si="64"/>
        <v>0</v>
      </c>
    </row>
    <row r="40" spans="1:59" s="9" customFormat="1" ht="108" customHeight="1" x14ac:dyDescent="0.2">
      <c r="A40" s="141"/>
      <c r="B40" s="40" t="s">
        <v>18</v>
      </c>
      <c r="C40" s="40" t="s">
        <v>18</v>
      </c>
      <c r="D40" s="41">
        <f>R40+AA40</f>
        <v>2926.4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AD40</f>
        <v>420</v>
      </c>
      <c r="AB40" s="41">
        <v>0</v>
      </c>
      <c r="AC40" s="41">
        <v>0</v>
      </c>
      <c r="AD40" s="81">
        <f>AD44</f>
        <v>420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30" t="s">
        <v>57</v>
      </c>
      <c r="B41" s="97" t="s">
        <v>11</v>
      </c>
      <c r="C41" s="40" t="s">
        <v>7</v>
      </c>
      <c r="D41" s="41">
        <f>K41+R41+AA41</f>
        <v>136857.79999999999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4">
        <f>AB41+AC41+AD41</f>
        <v>38109.4</v>
      </c>
      <c r="AB41" s="41">
        <v>36221.4</v>
      </c>
      <c r="AC41" s="41">
        <v>1510.4</v>
      </c>
      <c r="AD41" s="81">
        <v>377.6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44"/>
      <c r="B42" s="126" t="s">
        <v>11</v>
      </c>
      <c r="C42" s="126" t="s">
        <v>11</v>
      </c>
      <c r="D42" s="117">
        <f>K42+R42+AA42</f>
        <v>192874.3</v>
      </c>
      <c r="E42" s="41"/>
      <c r="F42" s="41"/>
      <c r="G42" s="41"/>
      <c r="H42" s="42"/>
      <c r="I42" s="42"/>
      <c r="J42" s="42"/>
      <c r="K42" s="117">
        <f>M42+N42+L42</f>
        <v>20816.099999999999</v>
      </c>
      <c r="L42" s="117">
        <v>19280.599999999999</v>
      </c>
      <c r="M42" s="117">
        <v>865.3</v>
      </c>
      <c r="N42" s="117">
        <v>670.2</v>
      </c>
      <c r="O42" s="136">
        <v>0</v>
      </c>
      <c r="P42" s="136">
        <v>0</v>
      </c>
      <c r="Q42" s="136">
        <v>0</v>
      </c>
      <c r="R42" s="117">
        <f>S42+U42+V42</f>
        <v>142723.69999999998</v>
      </c>
      <c r="S42" s="117">
        <v>135392.79999999999</v>
      </c>
      <c r="T42" s="117">
        <v>0</v>
      </c>
      <c r="U42" s="117">
        <v>5567.6</v>
      </c>
      <c r="V42" s="117">
        <v>1763.3</v>
      </c>
      <c r="W42" s="117">
        <v>0</v>
      </c>
      <c r="X42" s="117">
        <v>0</v>
      </c>
      <c r="Y42" s="117">
        <v>0</v>
      </c>
      <c r="Z42" s="117">
        <v>0</v>
      </c>
      <c r="AA42" s="117">
        <f>AD42+AC42+AB42</f>
        <v>29334.5</v>
      </c>
      <c r="AB42" s="117">
        <v>25529.4</v>
      </c>
      <c r="AC42" s="117">
        <v>1074.9000000000001</v>
      </c>
      <c r="AD42" s="139">
        <v>2730.2</v>
      </c>
      <c r="AE42" s="117">
        <v>0</v>
      </c>
      <c r="AF42" s="117">
        <v>0</v>
      </c>
      <c r="AG42" s="117">
        <v>0</v>
      </c>
      <c r="AH42" s="117">
        <v>0</v>
      </c>
      <c r="AI42" s="117">
        <f>AJ42+AK42+AL42</f>
        <v>0</v>
      </c>
      <c r="AJ42" s="117">
        <v>0</v>
      </c>
      <c r="AK42" s="117">
        <v>0</v>
      </c>
      <c r="AL42" s="117">
        <v>0</v>
      </c>
      <c r="AM42" s="117">
        <v>0</v>
      </c>
      <c r="AN42" s="117">
        <v>0</v>
      </c>
      <c r="AO42" s="117">
        <v>0</v>
      </c>
      <c r="AP42" s="117">
        <v>0</v>
      </c>
      <c r="AQ42" s="117">
        <v>0</v>
      </c>
      <c r="AR42" s="117">
        <f>AT42</f>
        <v>0</v>
      </c>
      <c r="AS42" s="117">
        <v>0</v>
      </c>
      <c r="AT42" s="117">
        <v>0</v>
      </c>
      <c r="AU42" s="117">
        <v>0</v>
      </c>
      <c r="AV42" s="117">
        <v>0</v>
      </c>
      <c r="AW42" s="117">
        <v>0</v>
      </c>
      <c r="AX42" s="117">
        <v>0</v>
      </c>
      <c r="AY42" s="117">
        <f>BA42</f>
        <v>0</v>
      </c>
      <c r="AZ42" s="117">
        <v>0</v>
      </c>
      <c r="BA42" s="117">
        <v>0</v>
      </c>
      <c r="BB42" s="117">
        <v>0</v>
      </c>
      <c r="BC42" s="117">
        <v>0</v>
      </c>
      <c r="BD42" s="117">
        <v>0</v>
      </c>
      <c r="BE42" s="117">
        <v>0</v>
      </c>
      <c r="BF42" s="32"/>
      <c r="BG42" s="32"/>
    </row>
    <row r="43" spans="1:59" ht="53.25" customHeight="1" x14ac:dyDescent="0.2">
      <c r="A43" s="144"/>
      <c r="B43" s="118"/>
      <c r="C43" s="118"/>
      <c r="D43" s="118"/>
      <c r="E43" s="41"/>
      <c r="F43" s="41"/>
      <c r="G43" s="41"/>
      <c r="H43" s="42"/>
      <c r="I43" s="42"/>
      <c r="J43" s="42"/>
      <c r="K43" s="118"/>
      <c r="L43" s="118"/>
      <c r="M43" s="118"/>
      <c r="N43" s="118"/>
      <c r="O43" s="137"/>
      <c r="P43" s="137"/>
      <c r="Q43" s="137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40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  <c r="BB43" s="118"/>
      <c r="BC43" s="118"/>
      <c r="BD43" s="118"/>
      <c r="BE43" s="118"/>
      <c r="BF43" s="32"/>
      <c r="BG43" s="32"/>
    </row>
    <row r="44" spans="1:59" ht="126" customHeight="1" x14ac:dyDescent="0.2">
      <c r="A44" s="145" t="s">
        <v>62</v>
      </c>
      <c r="B44" s="67" t="s">
        <v>18</v>
      </c>
      <c r="C44" s="54" t="s">
        <v>18</v>
      </c>
      <c r="D44" s="53">
        <f>K44+R44+AA44+AI44+AR44+AY44</f>
        <v>6153.6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420</v>
      </c>
      <c r="AB44" s="53">
        <v>0</v>
      </c>
      <c r="AC44" s="53">
        <v>0</v>
      </c>
      <c r="AD44" s="83">
        <v>420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46"/>
      <c r="B45" s="69" t="s">
        <v>22</v>
      </c>
      <c r="C45" s="54" t="s">
        <v>22</v>
      </c>
      <c r="D45" s="53">
        <f>K45+R45+AA45+AI45+AR45+AY45</f>
        <v>0.8</v>
      </c>
      <c r="E45" s="68"/>
      <c r="F45" s="68"/>
      <c r="G45" s="68"/>
      <c r="H45" s="70"/>
      <c r="I45" s="70"/>
      <c r="J45" s="70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83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7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4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68" si="65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4">
        <f t="shared" ref="AA46:AA68" si="66">AB46+AC46+AD46+AE46+AH46</f>
        <v>0</v>
      </c>
      <c r="AB46" s="41">
        <v>0</v>
      </c>
      <c r="AC46" s="41">
        <v>0</v>
      </c>
      <c r="AD46" s="81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49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1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AC47+AD47+AE47+AF47</f>
        <v>1606</v>
      </c>
      <c r="AB47" s="41">
        <v>0</v>
      </c>
      <c r="AC47" s="41">
        <v>1525.7</v>
      </c>
      <c r="AD47" s="81">
        <v>35</v>
      </c>
      <c r="AE47" s="43">
        <v>28</v>
      </c>
      <c r="AF47" s="43">
        <v>17.3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7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7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41">
        <v>0</v>
      </c>
      <c r="AD48" s="81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7" t="s">
        <v>22</v>
      </c>
      <c r="C49" s="40" t="s">
        <v>7</v>
      </c>
      <c r="D49" s="41">
        <f t="shared" ref="D49:D50" si="68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41">
        <v>0</v>
      </c>
      <c r="AD49" s="81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8"/>
        <v>3100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3100</v>
      </c>
      <c r="AB50" s="41">
        <v>0</v>
      </c>
      <c r="AC50" s="41">
        <v>0</v>
      </c>
      <c r="AD50" s="81">
        <v>0</v>
      </c>
      <c r="AE50" s="43">
        <v>3100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32" t="s">
        <v>46</v>
      </c>
      <c r="B51" s="67" t="s">
        <v>11</v>
      </c>
      <c r="C51" s="40" t="s">
        <v>7</v>
      </c>
      <c r="D51" s="41">
        <f>K51+R51+AA51+AI52</f>
        <v>118093.90000000001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75">
        <v>0</v>
      </c>
      <c r="AD51" s="81">
        <v>0</v>
      </c>
      <c r="AE51" s="43">
        <v>0</v>
      </c>
      <c r="AF51" s="43">
        <v>0</v>
      </c>
      <c r="AG51" s="43">
        <v>0</v>
      </c>
      <c r="AH51" s="43">
        <v>0</v>
      </c>
      <c r="AI51" s="77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33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27517.1</v>
      </c>
      <c r="AB52" s="41">
        <v>0</v>
      </c>
      <c r="AC52" s="41">
        <v>26141.3</v>
      </c>
      <c r="AD52" s="81">
        <v>1375.8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13974.300000000001</v>
      </c>
      <c r="AJ52" s="41">
        <v>0</v>
      </c>
      <c r="AK52" s="41">
        <v>13275.6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62" t="s">
        <v>34</v>
      </c>
      <c r="B53" s="40"/>
      <c r="C53" s="40" t="s">
        <v>6</v>
      </c>
      <c r="D53" s="41">
        <f>K53+R53+AA53+AI53+AR53+AY53</f>
        <v>410165.89999999997</v>
      </c>
      <c r="E53" s="41">
        <f t="shared" ref="E53:J53" si="69">SUM(E54:E58)</f>
        <v>0</v>
      </c>
      <c r="F53" s="41">
        <f t="shared" si="69"/>
        <v>59064.11</v>
      </c>
      <c r="G53" s="41">
        <f t="shared" si="69"/>
        <v>2681.6</v>
      </c>
      <c r="H53" s="41">
        <f t="shared" si="69"/>
        <v>261.42900000000003</v>
      </c>
      <c r="I53" s="41">
        <f t="shared" si="69"/>
        <v>76.899999999999991</v>
      </c>
      <c r="J53" s="41">
        <f t="shared" si="69"/>
        <v>6.3</v>
      </c>
      <c r="K53" s="41">
        <f>L53+M53+N53+O53+P53+Q53</f>
        <v>69656.899999999994</v>
      </c>
      <c r="L53" s="41">
        <f t="shared" ref="L53:M53" si="70">L54+L55+L56+L57+L58</f>
        <v>0</v>
      </c>
      <c r="M53" s="41">
        <f t="shared" si="70"/>
        <v>17644.2</v>
      </c>
      <c r="N53" s="41">
        <f>N54+N55+N56+N57+N58</f>
        <v>21487.600000000002</v>
      </c>
      <c r="O53" s="41">
        <f>O54+O55+O56+O57+O58</f>
        <v>30292.2</v>
      </c>
      <c r="P53" s="41">
        <f>SUM(P54:P58)</f>
        <v>65.900000000000006</v>
      </c>
      <c r="Q53" s="41">
        <f>SUM(Q54:Q58)</f>
        <v>167</v>
      </c>
      <c r="R53" s="41">
        <f>S53+T53+U53+V53+W53+Y53+Z53</f>
        <v>82971.199999999997</v>
      </c>
      <c r="S53" s="41">
        <f t="shared" ref="S53:Z53" si="71">S54+S55+S56+S57+S58</f>
        <v>0</v>
      </c>
      <c r="T53" s="41">
        <f t="shared" si="71"/>
        <v>0</v>
      </c>
      <c r="U53" s="41">
        <f t="shared" si="71"/>
        <v>19068</v>
      </c>
      <c r="V53" s="41">
        <f>V54+V55+V56+V57+V58</f>
        <v>23246.799999999999</v>
      </c>
      <c r="W53" s="41">
        <f>W54+W55+W56+W57+W58</f>
        <v>40412.300000000003</v>
      </c>
      <c r="X53" s="41">
        <f t="shared" si="71"/>
        <v>0</v>
      </c>
      <c r="Y53" s="41">
        <f t="shared" si="71"/>
        <v>81.2</v>
      </c>
      <c r="Z53" s="41">
        <f t="shared" si="71"/>
        <v>162.9</v>
      </c>
      <c r="AA53" s="41">
        <f>AB53+AC53+AD53+AE53+AF53+AH53</f>
        <v>138302.5</v>
      </c>
      <c r="AB53" s="41">
        <f t="shared" ref="AB53:AH53" si="72">AB54+AB55+AB56+AB57+AB58</f>
        <v>0</v>
      </c>
      <c r="AC53" s="41">
        <f>AC54+AC55+AC56+AC57+AC58+AC60</f>
        <v>111607.9</v>
      </c>
      <c r="AD53" s="81">
        <f>AD54+AD55+AD56+AD57+AD58+AD59+AD61+AD60</f>
        <v>22918.6</v>
      </c>
      <c r="AE53" s="41">
        <f t="shared" si="72"/>
        <v>3527.2</v>
      </c>
      <c r="AF53" s="41">
        <f t="shared" si="72"/>
        <v>66.900000000000006</v>
      </c>
      <c r="AG53" s="41">
        <f t="shared" si="72"/>
        <v>0</v>
      </c>
      <c r="AH53" s="41">
        <f t="shared" si="72"/>
        <v>181.9</v>
      </c>
      <c r="AI53" s="41">
        <f>AJ53+AK53+AL53+AM53+AN53+AQ53</f>
        <v>46282.100000000006</v>
      </c>
      <c r="AJ53" s="41">
        <f t="shared" ref="AJ53:AQ53" si="73">AJ54+AJ55+AJ56+AJ57+AJ58</f>
        <v>0</v>
      </c>
      <c r="AK53" s="41">
        <f t="shared" si="73"/>
        <v>17349.8</v>
      </c>
      <c r="AL53" s="41">
        <f t="shared" si="73"/>
        <v>23888.300000000003</v>
      </c>
      <c r="AM53" s="41">
        <f t="shared" si="73"/>
        <v>4855.2</v>
      </c>
      <c r="AN53" s="41">
        <f t="shared" si="73"/>
        <v>6.9</v>
      </c>
      <c r="AO53" s="41">
        <f t="shared" si="73"/>
        <v>0</v>
      </c>
      <c r="AP53" s="41">
        <f t="shared" si="73"/>
        <v>0</v>
      </c>
      <c r="AQ53" s="41">
        <f t="shared" si="73"/>
        <v>181.9</v>
      </c>
      <c r="AR53" s="41">
        <f>AS53+AT53+AU53+AV53+AW53+AX53</f>
        <v>44274.400000000001</v>
      </c>
      <c r="AS53" s="41">
        <f t="shared" ref="AS53:AX53" si="74">AS54+AS55+AS56+AS57+AS58</f>
        <v>0</v>
      </c>
      <c r="AT53" s="41">
        <f t="shared" si="74"/>
        <v>17342.099999999999</v>
      </c>
      <c r="AU53" s="41">
        <f t="shared" si="74"/>
        <v>21888.300000000003</v>
      </c>
      <c r="AV53" s="41">
        <f t="shared" si="74"/>
        <v>4855.2</v>
      </c>
      <c r="AW53" s="41">
        <f t="shared" si="74"/>
        <v>6.9</v>
      </c>
      <c r="AX53" s="41">
        <f t="shared" si="74"/>
        <v>181.9</v>
      </c>
      <c r="AY53" s="41">
        <f>BB53+BC53+BD53+BE53</f>
        <v>28678.800000000003</v>
      </c>
      <c r="AZ53" s="41">
        <f t="shared" ref="AZ53:BE53" si="75">AZ54+AZ55+AZ56+AZ57+AZ58</f>
        <v>0</v>
      </c>
      <c r="BA53" s="41">
        <f t="shared" si="75"/>
        <v>0</v>
      </c>
      <c r="BB53" s="41">
        <f t="shared" si="75"/>
        <v>23823.600000000002</v>
      </c>
      <c r="BC53" s="41">
        <f t="shared" si="75"/>
        <v>4855.2</v>
      </c>
      <c r="BD53" s="41">
        <f t="shared" si="75"/>
        <v>0</v>
      </c>
      <c r="BE53" s="41">
        <f t="shared" si="75"/>
        <v>0</v>
      </c>
    </row>
    <row r="54" spans="1:57" ht="181.5" customHeight="1" x14ac:dyDescent="0.2">
      <c r="A54" s="44" t="s">
        <v>47</v>
      </c>
      <c r="B54" s="40" t="s">
        <v>70</v>
      </c>
      <c r="C54" s="40" t="s">
        <v>7</v>
      </c>
      <c r="D54" s="41">
        <f t="shared" ref="D54:D62" si="76">K54+R54+AA54+AI54+AR54+AY54</f>
        <v>43308.9</v>
      </c>
      <c r="E54" s="41">
        <v>0</v>
      </c>
      <c r="F54" s="41">
        <v>2396.9</v>
      </c>
      <c r="G54" s="41">
        <v>1521.6</v>
      </c>
      <c r="H54" s="41"/>
      <c r="I54" s="41"/>
      <c r="J54" s="41"/>
      <c r="K54" s="41">
        <f t="shared" si="54"/>
        <v>6316.5</v>
      </c>
      <c r="L54" s="41">
        <v>0</v>
      </c>
      <c r="M54" s="41">
        <v>1167.9000000000001</v>
      </c>
      <c r="N54" s="41">
        <v>5148.6000000000004</v>
      </c>
      <c r="O54" s="41">
        <v>0</v>
      </c>
      <c r="P54" s="41">
        <v>0</v>
      </c>
      <c r="Q54" s="41">
        <v>0</v>
      </c>
      <c r="R54" s="41">
        <f t="shared" si="65"/>
        <v>7011.9</v>
      </c>
      <c r="S54" s="41">
        <v>0</v>
      </c>
      <c r="T54" s="41">
        <v>0</v>
      </c>
      <c r="U54" s="41">
        <v>1849.9</v>
      </c>
      <c r="V54" s="41">
        <v>5162</v>
      </c>
      <c r="W54" s="41">
        <v>0</v>
      </c>
      <c r="X54" s="41"/>
      <c r="Y54" s="41">
        <v>0</v>
      </c>
      <c r="Z54" s="41">
        <v>0</v>
      </c>
      <c r="AA54" s="41">
        <f t="shared" si="66"/>
        <v>6992.4</v>
      </c>
      <c r="AB54" s="41">
        <v>0</v>
      </c>
      <c r="AC54" s="41">
        <v>1229.2</v>
      </c>
      <c r="AD54" s="81">
        <v>5763.2</v>
      </c>
      <c r="AE54" s="41">
        <v>0</v>
      </c>
      <c r="AF54" s="41">
        <v>0</v>
      </c>
      <c r="AG54" s="41">
        <v>0</v>
      </c>
      <c r="AH54" s="41">
        <v>0</v>
      </c>
      <c r="AI54" s="41">
        <f>AJ54+AK54+AL54+AM54+AQ54</f>
        <v>8094</v>
      </c>
      <c r="AJ54" s="41">
        <v>0</v>
      </c>
      <c r="AK54" s="41">
        <v>1229.2</v>
      </c>
      <c r="AL54" s="41">
        <v>6864.8</v>
      </c>
      <c r="AM54" s="41">
        <v>0</v>
      </c>
      <c r="AN54" s="41">
        <v>0</v>
      </c>
      <c r="AO54" s="41"/>
      <c r="AP54" s="41"/>
      <c r="AQ54" s="41">
        <v>0</v>
      </c>
      <c r="AR54" s="41">
        <f>AS54+AT54+AU54+AV54+BE54</f>
        <v>8094</v>
      </c>
      <c r="AS54" s="41">
        <v>0</v>
      </c>
      <c r="AT54" s="41">
        <v>1229.2</v>
      </c>
      <c r="AU54" s="41">
        <v>6864.8</v>
      </c>
      <c r="AV54" s="41">
        <v>0</v>
      </c>
      <c r="AW54" s="41">
        <v>0</v>
      </c>
      <c r="AX54" s="41">
        <v>0</v>
      </c>
      <c r="AY54" s="41">
        <f>BA54+BB54</f>
        <v>6800.1</v>
      </c>
      <c r="AZ54" s="41">
        <v>0</v>
      </c>
      <c r="BA54" s="41">
        <v>0</v>
      </c>
      <c r="BB54" s="41">
        <v>6800.1</v>
      </c>
      <c r="BC54" s="41">
        <v>0</v>
      </c>
      <c r="BD54" s="41">
        <v>0</v>
      </c>
      <c r="BE54" s="41">
        <v>0</v>
      </c>
    </row>
    <row r="55" spans="1:57" s="3" customFormat="1" ht="171.75" customHeight="1" x14ac:dyDescent="0.2">
      <c r="A55" s="44" t="s">
        <v>48</v>
      </c>
      <c r="B55" s="67" t="s">
        <v>70</v>
      </c>
      <c r="C55" s="40" t="s">
        <v>7</v>
      </c>
      <c r="D55" s="41">
        <f t="shared" si="76"/>
        <v>154793.29999999999</v>
      </c>
      <c r="E55" s="41"/>
      <c r="F55" s="41">
        <v>13504.3</v>
      </c>
      <c r="G55" s="41">
        <v>550</v>
      </c>
      <c r="H55" s="41">
        <f>11.4+51.3</f>
        <v>62.699999999999996</v>
      </c>
      <c r="I55" s="41">
        <f>3.6+73.3</f>
        <v>76.899999999999991</v>
      </c>
      <c r="J55" s="41">
        <v>6.3</v>
      </c>
      <c r="K55" s="41">
        <f t="shared" si="54"/>
        <v>26547.3</v>
      </c>
      <c r="L55" s="41">
        <v>0</v>
      </c>
      <c r="M55" s="41">
        <v>14292.4</v>
      </c>
      <c r="N55" s="41">
        <v>8979.7999999999993</v>
      </c>
      <c r="O55" s="41">
        <v>3042.2</v>
      </c>
      <c r="P55" s="41">
        <v>65.900000000000006</v>
      </c>
      <c r="Q55" s="41">
        <v>167</v>
      </c>
      <c r="R55" s="41">
        <f t="shared" si="65"/>
        <v>26548.7</v>
      </c>
      <c r="S55" s="41">
        <v>0</v>
      </c>
      <c r="T55" s="41">
        <v>0</v>
      </c>
      <c r="U55" s="41">
        <v>14401.2</v>
      </c>
      <c r="V55" s="41">
        <v>8849.2999999999993</v>
      </c>
      <c r="W55" s="41">
        <v>3054.1</v>
      </c>
      <c r="X55" s="41"/>
      <c r="Y55" s="41">
        <v>81.2</v>
      </c>
      <c r="Z55" s="41">
        <v>162.9</v>
      </c>
      <c r="AA55" s="41">
        <f>AB55+AC55+AD55+AE55+AF55+AH55</f>
        <v>27363.200000000001</v>
      </c>
      <c r="AB55" s="41">
        <v>0</v>
      </c>
      <c r="AC55" s="41">
        <v>13628.8</v>
      </c>
      <c r="AD55" s="81">
        <v>10258.4</v>
      </c>
      <c r="AE55" s="41">
        <v>3227.2</v>
      </c>
      <c r="AF55" s="41">
        <v>66.900000000000006</v>
      </c>
      <c r="AG55" s="41">
        <v>0</v>
      </c>
      <c r="AH55" s="41">
        <v>181.9</v>
      </c>
      <c r="AI55" s="41">
        <f>AJ55+AK55+AL55+AM55+AN55+AQ55</f>
        <v>29383.900000000005</v>
      </c>
      <c r="AJ55" s="41">
        <v>0</v>
      </c>
      <c r="AK55" s="41">
        <v>13628.8</v>
      </c>
      <c r="AL55" s="41">
        <v>11011.1</v>
      </c>
      <c r="AM55" s="41">
        <v>4555.2</v>
      </c>
      <c r="AN55" s="41">
        <v>6.9</v>
      </c>
      <c r="AO55" s="41"/>
      <c r="AP55" s="41"/>
      <c r="AQ55" s="41">
        <v>181.9</v>
      </c>
      <c r="AR55" s="41">
        <f>AS55+AT55+AU55+AV55+AW55+AX55</f>
        <v>29383.900000000005</v>
      </c>
      <c r="AS55" s="41">
        <v>0</v>
      </c>
      <c r="AT55" s="41">
        <v>13628.8</v>
      </c>
      <c r="AU55" s="41">
        <v>11011.1</v>
      </c>
      <c r="AV55" s="41">
        <v>4555.2</v>
      </c>
      <c r="AW55" s="41">
        <v>6.9</v>
      </c>
      <c r="AX55" s="41">
        <v>181.9</v>
      </c>
      <c r="AY55" s="41">
        <f>AZ55+BA55+BB55+BC55+BD55+BE55</f>
        <v>15566.3</v>
      </c>
      <c r="AZ55" s="41">
        <v>0</v>
      </c>
      <c r="BA55" s="41">
        <v>0</v>
      </c>
      <c r="BB55" s="76">
        <v>11011.1</v>
      </c>
      <c r="BC55" s="76">
        <v>4555.2</v>
      </c>
      <c r="BD55" s="41">
        <v>0</v>
      </c>
      <c r="BE55" s="41">
        <v>0</v>
      </c>
    </row>
    <row r="56" spans="1:57" s="3" customFormat="1" ht="176.25" customHeight="1" x14ac:dyDescent="0.2">
      <c r="A56" s="44" t="s">
        <v>49</v>
      </c>
      <c r="B56" s="67" t="s">
        <v>70</v>
      </c>
      <c r="C56" s="40" t="s">
        <v>7</v>
      </c>
      <c r="D56" s="41">
        <f t="shared" si="76"/>
        <v>95182.9</v>
      </c>
      <c r="E56" s="41">
        <v>0</v>
      </c>
      <c r="F56" s="41">
        <v>41066.01</v>
      </c>
      <c r="G56" s="41">
        <v>0</v>
      </c>
      <c r="H56" s="41">
        <v>198.72900000000001</v>
      </c>
      <c r="I56" s="41">
        <v>0</v>
      </c>
      <c r="J56" s="41">
        <v>0</v>
      </c>
      <c r="K56" s="41">
        <f t="shared" si="54"/>
        <v>33096.5</v>
      </c>
      <c r="L56" s="41">
        <v>0</v>
      </c>
      <c r="M56" s="41">
        <v>0</v>
      </c>
      <c r="N56" s="41">
        <v>6596.5</v>
      </c>
      <c r="O56" s="41">
        <v>26500</v>
      </c>
      <c r="P56" s="41">
        <v>0</v>
      </c>
      <c r="Q56" s="41">
        <v>0</v>
      </c>
      <c r="R56" s="41">
        <f t="shared" si="65"/>
        <v>45056.5</v>
      </c>
      <c r="S56" s="41">
        <v>0</v>
      </c>
      <c r="T56" s="41">
        <v>0</v>
      </c>
      <c r="U56" s="41">
        <v>0</v>
      </c>
      <c r="V56" s="41">
        <v>8201.7000000000007</v>
      </c>
      <c r="W56" s="41">
        <v>36854.800000000003</v>
      </c>
      <c r="X56" s="41"/>
      <c r="Y56" s="41"/>
      <c r="Z56" s="41"/>
      <c r="AA56" s="41">
        <f t="shared" si="66"/>
        <v>4029.9</v>
      </c>
      <c r="AB56" s="41">
        <v>0</v>
      </c>
      <c r="AC56" s="41">
        <v>0</v>
      </c>
      <c r="AD56" s="81">
        <v>4029.9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5000</v>
      </c>
      <c r="AJ56" s="41">
        <v>0</v>
      </c>
      <c r="AK56" s="41">
        <v>0</v>
      </c>
      <c r="AL56" s="41">
        <v>5000</v>
      </c>
      <c r="AM56" s="41">
        <v>0</v>
      </c>
      <c r="AN56" s="41">
        <v>0</v>
      </c>
      <c r="AO56" s="41"/>
      <c r="AP56" s="41"/>
      <c r="AQ56" s="41">
        <v>0</v>
      </c>
      <c r="AR56" s="41">
        <f t="shared" ref="AR56:AR68" si="77">AS56+AT56+AU56+AV56+BE56</f>
        <v>3000</v>
      </c>
      <c r="AS56" s="41">
        <v>0</v>
      </c>
      <c r="AT56" s="41">
        <v>0</v>
      </c>
      <c r="AU56" s="41">
        <v>3000</v>
      </c>
      <c r="AV56" s="41">
        <v>0</v>
      </c>
      <c r="AW56" s="41">
        <v>0</v>
      </c>
      <c r="AX56" s="41"/>
      <c r="AY56" s="41">
        <f>AZ56+BB56+BC56+BE56+BK56</f>
        <v>5000</v>
      </c>
      <c r="AZ56" s="41">
        <v>0</v>
      </c>
      <c r="BA56" s="41">
        <v>0</v>
      </c>
      <c r="BB56" s="41">
        <v>5000</v>
      </c>
      <c r="BC56" s="41">
        <v>0</v>
      </c>
      <c r="BD56" s="41">
        <v>0</v>
      </c>
      <c r="BE56" s="41">
        <v>0</v>
      </c>
    </row>
    <row r="57" spans="1:57" ht="162.75" x14ac:dyDescent="0.2">
      <c r="A57" s="44" t="s">
        <v>50</v>
      </c>
      <c r="B57" s="67" t="s">
        <v>70</v>
      </c>
      <c r="C57" s="40" t="s">
        <v>7</v>
      </c>
      <c r="D57" s="41">
        <f t="shared" si="76"/>
        <v>10063.199999999999</v>
      </c>
      <c r="E57" s="41">
        <v>0</v>
      </c>
      <c r="F57" s="41">
        <v>0</v>
      </c>
      <c r="G57" s="41">
        <v>310</v>
      </c>
      <c r="H57" s="41">
        <v>0</v>
      </c>
      <c r="I57" s="41">
        <v>0</v>
      </c>
      <c r="J57" s="41">
        <v>0</v>
      </c>
      <c r="K57" s="41">
        <f t="shared" si="54"/>
        <v>1223</v>
      </c>
      <c r="L57" s="41">
        <v>0</v>
      </c>
      <c r="M57" s="41">
        <v>0</v>
      </c>
      <c r="N57" s="41">
        <v>473</v>
      </c>
      <c r="O57" s="41">
        <v>750</v>
      </c>
      <c r="P57" s="41">
        <v>0</v>
      </c>
      <c r="Q57" s="41">
        <v>0</v>
      </c>
      <c r="R57" s="41">
        <f t="shared" si="65"/>
        <v>1153.1999999999998</v>
      </c>
      <c r="S57" s="41">
        <v>0</v>
      </c>
      <c r="T57" s="41">
        <v>0</v>
      </c>
      <c r="U57" s="41">
        <v>0</v>
      </c>
      <c r="V57" s="41">
        <v>649.79999999999995</v>
      </c>
      <c r="W57" s="41">
        <v>503.4</v>
      </c>
      <c r="X57" s="41"/>
      <c r="Y57" s="41"/>
      <c r="Z57" s="41"/>
      <c r="AA57" s="41">
        <f t="shared" si="66"/>
        <v>4139.2</v>
      </c>
      <c r="AB57" s="41">
        <v>0</v>
      </c>
      <c r="AC57" s="41">
        <v>3072.6</v>
      </c>
      <c r="AD57" s="81">
        <v>766.6</v>
      </c>
      <c r="AE57" s="41">
        <v>300</v>
      </c>
      <c r="AF57" s="41">
        <v>0</v>
      </c>
      <c r="AG57" s="41">
        <v>0</v>
      </c>
      <c r="AH57" s="41">
        <v>0</v>
      </c>
      <c r="AI57" s="41">
        <f>AJ57+AK57+AL57+AM57+AQ57</f>
        <v>1267.7</v>
      </c>
      <c r="AJ57" s="41">
        <v>0</v>
      </c>
      <c r="AK57" s="41">
        <v>255.3</v>
      </c>
      <c r="AL57" s="41">
        <v>712.4</v>
      </c>
      <c r="AM57" s="41">
        <v>300</v>
      </c>
      <c r="AN57" s="41">
        <v>0</v>
      </c>
      <c r="AO57" s="41"/>
      <c r="AP57" s="41"/>
      <c r="AQ57" s="41">
        <v>0</v>
      </c>
      <c r="AR57" s="41">
        <f t="shared" si="77"/>
        <v>1267.7</v>
      </c>
      <c r="AS57" s="41">
        <v>0</v>
      </c>
      <c r="AT57" s="41">
        <v>255.3</v>
      </c>
      <c r="AU57" s="41">
        <v>712.4</v>
      </c>
      <c r="AV57" s="41">
        <v>300</v>
      </c>
      <c r="AW57" s="41">
        <v>0</v>
      </c>
      <c r="AX57" s="41">
        <v>0</v>
      </c>
      <c r="AY57" s="41">
        <f>AZ57+BB57+BC57+BE57+BK57</f>
        <v>1012.4</v>
      </c>
      <c r="AZ57" s="41">
        <v>0</v>
      </c>
      <c r="BA57" s="41">
        <v>0</v>
      </c>
      <c r="BB57" s="41">
        <v>712.4</v>
      </c>
      <c r="BC57" s="41">
        <v>300</v>
      </c>
      <c r="BD57" s="41">
        <v>0</v>
      </c>
      <c r="BE57" s="41">
        <v>0</v>
      </c>
    </row>
    <row r="58" spans="1:57" s="3" customFormat="1" ht="272.25" customHeight="1" x14ac:dyDescent="0.2">
      <c r="A58" s="44" t="s">
        <v>51</v>
      </c>
      <c r="B58" s="67" t="s">
        <v>70</v>
      </c>
      <c r="C58" s="40" t="s">
        <v>7</v>
      </c>
      <c r="D58" s="41">
        <f t="shared" si="76"/>
        <v>14342.099999999999</v>
      </c>
      <c r="E58" s="41">
        <v>0</v>
      </c>
      <c r="F58" s="41">
        <v>2096.9</v>
      </c>
      <c r="G58" s="41">
        <v>300</v>
      </c>
      <c r="H58" s="41">
        <v>0</v>
      </c>
      <c r="I58" s="41">
        <v>0</v>
      </c>
      <c r="J58" s="41">
        <v>0</v>
      </c>
      <c r="K58" s="41">
        <f t="shared" si="54"/>
        <v>2473.6</v>
      </c>
      <c r="L58" s="41">
        <v>0</v>
      </c>
      <c r="M58" s="41">
        <v>2183.9</v>
      </c>
      <c r="N58" s="41">
        <v>289.7</v>
      </c>
      <c r="O58" s="41">
        <v>0</v>
      </c>
      <c r="P58" s="41">
        <v>0</v>
      </c>
      <c r="Q58" s="41">
        <v>0</v>
      </c>
      <c r="R58" s="41">
        <f t="shared" si="65"/>
        <v>3200.9</v>
      </c>
      <c r="S58" s="41">
        <v>0</v>
      </c>
      <c r="T58" s="41">
        <v>0</v>
      </c>
      <c r="U58" s="41">
        <v>2816.9</v>
      </c>
      <c r="V58" s="41">
        <v>384</v>
      </c>
      <c r="W58" s="41"/>
      <c r="X58" s="41"/>
      <c r="Y58" s="41"/>
      <c r="Z58" s="41"/>
      <c r="AA58" s="41">
        <f t="shared" si="66"/>
        <v>3302.3</v>
      </c>
      <c r="AB58" s="41">
        <v>0</v>
      </c>
      <c r="AC58" s="41">
        <v>3002.3</v>
      </c>
      <c r="AD58" s="81">
        <v>300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2536.5</v>
      </c>
      <c r="AJ58" s="41">
        <v>0</v>
      </c>
      <c r="AK58" s="41">
        <v>2236.5</v>
      </c>
      <c r="AL58" s="41">
        <v>300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si="77"/>
        <v>2528.8000000000002</v>
      </c>
      <c r="AS58" s="41">
        <v>0</v>
      </c>
      <c r="AT58" s="41">
        <v>2228.8000000000002</v>
      </c>
      <c r="AU58" s="41">
        <v>300</v>
      </c>
      <c r="AV58" s="41">
        <v>0</v>
      </c>
      <c r="AW58" s="41">
        <v>0</v>
      </c>
      <c r="AX58" s="41">
        <v>0</v>
      </c>
      <c r="AY58" s="41">
        <f>AZ58+BB58+BC58+BE58+BK58</f>
        <v>300</v>
      </c>
      <c r="AZ58" s="41">
        <v>0</v>
      </c>
      <c r="BA58" s="41">
        <v>0</v>
      </c>
      <c r="BB58" s="41">
        <v>300</v>
      </c>
      <c r="BC58" s="41">
        <v>0</v>
      </c>
      <c r="BD58" s="41">
        <v>0</v>
      </c>
      <c r="BE58" s="41">
        <v>0</v>
      </c>
    </row>
    <row r="59" spans="1:57" s="3" customFormat="1" ht="207.75" customHeight="1" x14ac:dyDescent="0.2">
      <c r="A59" s="44" t="s">
        <v>73</v>
      </c>
      <c r="B59" s="99" t="s">
        <v>70</v>
      </c>
      <c r="C59" s="99" t="s">
        <v>7</v>
      </c>
      <c r="D59" s="98">
        <f>AA59</f>
        <v>0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>
        <f>AD59</f>
        <v>0</v>
      </c>
      <c r="AB59" s="98"/>
      <c r="AC59" s="98"/>
      <c r="AD59" s="100">
        <v>0</v>
      </c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</row>
    <row r="60" spans="1:57" s="3" customFormat="1" ht="242.25" customHeight="1" x14ac:dyDescent="0.2">
      <c r="A60" s="44" t="s">
        <v>77</v>
      </c>
      <c r="B60" s="115" t="s">
        <v>70</v>
      </c>
      <c r="C60" s="115" t="s">
        <v>7</v>
      </c>
      <c r="D60" s="114">
        <f>AA60</f>
        <v>91590.9</v>
      </c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>
        <f>AC60+AD60</f>
        <v>91590.9</v>
      </c>
      <c r="AB60" s="114"/>
      <c r="AC60" s="114">
        <v>90675</v>
      </c>
      <c r="AD60" s="116">
        <v>915.9</v>
      </c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</row>
    <row r="61" spans="1:57" s="3" customFormat="1" ht="191.25" customHeight="1" x14ac:dyDescent="0.2">
      <c r="A61" s="44" t="s">
        <v>74</v>
      </c>
      <c r="B61" s="111" t="s">
        <v>18</v>
      </c>
      <c r="C61" s="111" t="s">
        <v>18</v>
      </c>
      <c r="D61" s="98">
        <f>AA61</f>
        <v>884.6</v>
      </c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>
        <f>AD61</f>
        <v>884.6</v>
      </c>
      <c r="AB61" s="98"/>
      <c r="AC61" s="98"/>
      <c r="AD61" s="100">
        <v>884.6</v>
      </c>
      <c r="AE61" s="98"/>
      <c r="AF61" s="98"/>
      <c r="AG61" s="98"/>
      <c r="AH61" s="98"/>
      <c r="AI61" s="98"/>
      <c r="AJ61" s="98"/>
      <c r="AK61" s="98"/>
      <c r="AL61" s="98"/>
      <c r="AM61" s="98"/>
      <c r="AN61" s="98"/>
      <c r="AO61" s="98"/>
      <c r="AP61" s="98"/>
      <c r="AQ61" s="98"/>
      <c r="AR61" s="98"/>
      <c r="AS61" s="98"/>
      <c r="AT61" s="98"/>
      <c r="AU61" s="98"/>
      <c r="AV61" s="98"/>
      <c r="AW61" s="98"/>
      <c r="AX61" s="98"/>
      <c r="AY61" s="98"/>
      <c r="AZ61" s="98"/>
      <c r="BA61" s="98"/>
      <c r="BB61" s="98"/>
      <c r="BC61" s="98"/>
      <c r="BD61" s="98"/>
      <c r="BE61" s="98"/>
    </row>
    <row r="62" spans="1:57" s="7" customFormat="1" ht="162.75" x14ac:dyDescent="0.2">
      <c r="A62" s="56" t="s">
        <v>35</v>
      </c>
      <c r="B62" s="40" t="s">
        <v>21</v>
      </c>
      <c r="C62" s="40" t="s">
        <v>6</v>
      </c>
      <c r="D62" s="41">
        <f t="shared" si="76"/>
        <v>0</v>
      </c>
      <c r="E62" s="41">
        <v>0</v>
      </c>
      <c r="F62" s="41">
        <v>0</v>
      </c>
      <c r="G62" s="41">
        <v>0</v>
      </c>
      <c r="H62" s="41"/>
      <c r="I62" s="41"/>
      <c r="J62" s="41"/>
      <c r="K62" s="41">
        <f t="shared" si="54"/>
        <v>0</v>
      </c>
      <c r="L62" s="41">
        <v>0</v>
      </c>
      <c r="M62" s="41">
        <v>0</v>
      </c>
      <c r="N62" s="41">
        <v>0</v>
      </c>
      <c r="O62" s="41"/>
      <c r="P62" s="41"/>
      <c r="Q62" s="41"/>
      <c r="R62" s="41">
        <f t="shared" si="65"/>
        <v>0</v>
      </c>
      <c r="S62" s="41">
        <v>0</v>
      </c>
      <c r="T62" s="41">
        <v>0</v>
      </c>
      <c r="U62" s="41">
        <v>0</v>
      </c>
      <c r="V62" s="41">
        <v>0</v>
      </c>
      <c r="W62" s="41"/>
      <c r="X62" s="41"/>
      <c r="Y62" s="41"/>
      <c r="Z62" s="41"/>
      <c r="AA62" s="41">
        <f t="shared" si="66"/>
        <v>0</v>
      </c>
      <c r="AB62" s="41">
        <v>0</v>
      </c>
      <c r="AC62" s="41">
        <v>0</v>
      </c>
      <c r="AD62" s="81">
        <v>0</v>
      </c>
      <c r="AE62" s="41">
        <v>0</v>
      </c>
      <c r="AF62" s="41">
        <v>0</v>
      </c>
      <c r="AG62" s="41">
        <v>0</v>
      </c>
      <c r="AH62" s="41">
        <v>0</v>
      </c>
      <c r="AI62" s="41">
        <f t="shared" ref="AI62:AI68" si="78">AJ62+AK62+AL62+AM62+AQ62</f>
        <v>0</v>
      </c>
      <c r="AJ62" s="41">
        <v>0</v>
      </c>
      <c r="AK62" s="41">
        <v>0</v>
      </c>
      <c r="AL62" s="41">
        <v>0</v>
      </c>
      <c r="AM62" s="41">
        <v>0</v>
      </c>
      <c r="AN62" s="41">
        <v>0</v>
      </c>
      <c r="AO62" s="41"/>
      <c r="AP62" s="41"/>
      <c r="AQ62" s="41">
        <v>0</v>
      </c>
      <c r="AR62" s="41">
        <f t="shared" si="77"/>
        <v>0</v>
      </c>
      <c r="AS62" s="41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0</v>
      </c>
      <c r="AY62" s="41">
        <f t="shared" ref="AY62:AY67" si="79">AZ62+BB62+BC62+BE62+BK62</f>
        <v>0</v>
      </c>
      <c r="AZ62" s="41">
        <v>0</v>
      </c>
      <c r="BA62" s="41">
        <v>0</v>
      </c>
      <c r="BB62" s="41">
        <v>0</v>
      </c>
      <c r="BC62" s="41">
        <v>0</v>
      </c>
      <c r="BD62" s="41">
        <v>0</v>
      </c>
      <c r="BE62" s="41">
        <v>0</v>
      </c>
    </row>
    <row r="63" spans="1:57" s="10" customFormat="1" ht="86.25" customHeight="1" x14ac:dyDescent="0.2">
      <c r="A63" s="130" t="s">
        <v>36</v>
      </c>
      <c r="B63" s="40"/>
      <c r="C63" s="40" t="s">
        <v>6</v>
      </c>
      <c r="D63" s="41">
        <f>K63+R63+AA63+AI63+AR63+AY63</f>
        <v>1901.7</v>
      </c>
      <c r="E63" s="43" t="e">
        <f>E64+#REF!+#REF!</f>
        <v>#REF!</v>
      </c>
      <c r="F63" s="43" t="e">
        <f>F64+#REF!+#REF!</f>
        <v>#REF!</v>
      </c>
      <c r="G63" s="43" t="e">
        <f>G64+#REF!+#REF!</f>
        <v>#REF!</v>
      </c>
      <c r="H63" s="43"/>
      <c r="I63" s="43"/>
      <c r="J63" s="43"/>
      <c r="K63" s="41">
        <f>K64+K65</f>
        <v>875.5</v>
      </c>
      <c r="L63" s="41">
        <f t="shared" ref="L63:BE63" si="80">L64</f>
        <v>0</v>
      </c>
      <c r="M63" s="41">
        <f t="shared" si="80"/>
        <v>0</v>
      </c>
      <c r="N63" s="41">
        <f>N64+N65</f>
        <v>875.5</v>
      </c>
      <c r="O63" s="41">
        <f t="shared" si="80"/>
        <v>0</v>
      </c>
      <c r="P63" s="41">
        <f t="shared" si="80"/>
        <v>0</v>
      </c>
      <c r="Q63" s="41">
        <f t="shared" si="80"/>
        <v>0</v>
      </c>
      <c r="R63" s="41">
        <f>V63+W63</f>
        <v>378.2</v>
      </c>
      <c r="S63" s="41">
        <f t="shared" si="80"/>
        <v>0</v>
      </c>
      <c r="T63" s="41">
        <f t="shared" si="80"/>
        <v>0</v>
      </c>
      <c r="U63" s="41">
        <f t="shared" si="80"/>
        <v>0</v>
      </c>
      <c r="V63" s="41">
        <f>V64+V66</f>
        <v>348.2</v>
      </c>
      <c r="W63" s="41">
        <f t="shared" si="80"/>
        <v>30</v>
      </c>
      <c r="X63" s="41">
        <f t="shared" si="80"/>
        <v>0</v>
      </c>
      <c r="Y63" s="41">
        <f t="shared" si="80"/>
        <v>0</v>
      </c>
      <c r="Z63" s="41">
        <f t="shared" si="80"/>
        <v>0</v>
      </c>
      <c r="AA63" s="41">
        <f>AD63</f>
        <v>162</v>
      </c>
      <c r="AB63" s="41">
        <f t="shared" si="80"/>
        <v>0</v>
      </c>
      <c r="AC63" s="41">
        <f t="shared" si="80"/>
        <v>0</v>
      </c>
      <c r="AD63" s="81">
        <f>AD64+AD66</f>
        <v>162</v>
      </c>
      <c r="AE63" s="41">
        <f t="shared" si="80"/>
        <v>0</v>
      </c>
      <c r="AF63" s="41">
        <f t="shared" si="80"/>
        <v>0</v>
      </c>
      <c r="AG63" s="41">
        <f t="shared" si="80"/>
        <v>0</v>
      </c>
      <c r="AH63" s="41">
        <f t="shared" si="80"/>
        <v>0</v>
      </c>
      <c r="AI63" s="41">
        <f>AL63</f>
        <v>162</v>
      </c>
      <c r="AJ63" s="41">
        <f t="shared" si="80"/>
        <v>0</v>
      </c>
      <c r="AK63" s="41">
        <f t="shared" si="80"/>
        <v>0</v>
      </c>
      <c r="AL63" s="41">
        <f>AL64+AL66</f>
        <v>162</v>
      </c>
      <c r="AM63" s="41">
        <f t="shared" si="80"/>
        <v>0</v>
      </c>
      <c r="AN63" s="41">
        <f t="shared" si="80"/>
        <v>0</v>
      </c>
      <c r="AO63" s="41">
        <f t="shared" si="80"/>
        <v>0</v>
      </c>
      <c r="AP63" s="41">
        <f t="shared" si="80"/>
        <v>0</v>
      </c>
      <c r="AQ63" s="41">
        <f t="shared" si="80"/>
        <v>0</v>
      </c>
      <c r="AR63" s="41">
        <f t="shared" si="80"/>
        <v>162</v>
      </c>
      <c r="AS63" s="41">
        <f t="shared" si="80"/>
        <v>0</v>
      </c>
      <c r="AT63" s="41">
        <f t="shared" si="80"/>
        <v>0</v>
      </c>
      <c r="AU63" s="41">
        <f t="shared" si="80"/>
        <v>162</v>
      </c>
      <c r="AV63" s="41">
        <f t="shared" si="80"/>
        <v>0</v>
      </c>
      <c r="AW63" s="41">
        <f t="shared" si="80"/>
        <v>0</v>
      </c>
      <c r="AX63" s="41">
        <f t="shared" si="80"/>
        <v>0</v>
      </c>
      <c r="AY63" s="41">
        <f t="shared" si="80"/>
        <v>162</v>
      </c>
      <c r="AZ63" s="41">
        <f t="shared" si="80"/>
        <v>0</v>
      </c>
      <c r="BA63" s="41">
        <f t="shared" si="80"/>
        <v>0</v>
      </c>
      <c r="BB63" s="41">
        <f t="shared" si="80"/>
        <v>162</v>
      </c>
      <c r="BC63" s="41">
        <f t="shared" si="80"/>
        <v>0</v>
      </c>
      <c r="BD63" s="41">
        <f t="shared" si="80"/>
        <v>0</v>
      </c>
      <c r="BE63" s="41">
        <f t="shared" si="80"/>
        <v>0</v>
      </c>
    </row>
    <row r="64" spans="1:57" s="9" customFormat="1" ht="85.5" customHeight="1" x14ac:dyDescent="0.2">
      <c r="A64" s="130"/>
      <c r="B64" s="40" t="s">
        <v>12</v>
      </c>
      <c r="C64" s="40" t="s">
        <v>12</v>
      </c>
      <c r="D64" s="41">
        <f>K64+R64+AA64+AI64+AR64+AY64</f>
        <v>1146.7</v>
      </c>
      <c r="E64" s="43" t="e">
        <f>#REF!+E67+E69</f>
        <v>#REF!</v>
      </c>
      <c r="F64" s="43" t="e">
        <f>#REF!+F67+F69</f>
        <v>#REF!</v>
      </c>
      <c r="G64" s="43" t="e">
        <f>#REF!+G67+G69</f>
        <v>#REF!</v>
      </c>
      <c r="H64" s="43"/>
      <c r="I64" s="43"/>
      <c r="J64" s="43"/>
      <c r="K64" s="41">
        <f t="shared" si="54"/>
        <v>270.5</v>
      </c>
      <c r="L64" s="43">
        <f t="shared" ref="L64:M64" si="81">L67+L68</f>
        <v>0</v>
      </c>
      <c r="M64" s="43">
        <f t="shared" si="81"/>
        <v>0</v>
      </c>
      <c r="N64" s="43">
        <f>N67+N68</f>
        <v>270.5</v>
      </c>
      <c r="O64" s="43"/>
      <c r="P64" s="43"/>
      <c r="Q64" s="43"/>
      <c r="R64" s="41">
        <f t="shared" si="65"/>
        <v>228.2</v>
      </c>
      <c r="S64" s="43">
        <f t="shared" ref="S64:Z64" si="82">S67+S68</f>
        <v>0</v>
      </c>
      <c r="T64" s="43">
        <f t="shared" si="82"/>
        <v>0</v>
      </c>
      <c r="U64" s="43">
        <f t="shared" si="82"/>
        <v>0</v>
      </c>
      <c r="V64" s="43">
        <f t="shared" si="82"/>
        <v>198.2</v>
      </c>
      <c r="W64" s="43">
        <f t="shared" si="82"/>
        <v>30</v>
      </c>
      <c r="X64" s="43">
        <f t="shared" si="82"/>
        <v>0</v>
      </c>
      <c r="Y64" s="43">
        <f t="shared" si="82"/>
        <v>0</v>
      </c>
      <c r="Z64" s="43">
        <f t="shared" si="82"/>
        <v>0</v>
      </c>
      <c r="AA64" s="41">
        <f t="shared" si="66"/>
        <v>162</v>
      </c>
      <c r="AB64" s="43">
        <f t="shared" ref="AB64:AH64" si="83">AB67+AB68</f>
        <v>0</v>
      </c>
      <c r="AC64" s="43">
        <f t="shared" si="83"/>
        <v>0</v>
      </c>
      <c r="AD64" s="77">
        <f t="shared" si="83"/>
        <v>162</v>
      </c>
      <c r="AE64" s="43">
        <f t="shared" si="83"/>
        <v>0</v>
      </c>
      <c r="AF64" s="43">
        <f t="shared" si="83"/>
        <v>0</v>
      </c>
      <c r="AG64" s="43">
        <f t="shared" si="83"/>
        <v>0</v>
      </c>
      <c r="AH64" s="43">
        <f t="shared" si="83"/>
        <v>0</v>
      </c>
      <c r="AI64" s="41">
        <f t="shared" si="78"/>
        <v>162</v>
      </c>
      <c r="AJ64" s="43">
        <f t="shared" ref="AJ64:AQ64" si="84">AJ67+AJ68</f>
        <v>0</v>
      </c>
      <c r="AK64" s="43">
        <f t="shared" si="84"/>
        <v>0</v>
      </c>
      <c r="AL64" s="43">
        <f t="shared" si="84"/>
        <v>162</v>
      </c>
      <c r="AM64" s="43">
        <f t="shared" si="84"/>
        <v>0</v>
      </c>
      <c r="AN64" s="43">
        <f t="shared" si="84"/>
        <v>0</v>
      </c>
      <c r="AO64" s="43">
        <f t="shared" si="84"/>
        <v>0</v>
      </c>
      <c r="AP64" s="43">
        <f t="shared" si="84"/>
        <v>0</v>
      </c>
      <c r="AQ64" s="43">
        <f t="shared" si="84"/>
        <v>0</v>
      </c>
      <c r="AR64" s="41">
        <f>AS64+AT64+AU64+AV64+AW64+AX64</f>
        <v>162</v>
      </c>
      <c r="AS64" s="43">
        <f t="shared" ref="AS64:AX64" si="85">AS67+AS68</f>
        <v>0</v>
      </c>
      <c r="AT64" s="43">
        <f t="shared" si="85"/>
        <v>0</v>
      </c>
      <c r="AU64" s="43">
        <f t="shared" si="85"/>
        <v>162</v>
      </c>
      <c r="AV64" s="43">
        <f t="shared" si="85"/>
        <v>0</v>
      </c>
      <c r="AW64" s="43">
        <f t="shared" si="85"/>
        <v>0</v>
      </c>
      <c r="AX64" s="43">
        <f t="shared" si="85"/>
        <v>0</v>
      </c>
      <c r="AY64" s="41">
        <f t="shared" si="79"/>
        <v>162</v>
      </c>
      <c r="AZ64" s="43">
        <f t="shared" ref="AZ64" si="86">AZ67+AZ68</f>
        <v>0</v>
      </c>
      <c r="BA64" s="43">
        <f t="shared" ref="BA64" si="87">BA67+BA68</f>
        <v>0</v>
      </c>
      <c r="BB64" s="43">
        <f t="shared" ref="BB64" si="88">BB67+BB68</f>
        <v>162</v>
      </c>
      <c r="BC64" s="43">
        <f t="shared" ref="BC64" si="89">BC67+BC68</f>
        <v>0</v>
      </c>
      <c r="BD64" s="43">
        <f t="shared" ref="BD64" si="90">BD67+BD68</f>
        <v>0</v>
      </c>
      <c r="BE64" s="43">
        <f t="shared" ref="BE64" si="91">BE67+BE68</f>
        <v>0</v>
      </c>
    </row>
    <row r="65" spans="1:82" s="9" customFormat="1" ht="87" customHeight="1" x14ac:dyDescent="0.2">
      <c r="A65" s="63"/>
      <c r="B65" s="54" t="s">
        <v>55</v>
      </c>
      <c r="C65" s="54" t="s">
        <v>55</v>
      </c>
      <c r="D65" s="41">
        <f>K65</f>
        <v>605</v>
      </c>
      <c r="E65" s="43"/>
      <c r="F65" s="43"/>
      <c r="G65" s="43"/>
      <c r="H65" s="43"/>
      <c r="I65" s="43"/>
      <c r="J65" s="43"/>
      <c r="K65" s="41">
        <f>N65</f>
        <v>605</v>
      </c>
      <c r="L65" s="43"/>
      <c r="M65" s="43"/>
      <c r="N65" s="43">
        <f>N70</f>
        <v>605</v>
      </c>
      <c r="O65" s="43"/>
      <c r="P65" s="43"/>
      <c r="Q65" s="43"/>
      <c r="R65" s="41"/>
      <c r="S65" s="43"/>
      <c r="T65" s="43"/>
      <c r="U65" s="43"/>
      <c r="V65" s="43"/>
      <c r="W65" s="43"/>
      <c r="X65" s="43"/>
      <c r="Y65" s="43"/>
      <c r="Z65" s="43"/>
      <c r="AA65" s="41"/>
      <c r="AB65" s="43"/>
      <c r="AC65" s="43"/>
      <c r="AD65" s="77"/>
      <c r="AE65" s="43"/>
      <c r="AF65" s="43"/>
      <c r="AG65" s="43"/>
      <c r="AH65" s="43"/>
      <c r="AI65" s="41"/>
      <c r="AJ65" s="43"/>
      <c r="AK65" s="43"/>
      <c r="AL65" s="43"/>
      <c r="AM65" s="43"/>
      <c r="AN65" s="43"/>
      <c r="AO65" s="43"/>
      <c r="AP65" s="43"/>
      <c r="AQ65" s="43"/>
      <c r="AR65" s="41"/>
      <c r="AS65" s="43"/>
      <c r="AT65" s="43"/>
      <c r="AU65" s="43"/>
      <c r="AV65" s="43"/>
      <c r="AW65" s="43"/>
      <c r="AX65" s="43"/>
      <c r="AY65" s="41"/>
      <c r="AZ65" s="43"/>
      <c r="BA65" s="43"/>
      <c r="BB65" s="43"/>
      <c r="BC65" s="43"/>
      <c r="BD65" s="43"/>
      <c r="BE65" s="43"/>
    </row>
    <row r="66" spans="1:82" s="9" customFormat="1" ht="138" customHeight="1" x14ac:dyDescent="0.2">
      <c r="A66" s="63"/>
      <c r="B66" s="54" t="s">
        <v>11</v>
      </c>
      <c r="C66" s="54" t="s">
        <v>11</v>
      </c>
      <c r="D66" s="41">
        <f>R66+AA66+AI66</f>
        <v>150</v>
      </c>
      <c r="E66" s="43"/>
      <c r="F66" s="43"/>
      <c r="G66" s="43"/>
      <c r="H66" s="43"/>
      <c r="I66" s="43"/>
      <c r="J66" s="43"/>
      <c r="K66" s="41">
        <f>L66+M66+N66+O66+P66+Q66</f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1">
        <f>V66</f>
        <v>150</v>
      </c>
      <c r="S66" s="43">
        <v>0</v>
      </c>
      <c r="T66" s="43">
        <v>0</v>
      </c>
      <c r="U66" s="43">
        <v>0</v>
      </c>
      <c r="V66" s="43">
        <f>V71</f>
        <v>150</v>
      </c>
      <c r="W66" s="43">
        <v>0</v>
      </c>
      <c r="X66" s="43">
        <v>0</v>
      </c>
      <c r="Y66" s="43">
        <v>0</v>
      </c>
      <c r="Z66" s="43">
        <v>0</v>
      </c>
      <c r="AA66" s="41">
        <f>AD66</f>
        <v>0</v>
      </c>
      <c r="AB66" s="43">
        <v>0</v>
      </c>
      <c r="AC66" s="43">
        <v>0</v>
      </c>
      <c r="AD66" s="77">
        <f>AD71</f>
        <v>0</v>
      </c>
      <c r="AE66" s="43">
        <v>0</v>
      </c>
      <c r="AF66" s="43">
        <v>0</v>
      </c>
      <c r="AG66" s="43">
        <v>0</v>
      </c>
      <c r="AH66" s="43">
        <v>0</v>
      </c>
      <c r="AI66" s="41">
        <f>AL66</f>
        <v>0</v>
      </c>
      <c r="AJ66" s="43">
        <v>0</v>
      </c>
      <c r="AK66" s="43">
        <v>0</v>
      </c>
      <c r="AL66" s="43">
        <f>AL71</f>
        <v>0</v>
      </c>
      <c r="AM66" s="43">
        <v>0</v>
      </c>
      <c r="AN66" s="43">
        <v>0</v>
      </c>
      <c r="AO66" s="43">
        <v>0</v>
      </c>
      <c r="AP66" s="43">
        <v>0</v>
      </c>
      <c r="AQ66" s="43">
        <v>0</v>
      </c>
      <c r="AR66" s="41">
        <v>0</v>
      </c>
      <c r="AS66" s="43">
        <v>0</v>
      </c>
      <c r="AT66" s="43">
        <v>0</v>
      </c>
      <c r="AU66" s="43">
        <v>0</v>
      </c>
      <c r="AV66" s="43">
        <v>0</v>
      </c>
      <c r="AW66" s="43">
        <v>0</v>
      </c>
      <c r="AX66" s="43">
        <v>0</v>
      </c>
      <c r="AY66" s="41">
        <f>AZ66+BA66+BB66+BC66+BD66</f>
        <v>0</v>
      </c>
      <c r="AZ66" s="43">
        <v>0</v>
      </c>
      <c r="BA66" s="43">
        <v>0</v>
      </c>
      <c r="BB66" s="43">
        <v>0</v>
      </c>
      <c r="BC66" s="43">
        <v>0</v>
      </c>
      <c r="BD66" s="43">
        <v>0</v>
      </c>
      <c r="BE66" s="43">
        <v>0</v>
      </c>
    </row>
    <row r="67" spans="1:82" ht="180" customHeight="1" x14ac:dyDescent="0.2">
      <c r="A67" s="56" t="s">
        <v>52</v>
      </c>
      <c r="B67" s="40" t="s">
        <v>20</v>
      </c>
      <c r="C67" s="40" t="s">
        <v>7</v>
      </c>
      <c r="D67" s="41">
        <f>K67+R67+AA67+AI67+AR67+AY67</f>
        <v>330</v>
      </c>
      <c r="E67" s="43">
        <v>0</v>
      </c>
      <c r="F67" s="43">
        <v>0</v>
      </c>
      <c r="G67" s="43">
        <v>201.4</v>
      </c>
      <c r="H67" s="43"/>
      <c r="I67" s="43"/>
      <c r="J67" s="43"/>
      <c r="K67" s="43">
        <f t="shared" si="54"/>
        <v>50</v>
      </c>
      <c r="L67" s="43">
        <v>0</v>
      </c>
      <c r="M67" s="43">
        <v>0</v>
      </c>
      <c r="N67" s="43">
        <v>50</v>
      </c>
      <c r="O67" s="43">
        <v>0</v>
      </c>
      <c r="P67" s="43">
        <v>0</v>
      </c>
      <c r="Q67" s="43">
        <v>0</v>
      </c>
      <c r="R67" s="41">
        <f t="shared" si="65"/>
        <v>80</v>
      </c>
      <c r="S67" s="43">
        <v>0</v>
      </c>
      <c r="T67" s="43">
        <v>0</v>
      </c>
      <c r="U67" s="43">
        <v>0</v>
      </c>
      <c r="V67" s="43">
        <v>50</v>
      </c>
      <c r="W67" s="43">
        <v>30</v>
      </c>
      <c r="X67" s="43">
        <v>0</v>
      </c>
      <c r="Y67" s="43">
        <v>0</v>
      </c>
      <c r="Z67" s="43">
        <v>0</v>
      </c>
      <c r="AA67" s="41">
        <f t="shared" si="66"/>
        <v>50</v>
      </c>
      <c r="AB67" s="43">
        <v>0</v>
      </c>
      <c r="AC67" s="43">
        <v>0</v>
      </c>
      <c r="AD67" s="77">
        <v>50</v>
      </c>
      <c r="AE67" s="43">
        <v>0</v>
      </c>
      <c r="AF67" s="43">
        <v>0</v>
      </c>
      <c r="AG67" s="43">
        <v>0</v>
      </c>
      <c r="AH67" s="43">
        <v>0</v>
      </c>
      <c r="AI67" s="41">
        <f t="shared" si="78"/>
        <v>50</v>
      </c>
      <c r="AJ67" s="43">
        <v>0</v>
      </c>
      <c r="AK67" s="43">
        <v>0</v>
      </c>
      <c r="AL67" s="43">
        <v>50</v>
      </c>
      <c r="AM67" s="43">
        <v>0</v>
      </c>
      <c r="AN67" s="43">
        <v>0</v>
      </c>
      <c r="AO67" s="43">
        <v>0</v>
      </c>
      <c r="AP67" s="43">
        <v>0</v>
      </c>
      <c r="AQ67" s="43">
        <v>0</v>
      </c>
      <c r="AR67" s="41">
        <f t="shared" si="77"/>
        <v>50</v>
      </c>
      <c r="AS67" s="43">
        <v>0</v>
      </c>
      <c r="AT67" s="43">
        <v>0</v>
      </c>
      <c r="AU67" s="43">
        <v>50</v>
      </c>
      <c r="AV67" s="43">
        <v>0</v>
      </c>
      <c r="AW67" s="43">
        <v>0</v>
      </c>
      <c r="AX67" s="43">
        <v>0</v>
      </c>
      <c r="AY67" s="41">
        <f t="shared" si="79"/>
        <v>50</v>
      </c>
      <c r="AZ67" s="43">
        <v>0</v>
      </c>
      <c r="BA67" s="43">
        <v>0</v>
      </c>
      <c r="BB67" s="43">
        <v>50</v>
      </c>
      <c r="BC67" s="43">
        <v>0</v>
      </c>
      <c r="BD67" s="43">
        <v>0</v>
      </c>
      <c r="BE67" s="43">
        <v>0</v>
      </c>
    </row>
    <row r="68" spans="1:82" ht="66.75" customHeight="1" x14ac:dyDescent="0.2">
      <c r="A68" s="130" t="s">
        <v>53</v>
      </c>
      <c r="B68" s="126" t="s">
        <v>20</v>
      </c>
      <c r="C68" s="126" t="s">
        <v>12</v>
      </c>
      <c r="D68" s="117">
        <f>K68+R68+AA68+AI68+AR68+AY68</f>
        <v>816.7</v>
      </c>
      <c r="E68" s="41">
        <v>0</v>
      </c>
      <c r="F68" s="41">
        <v>0</v>
      </c>
      <c r="G68" s="41">
        <v>1060</v>
      </c>
      <c r="H68" s="43"/>
      <c r="I68" s="43"/>
      <c r="J68" s="43"/>
      <c r="K68" s="117">
        <f t="shared" si="54"/>
        <v>220.5</v>
      </c>
      <c r="L68" s="117">
        <v>0</v>
      </c>
      <c r="M68" s="117">
        <v>0</v>
      </c>
      <c r="N68" s="117">
        <v>220.5</v>
      </c>
      <c r="O68" s="117">
        <v>0</v>
      </c>
      <c r="P68" s="117">
        <v>0</v>
      </c>
      <c r="Q68" s="117">
        <v>0</v>
      </c>
      <c r="R68" s="117">
        <f t="shared" si="65"/>
        <v>148.19999999999999</v>
      </c>
      <c r="S68" s="117">
        <v>0</v>
      </c>
      <c r="T68" s="117">
        <v>0</v>
      </c>
      <c r="U68" s="117">
        <v>0</v>
      </c>
      <c r="V68" s="117">
        <v>148.19999999999999</v>
      </c>
      <c r="W68" s="117">
        <v>0</v>
      </c>
      <c r="X68" s="117">
        <v>0</v>
      </c>
      <c r="Y68" s="117">
        <v>0</v>
      </c>
      <c r="Z68" s="117">
        <v>0</v>
      </c>
      <c r="AA68" s="117">
        <f t="shared" si="66"/>
        <v>112</v>
      </c>
      <c r="AB68" s="117">
        <v>0</v>
      </c>
      <c r="AC68" s="117">
        <v>0</v>
      </c>
      <c r="AD68" s="139">
        <v>112</v>
      </c>
      <c r="AE68" s="117">
        <v>0</v>
      </c>
      <c r="AF68" s="117">
        <v>0</v>
      </c>
      <c r="AG68" s="117">
        <v>0</v>
      </c>
      <c r="AH68" s="117">
        <v>0</v>
      </c>
      <c r="AI68" s="117">
        <f t="shared" si="78"/>
        <v>112</v>
      </c>
      <c r="AJ68" s="117">
        <v>0</v>
      </c>
      <c r="AK68" s="117">
        <v>0</v>
      </c>
      <c r="AL68" s="117">
        <v>112</v>
      </c>
      <c r="AM68" s="117">
        <v>0</v>
      </c>
      <c r="AN68" s="117">
        <v>0</v>
      </c>
      <c r="AO68" s="117">
        <v>0</v>
      </c>
      <c r="AP68" s="117">
        <v>0</v>
      </c>
      <c r="AQ68" s="117">
        <v>0</v>
      </c>
      <c r="AR68" s="117">
        <f t="shared" si="77"/>
        <v>112</v>
      </c>
      <c r="AS68" s="117">
        <v>0</v>
      </c>
      <c r="AT68" s="117">
        <v>0</v>
      </c>
      <c r="AU68" s="117">
        <v>112</v>
      </c>
      <c r="AV68" s="117">
        <v>0</v>
      </c>
      <c r="AW68" s="117">
        <v>0</v>
      </c>
      <c r="AX68" s="117">
        <v>0</v>
      </c>
      <c r="AY68" s="117">
        <f>AZ68+BB68+BC68+BE68+BK68</f>
        <v>112</v>
      </c>
      <c r="AZ68" s="117">
        <v>0</v>
      </c>
      <c r="BA68" s="117">
        <v>0</v>
      </c>
      <c r="BB68" s="117">
        <v>112</v>
      </c>
      <c r="BC68" s="117">
        <v>0</v>
      </c>
      <c r="BD68" s="117">
        <v>0</v>
      </c>
      <c r="BE68" s="117">
        <v>0</v>
      </c>
    </row>
    <row r="69" spans="1:82" s="6" customFormat="1" ht="59.25" customHeight="1" x14ac:dyDescent="0.2">
      <c r="A69" s="130"/>
      <c r="B69" s="118"/>
      <c r="C69" s="118"/>
      <c r="D69" s="118"/>
      <c r="E69" s="43"/>
      <c r="F69" s="43"/>
      <c r="G69" s="43"/>
      <c r="H69" s="43"/>
      <c r="I69" s="43"/>
      <c r="J69" s="43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40"/>
      <c r="AE69" s="118"/>
      <c r="AF69" s="118"/>
      <c r="AG69" s="118"/>
      <c r="AH69" s="118"/>
      <c r="AI69" s="118"/>
      <c r="AJ69" s="118"/>
      <c r="AK69" s="118"/>
      <c r="AL69" s="118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18"/>
      <c r="BD69" s="118"/>
      <c r="BE69" s="118"/>
    </row>
    <row r="70" spans="1:82" s="6" customFormat="1" ht="92.25" customHeight="1" x14ac:dyDescent="0.2">
      <c r="A70" s="144"/>
      <c r="B70" s="54" t="s">
        <v>55</v>
      </c>
      <c r="C70" s="54" t="s">
        <v>55</v>
      </c>
      <c r="D70" s="53">
        <f t="shared" ref="D70:D77" si="92">K70+R70+AA70+AI70+AR70+AY70</f>
        <v>605</v>
      </c>
      <c r="E70" s="43"/>
      <c r="F70" s="43"/>
      <c r="G70" s="43"/>
      <c r="H70" s="43"/>
      <c r="I70" s="43"/>
      <c r="J70" s="43"/>
      <c r="K70" s="53">
        <f t="shared" si="54"/>
        <v>605</v>
      </c>
      <c r="L70" s="53">
        <v>0</v>
      </c>
      <c r="M70" s="53">
        <v>0</v>
      </c>
      <c r="N70" s="53">
        <v>605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3">
        <v>0</v>
      </c>
      <c r="AD70" s="83">
        <v>0</v>
      </c>
      <c r="AE70" s="53">
        <v>0</v>
      </c>
      <c r="AF70" s="53">
        <v>0</v>
      </c>
      <c r="AG70" s="53">
        <v>0</v>
      </c>
      <c r="AH70" s="53">
        <v>0</v>
      </c>
      <c r="AI70" s="53"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0</v>
      </c>
      <c r="AO70" s="53">
        <v>0</v>
      </c>
      <c r="AP70" s="53">
        <v>0</v>
      </c>
      <c r="AQ70" s="53">
        <v>0</v>
      </c>
      <c r="AR70" s="53"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v>0</v>
      </c>
      <c r="AZ70" s="53">
        <v>0</v>
      </c>
      <c r="BA70" s="53">
        <v>0</v>
      </c>
      <c r="BB70" s="53">
        <v>0</v>
      </c>
      <c r="BC70" s="53">
        <v>0</v>
      </c>
      <c r="BD70" s="53">
        <v>0</v>
      </c>
      <c r="BE70" s="53">
        <v>0</v>
      </c>
    </row>
    <row r="71" spans="1:82" s="6" customFormat="1" ht="120.75" customHeight="1" x14ac:dyDescent="0.2">
      <c r="A71" s="144"/>
      <c r="B71" s="54" t="s">
        <v>11</v>
      </c>
      <c r="C71" s="54" t="s">
        <v>11</v>
      </c>
      <c r="D71" s="53">
        <f>R71+AA71+AI71</f>
        <v>150</v>
      </c>
      <c r="E71" s="43"/>
      <c r="F71" s="43"/>
      <c r="G71" s="43"/>
      <c r="H71" s="43"/>
      <c r="I71" s="43"/>
      <c r="J71" s="43"/>
      <c r="K71" s="53">
        <f>L71+M71+N71+O71+P71+Q71</f>
        <v>0</v>
      </c>
      <c r="L71" s="53">
        <v>0</v>
      </c>
      <c r="M71" s="53">
        <v>0</v>
      </c>
      <c r="N71" s="53">
        <v>0</v>
      </c>
      <c r="O71" s="53">
        <v>0</v>
      </c>
      <c r="P71" s="53">
        <v>0</v>
      </c>
      <c r="Q71" s="53">
        <v>0</v>
      </c>
      <c r="R71" s="53">
        <f>V71</f>
        <v>150</v>
      </c>
      <c r="S71" s="53">
        <v>0</v>
      </c>
      <c r="T71" s="53">
        <v>0</v>
      </c>
      <c r="U71" s="53">
        <v>0</v>
      </c>
      <c r="V71" s="53">
        <v>150</v>
      </c>
      <c r="W71" s="53">
        <v>0</v>
      </c>
      <c r="X71" s="53">
        <v>0</v>
      </c>
      <c r="Y71" s="53">
        <v>0</v>
      </c>
      <c r="Z71" s="53">
        <v>0</v>
      </c>
      <c r="AA71" s="53">
        <f>AD71</f>
        <v>0</v>
      </c>
      <c r="AB71" s="53">
        <v>0</v>
      </c>
      <c r="AC71" s="53">
        <v>0</v>
      </c>
      <c r="AD71" s="83">
        <v>0</v>
      </c>
      <c r="AE71" s="53">
        <v>0</v>
      </c>
      <c r="AF71" s="53">
        <v>0</v>
      </c>
      <c r="AG71" s="53">
        <v>0</v>
      </c>
      <c r="AH71" s="53">
        <v>0</v>
      </c>
      <c r="AI71" s="53">
        <f>AL71</f>
        <v>0</v>
      </c>
      <c r="AJ71" s="53">
        <v>0</v>
      </c>
      <c r="AK71" s="53">
        <v>0</v>
      </c>
      <c r="AL71" s="53">
        <v>0</v>
      </c>
      <c r="AM71" s="53">
        <v>0</v>
      </c>
      <c r="AN71" s="53">
        <v>0</v>
      </c>
      <c r="AO71" s="53">
        <v>0</v>
      </c>
      <c r="AP71" s="53">
        <v>0</v>
      </c>
      <c r="AQ71" s="53">
        <v>0</v>
      </c>
      <c r="AR71" s="53">
        <f>AS71+AT71+AU71+AV71+AW71+AX71</f>
        <v>0</v>
      </c>
      <c r="AS71" s="53">
        <v>0</v>
      </c>
      <c r="AT71" s="53">
        <v>0</v>
      </c>
      <c r="AU71" s="53">
        <v>0</v>
      </c>
      <c r="AV71" s="53">
        <v>0</v>
      </c>
      <c r="AW71" s="53">
        <v>0</v>
      </c>
      <c r="AX71" s="53">
        <v>0</v>
      </c>
      <c r="AY71" s="53">
        <f>AZ71+BA71+BB71+BC71+BD71+BE71</f>
        <v>0</v>
      </c>
      <c r="AZ71" s="53">
        <v>0</v>
      </c>
      <c r="BA71" s="53">
        <v>0</v>
      </c>
      <c r="BB71" s="53">
        <v>0</v>
      </c>
      <c r="BC71" s="53">
        <v>0</v>
      </c>
      <c r="BD71" s="53">
        <v>0</v>
      </c>
      <c r="BE71" s="53">
        <v>0</v>
      </c>
    </row>
    <row r="72" spans="1:82" s="33" customFormat="1" ht="76.5" customHeight="1" x14ac:dyDescent="0.2">
      <c r="A72" s="148" t="s">
        <v>37</v>
      </c>
      <c r="B72" s="40" t="s">
        <v>24</v>
      </c>
      <c r="C72" s="40" t="s">
        <v>6</v>
      </c>
      <c r="D72" s="41">
        <f t="shared" si="92"/>
        <v>19623.400000000001</v>
      </c>
      <c r="E72" s="43" t="e">
        <f>E76+#REF!</f>
        <v>#REF!</v>
      </c>
      <c r="F72" s="43" t="e">
        <f>F76+#REF!</f>
        <v>#REF!</v>
      </c>
      <c r="G72" s="43" t="e">
        <f>G76+#REF!</f>
        <v>#REF!</v>
      </c>
      <c r="H72" s="43" t="e">
        <f>H76+#REF!</f>
        <v>#REF!</v>
      </c>
      <c r="I72" s="43" t="e">
        <f>I76+#REF!</f>
        <v>#REF!</v>
      </c>
      <c r="J72" s="43" t="e">
        <f>J76+#REF!</f>
        <v>#REF!</v>
      </c>
      <c r="K72" s="43">
        <f>M72+O72+N72</f>
        <v>2287.5</v>
      </c>
      <c r="L72" s="43">
        <f t="shared" ref="L72" si="93">L76</f>
        <v>0</v>
      </c>
      <c r="M72" s="43">
        <f>M76+M80</f>
        <v>1212.2</v>
      </c>
      <c r="N72" s="43">
        <f>N78+N79+N80</f>
        <v>25.3</v>
      </c>
      <c r="O72" s="43">
        <f>O76</f>
        <v>1050</v>
      </c>
      <c r="P72" s="43">
        <f t="shared" ref="P72:Q72" si="94">P76</f>
        <v>0</v>
      </c>
      <c r="Q72" s="43">
        <f t="shared" si="94"/>
        <v>0</v>
      </c>
      <c r="R72" s="43">
        <f>U72+W72+V72</f>
        <v>4880.7000000000007</v>
      </c>
      <c r="S72" s="43">
        <f t="shared" ref="S72:Z72" si="95">S76</f>
        <v>0</v>
      </c>
      <c r="T72" s="43">
        <f t="shared" si="95"/>
        <v>0</v>
      </c>
      <c r="U72" s="43">
        <f t="shared" si="95"/>
        <v>2830.6</v>
      </c>
      <c r="V72" s="43">
        <f>V75</f>
        <v>550.1</v>
      </c>
      <c r="W72" s="43">
        <f t="shared" si="95"/>
        <v>1500</v>
      </c>
      <c r="X72" s="43">
        <f t="shared" si="95"/>
        <v>0</v>
      </c>
      <c r="Y72" s="43">
        <f t="shared" si="95"/>
        <v>0</v>
      </c>
      <c r="Z72" s="43">
        <f t="shared" si="95"/>
        <v>0</v>
      </c>
      <c r="AA72" s="43">
        <f>AB72+AC72+AD72+AE72+AF72+AG72+AH72</f>
        <v>5830.6</v>
      </c>
      <c r="AB72" s="43">
        <f t="shared" ref="AB72:AH72" si="96">AB76</f>
        <v>0</v>
      </c>
      <c r="AC72" s="43">
        <f>AC76+AC81</f>
        <v>4378.3</v>
      </c>
      <c r="AD72" s="77">
        <f>AD74</f>
        <v>852.3</v>
      </c>
      <c r="AE72" s="43">
        <f t="shared" si="96"/>
        <v>600</v>
      </c>
      <c r="AF72" s="43">
        <f t="shared" si="96"/>
        <v>0</v>
      </c>
      <c r="AG72" s="43">
        <f t="shared" si="96"/>
        <v>0</v>
      </c>
      <c r="AH72" s="43">
        <f t="shared" si="96"/>
        <v>0</v>
      </c>
      <c r="AI72" s="43">
        <f>AK72+AL72+AM72+AN72+AO72+AP72</f>
        <v>3012.3</v>
      </c>
      <c r="AJ72" s="43">
        <f t="shared" ref="AJ72:AQ72" si="97">AJ76</f>
        <v>0</v>
      </c>
      <c r="AK72" s="43">
        <f t="shared" si="97"/>
        <v>2412.3000000000002</v>
      </c>
      <c r="AL72" s="43">
        <f t="shared" si="97"/>
        <v>0</v>
      </c>
      <c r="AM72" s="43">
        <f t="shared" si="97"/>
        <v>600</v>
      </c>
      <c r="AN72" s="43">
        <f t="shared" si="97"/>
        <v>0</v>
      </c>
      <c r="AO72" s="43">
        <f t="shared" si="97"/>
        <v>0</v>
      </c>
      <c r="AP72" s="43">
        <f t="shared" si="97"/>
        <v>0</v>
      </c>
      <c r="AQ72" s="43">
        <f t="shared" si="97"/>
        <v>0</v>
      </c>
      <c r="AR72" s="43">
        <f>AS72+AT72+AU72+AV72+AW72+BE72</f>
        <v>3012.3</v>
      </c>
      <c r="AS72" s="43">
        <f t="shared" ref="AS72:AX72" si="98">AS76</f>
        <v>0</v>
      </c>
      <c r="AT72" s="43">
        <f t="shared" si="98"/>
        <v>2412.3000000000002</v>
      </c>
      <c r="AU72" s="43">
        <f t="shared" si="98"/>
        <v>0</v>
      </c>
      <c r="AV72" s="43">
        <f t="shared" si="98"/>
        <v>600</v>
      </c>
      <c r="AW72" s="43">
        <f t="shared" si="98"/>
        <v>0</v>
      </c>
      <c r="AX72" s="43">
        <f t="shared" si="98"/>
        <v>0</v>
      </c>
      <c r="AY72" s="43">
        <f>AZ72+BA72+BB72+BC72+BD72+BE72</f>
        <v>600</v>
      </c>
      <c r="AZ72" s="43">
        <f t="shared" ref="AZ72:BE72" si="99">AZ76</f>
        <v>0</v>
      </c>
      <c r="BA72" s="43">
        <f t="shared" si="99"/>
        <v>0</v>
      </c>
      <c r="BB72" s="43">
        <f t="shared" si="99"/>
        <v>0</v>
      </c>
      <c r="BC72" s="43">
        <f t="shared" si="99"/>
        <v>600</v>
      </c>
      <c r="BD72" s="43">
        <f t="shared" si="99"/>
        <v>0</v>
      </c>
      <c r="BE72" s="43">
        <f t="shared" si="99"/>
        <v>0</v>
      </c>
    </row>
    <row r="73" spans="1:82" s="33" customFormat="1" ht="76.5" customHeight="1" x14ac:dyDescent="0.2">
      <c r="A73" s="149"/>
      <c r="B73" s="40" t="s">
        <v>55</v>
      </c>
      <c r="C73" s="54" t="s">
        <v>55</v>
      </c>
      <c r="D73" s="41">
        <f t="shared" si="92"/>
        <v>187.60000000000002</v>
      </c>
      <c r="E73" s="43"/>
      <c r="F73" s="43"/>
      <c r="G73" s="43"/>
      <c r="H73" s="43"/>
      <c r="I73" s="43"/>
      <c r="J73" s="43"/>
      <c r="K73" s="43">
        <f>K80</f>
        <v>187.60000000000002</v>
      </c>
      <c r="L73" s="43">
        <v>0</v>
      </c>
      <c r="M73" s="43">
        <f>M80</f>
        <v>162.30000000000001</v>
      </c>
      <c r="N73" s="43">
        <f>N80</f>
        <v>25.3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3">
        <v>0</v>
      </c>
      <c r="Y73" s="43">
        <v>0</v>
      </c>
      <c r="Z73" s="43">
        <v>0</v>
      </c>
      <c r="AA73" s="43">
        <v>0</v>
      </c>
      <c r="AB73" s="43">
        <v>0</v>
      </c>
      <c r="AC73" s="43">
        <v>0</v>
      </c>
      <c r="AD73" s="77">
        <v>0</v>
      </c>
      <c r="AE73" s="43">
        <v>0</v>
      </c>
      <c r="AF73" s="43">
        <v>0</v>
      </c>
      <c r="AG73" s="43">
        <v>0</v>
      </c>
      <c r="AH73" s="43">
        <v>0</v>
      </c>
      <c r="AI73" s="43">
        <v>0</v>
      </c>
      <c r="AJ73" s="43">
        <v>0</v>
      </c>
      <c r="AK73" s="43">
        <v>0</v>
      </c>
      <c r="AL73" s="43">
        <v>0</v>
      </c>
      <c r="AM73" s="43">
        <v>0</v>
      </c>
      <c r="AN73" s="43">
        <v>0</v>
      </c>
      <c r="AO73" s="43">
        <v>0</v>
      </c>
      <c r="AP73" s="43">
        <v>0</v>
      </c>
      <c r="AQ73" s="43">
        <v>0</v>
      </c>
      <c r="AR73" s="43">
        <v>0</v>
      </c>
      <c r="AS73" s="43">
        <v>0</v>
      </c>
      <c r="AT73" s="43">
        <v>0</v>
      </c>
      <c r="AU73" s="43">
        <v>0</v>
      </c>
      <c r="AV73" s="43">
        <v>0</v>
      </c>
      <c r="AW73" s="43">
        <v>0</v>
      </c>
      <c r="AX73" s="43">
        <v>0</v>
      </c>
      <c r="AY73" s="43">
        <v>0</v>
      </c>
      <c r="AZ73" s="43">
        <v>0</v>
      </c>
      <c r="BA73" s="43">
        <v>0</v>
      </c>
      <c r="BB73" s="43">
        <v>0</v>
      </c>
      <c r="BC73" s="43">
        <v>0</v>
      </c>
      <c r="BD73" s="43">
        <v>0</v>
      </c>
      <c r="BE73" s="43">
        <v>0</v>
      </c>
    </row>
    <row r="74" spans="1:82" s="33" customFormat="1" ht="76.5" customHeight="1" x14ac:dyDescent="0.2">
      <c r="A74" s="149"/>
      <c r="B74" s="40" t="s">
        <v>12</v>
      </c>
      <c r="C74" s="40" t="s">
        <v>12</v>
      </c>
      <c r="D74" s="41">
        <f t="shared" si="92"/>
        <v>18885.7</v>
      </c>
      <c r="E74" s="43"/>
      <c r="F74" s="43"/>
      <c r="G74" s="43"/>
      <c r="H74" s="43"/>
      <c r="I74" s="43"/>
      <c r="J74" s="43"/>
      <c r="K74" s="43">
        <f>K76</f>
        <v>2099.9</v>
      </c>
      <c r="L74" s="43">
        <v>0</v>
      </c>
      <c r="M74" s="43">
        <f>M76+M78</f>
        <v>1049.9000000000001</v>
      </c>
      <c r="N74" s="43">
        <f>N76+N77+N78</f>
        <v>0</v>
      </c>
      <c r="O74" s="43">
        <f>O76</f>
        <v>1050</v>
      </c>
      <c r="P74" s="43">
        <v>0</v>
      </c>
      <c r="Q74" s="43">
        <v>0</v>
      </c>
      <c r="R74" s="43">
        <f>R76</f>
        <v>4330.6000000000004</v>
      </c>
      <c r="S74" s="43">
        <v>0</v>
      </c>
      <c r="T74" s="43">
        <v>0</v>
      </c>
      <c r="U74" s="43">
        <f>U76</f>
        <v>2830.6</v>
      </c>
      <c r="V74" s="43">
        <v>0</v>
      </c>
      <c r="W74" s="43">
        <f>W76</f>
        <v>1500</v>
      </c>
      <c r="X74" s="43">
        <v>0</v>
      </c>
      <c r="Y74" s="43">
        <v>0</v>
      </c>
      <c r="Z74" s="43">
        <v>0</v>
      </c>
      <c r="AA74" s="43">
        <f>AC74+AD74+AE74</f>
        <v>5830.6</v>
      </c>
      <c r="AB74" s="43">
        <v>0</v>
      </c>
      <c r="AC74" s="43">
        <f>AC76+AC81</f>
        <v>4378.3</v>
      </c>
      <c r="AD74" s="77">
        <f>AD81+AD82</f>
        <v>852.3</v>
      </c>
      <c r="AE74" s="43">
        <f>AE76</f>
        <v>600</v>
      </c>
      <c r="AF74" s="43">
        <v>0</v>
      </c>
      <c r="AG74" s="43">
        <v>0</v>
      </c>
      <c r="AH74" s="43">
        <v>0</v>
      </c>
      <c r="AI74" s="43">
        <f>AI76</f>
        <v>3012.3</v>
      </c>
      <c r="AJ74" s="43">
        <v>0</v>
      </c>
      <c r="AK74" s="43">
        <f>AK76</f>
        <v>2412.3000000000002</v>
      </c>
      <c r="AL74" s="43">
        <v>0</v>
      </c>
      <c r="AM74" s="43">
        <f>AM77</f>
        <v>600</v>
      </c>
      <c r="AN74" s="43">
        <v>0</v>
      </c>
      <c r="AO74" s="43">
        <v>0</v>
      </c>
      <c r="AP74" s="43">
        <v>0</v>
      </c>
      <c r="AQ74" s="43">
        <v>0</v>
      </c>
      <c r="AR74" s="43">
        <f>AR76</f>
        <v>3012.3</v>
      </c>
      <c r="AS74" s="43">
        <v>0</v>
      </c>
      <c r="AT74" s="43">
        <f>AT76</f>
        <v>2412.3000000000002</v>
      </c>
      <c r="AU74" s="43">
        <v>0</v>
      </c>
      <c r="AV74" s="43">
        <f>AV76</f>
        <v>600</v>
      </c>
      <c r="AW74" s="43">
        <v>0</v>
      </c>
      <c r="AX74" s="43">
        <v>0</v>
      </c>
      <c r="AY74" s="43">
        <f>AY76</f>
        <v>600</v>
      </c>
      <c r="AZ74" s="43">
        <v>0</v>
      </c>
      <c r="BA74" s="43">
        <v>0</v>
      </c>
      <c r="BB74" s="43">
        <v>0</v>
      </c>
      <c r="BC74" s="43">
        <f>BC76</f>
        <v>600</v>
      </c>
      <c r="BD74" s="43">
        <v>0</v>
      </c>
      <c r="BE74" s="43">
        <v>0</v>
      </c>
    </row>
    <row r="75" spans="1:82" s="33" customFormat="1" ht="120" customHeight="1" x14ac:dyDescent="0.2">
      <c r="A75" s="150"/>
      <c r="B75" s="74" t="s">
        <v>18</v>
      </c>
      <c r="C75" s="74" t="s">
        <v>18</v>
      </c>
      <c r="D75" s="73">
        <f>R75</f>
        <v>550.1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>
        <f>V75</f>
        <v>550.1</v>
      </c>
      <c r="S75" s="43"/>
      <c r="T75" s="43"/>
      <c r="U75" s="43"/>
      <c r="V75" s="43">
        <f>V78</f>
        <v>550.1</v>
      </c>
      <c r="W75" s="43"/>
      <c r="X75" s="43"/>
      <c r="Y75" s="43"/>
      <c r="Z75" s="43"/>
      <c r="AA75" s="43"/>
      <c r="AB75" s="43"/>
      <c r="AC75" s="43"/>
      <c r="AD75" s="77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</row>
    <row r="76" spans="1:82" s="6" customFormat="1" ht="128.25" customHeight="1" x14ac:dyDescent="0.2">
      <c r="A76" s="56" t="s">
        <v>38</v>
      </c>
      <c r="B76" s="40" t="s">
        <v>39</v>
      </c>
      <c r="C76" s="40" t="s">
        <v>12</v>
      </c>
      <c r="D76" s="41">
        <f t="shared" si="92"/>
        <v>16033.399999999998</v>
      </c>
      <c r="E76" s="43"/>
      <c r="F76" s="43"/>
      <c r="G76" s="43"/>
      <c r="H76" s="43"/>
      <c r="I76" s="43"/>
      <c r="J76" s="43"/>
      <c r="K76" s="41">
        <f>M76+O76</f>
        <v>2099.9</v>
      </c>
      <c r="L76" s="43">
        <f t="shared" ref="L76:N76" si="100">L77</f>
        <v>0</v>
      </c>
      <c r="M76" s="43">
        <f t="shared" si="100"/>
        <v>1049.9000000000001</v>
      </c>
      <c r="N76" s="43">
        <f t="shared" si="100"/>
        <v>0</v>
      </c>
      <c r="O76" s="43">
        <f>O77</f>
        <v>1050</v>
      </c>
      <c r="P76" s="43">
        <f t="shared" ref="P76:Q76" si="101">P77</f>
        <v>0</v>
      </c>
      <c r="Q76" s="43">
        <f t="shared" si="101"/>
        <v>0</v>
      </c>
      <c r="R76" s="41">
        <f>U76+W76</f>
        <v>4330.6000000000004</v>
      </c>
      <c r="S76" s="43">
        <f t="shared" ref="S76:Z76" si="102">S77</f>
        <v>0</v>
      </c>
      <c r="T76" s="43">
        <f t="shared" si="102"/>
        <v>0</v>
      </c>
      <c r="U76" s="43">
        <f t="shared" si="102"/>
        <v>2830.6</v>
      </c>
      <c r="V76" s="43">
        <f t="shared" si="102"/>
        <v>0</v>
      </c>
      <c r="W76" s="43">
        <f t="shared" si="102"/>
        <v>1500</v>
      </c>
      <c r="X76" s="43">
        <f t="shared" si="102"/>
        <v>0</v>
      </c>
      <c r="Y76" s="43">
        <f t="shared" si="102"/>
        <v>0</v>
      </c>
      <c r="Z76" s="43">
        <f t="shared" si="102"/>
        <v>0</v>
      </c>
      <c r="AA76" s="41">
        <f>AC76+AE76</f>
        <v>2978.3</v>
      </c>
      <c r="AB76" s="43">
        <f t="shared" ref="AB76:AH76" si="103">AB77</f>
        <v>0</v>
      </c>
      <c r="AC76" s="43">
        <f t="shared" si="103"/>
        <v>2378.3000000000002</v>
      </c>
      <c r="AD76" s="77">
        <f t="shared" si="103"/>
        <v>0</v>
      </c>
      <c r="AE76" s="43">
        <f t="shared" si="103"/>
        <v>600</v>
      </c>
      <c r="AF76" s="43">
        <f t="shared" si="103"/>
        <v>0</v>
      </c>
      <c r="AG76" s="43">
        <f t="shared" si="103"/>
        <v>0</v>
      </c>
      <c r="AH76" s="43">
        <f t="shared" si="103"/>
        <v>0</v>
      </c>
      <c r="AI76" s="41">
        <f>AK76+AM76+AN76+AO76+AP76</f>
        <v>3012.3</v>
      </c>
      <c r="AJ76" s="43">
        <f t="shared" ref="AJ76:AQ76" si="104">AJ77</f>
        <v>0</v>
      </c>
      <c r="AK76" s="43">
        <f>AK77</f>
        <v>2412.3000000000002</v>
      </c>
      <c r="AL76" s="43">
        <f t="shared" si="104"/>
        <v>0</v>
      </c>
      <c r="AM76" s="43">
        <f>AM77</f>
        <v>600</v>
      </c>
      <c r="AN76" s="43">
        <f t="shared" si="104"/>
        <v>0</v>
      </c>
      <c r="AO76" s="43">
        <f t="shared" si="104"/>
        <v>0</v>
      </c>
      <c r="AP76" s="43">
        <f t="shared" si="104"/>
        <v>0</v>
      </c>
      <c r="AQ76" s="43">
        <f t="shared" si="104"/>
        <v>0</v>
      </c>
      <c r="AR76" s="41">
        <f>AT76+AV76</f>
        <v>3012.3</v>
      </c>
      <c r="AS76" s="43">
        <f t="shared" ref="AS76:AX76" si="105">AS77</f>
        <v>0</v>
      </c>
      <c r="AT76" s="43">
        <f t="shared" si="105"/>
        <v>2412.3000000000002</v>
      </c>
      <c r="AU76" s="43">
        <f t="shared" si="105"/>
        <v>0</v>
      </c>
      <c r="AV76" s="43">
        <f t="shared" si="105"/>
        <v>600</v>
      </c>
      <c r="AW76" s="43">
        <f t="shared" si="105"/>
        <v>0</v>
      </c>
      <c r="AX76" s="43">
        <f t="shared" si="105"/>
        <v>0</v>
      </c>
      <c r="AY76" s="41">
        <f>BA76+BC76</f>
        <v>600</v>
      </c>
      <c r="AZ76" s="43">
        <f t="shared" ref="AZ76:BE76" si="106">AZ77</f>
        <v>0</v>
      </c>
      <c r="BA76" s="43">
        <f t="shared" si="106"/>
        <v>0</v>
      </c>
      <c r="BB76" s="43">
        <f t="shared" si="106"/>
        <v>0</v>
      </c>
      <c r="BC76" s="43">
        <f t="shared" si="106"/>
        <v>600</v>
      </c>
      <c r="BD76" s="43">
        <f t="shared" si="106"/>
        <v>0</v>
      </c>
      <c r="BE76" s="43">
        <f t="shared" si="106"/>
        <v>0</v>
      </c>
    </row>
    <row r="77" spans="1:82" s="6" customFormat="1" ht="120.75" customHeight="1" x14ac:dyDescent="0.2">
      <c r="A77" s="56"/>
      <c r="B77" s="40" t="s">
        <v>20</v>
      </c>
      <c r="C77" s="40" t="s">
        <v>12</v>
      </c>
      <c r="D77" s="41">
        <f t="shared" si="92"/>
        <v>16033.399999999998</v>
      </c>
      <c r="E77" s="43"/>
      <c r="F77" s="43"/>
      <c r="G77" s="43"/>
      <c r="H77" s="43"/>
      <c r="I77" s="43"/>
      <c r="J77" s="43"/>
      <c r="K77" s="43">
        <f t="shared" ref="K77" si="107">L77+M77+N77+O77+P77+Q77</f>
        <v>2099.9</v>
      </c>
      <c r="L77" s="43">
        <v>0</v>
      </c>
      <c r="M77" s="43">
        <v>1049.9000000000001</v>
      </c>
      <c r="N77" s="43"/>
      <c r="O77" s="43">
        <v>1050</v>
      </c>
      <c r="P77" s="43">
        <v>0</v>
      </c>
      <c r="Q77" s="43">
        <v>0</v>
      </c>
      <c r="R77" s="43">
        <f t="shared" ref="R77" si="108">S77+T77+U77+V77+W77+X77+Y77+Z77</f>
        <v>4330.6000000000004</v>
      </c>
      <c r="S77" s="43">
        <v>0</v>
      </c>
      <c r="T77" s="43">
        <v>0</v>
      </c>
      <c r="U77" s="43">
        <v>2830.6</v>
      </c>
      <c r="V77" s="43">
        <v>0</v>
      </c>
      <c r="W77" s="43">
        <v>1500</v>
      </c>
      <c r="X77" s="43">
        <v>0</v>
      </c>
      <c r="Y77" s="43">
        <v>0</v>
      </c>
      <c r="Z77" s="43">
        <v>0</v>
      </c>
      <c r="AA77" s="41">
        <f>AC77+AE77</f>
        <v>2978.3</v>
      </c>
      <c r="AB77" s="43">
        <v>0</v>
      </c>
      <c r="AC77" s="43">
        <v>2378.3000000000002</v>
      </c>
      <c r="AD77" s="77">
        <v>0</v>
      </c>
      <c r="AE77" s="43">
        <v>600</v>
      </c>
      <c r="AF77" s="43">
        <v>0</v>
      </c>
      <c r="AG77" s="43">
        <v>0</v>
      </c>
      <c r="AH77" s="43">
        <v>0</v>
      </c>
      <c r="AI77" s="41">
        <f>AK77+AM77</f>
        <v>3012.3</v>
      </c>
      <c r="AJ77" s="43">
        <v>0</v>
      </c>
      <c r="AK77" s="43">
        <v>2412.3000000000002</v>
      </c>
      <c r="AL77" s="43">
        <v>0</v>
      </c>
      <c r="AM77" s="43">
        <v>600</v>
      </c>
      <c r="AN77" s="43">
        <v>0</v>
      </c>
      <c r="AO77" s="43">
        <v>0</v>
      </c>
      <c r="AP77" s="43">
        <v>0</v>
      </c>
      <c r="AQ77" s="43">
        <v>0</v>
      </c>
      <c r="AR77" s="41">
        <f>AT77+AV77</f>
        <v>3012.3</v>
      </c>
      <c r="AS77" s="43">
        <v>0</v>
      </c>
      <c r="AT77" s="43">
        <v>2412.3000000000002</v>
      </c>
      <c r="AU77" s="43">
        <v>0</v>
      </c>
      <c r="AV77" s="43">
        <v>600</v>
      </c>
      <c r="AW77" s="43">
        <v>0</v>
      </c>
      <c r="AX77" s="43">
        <v>0</v>
      </c>
      <c r="AY77" s="41">
        <f>BA77+BC77</f>
        <v>600</v>
      </c>
      <c r="AZ77" s="43">
        <v>0</v>
      </c>
      <c r="BA77" s="43">
        <v>0</v>
      </c>
      <c r="BB77" s="43">
        <v>0</v>
      </c>
      <c r="BC77" s="43">
        <v>600</v>
      </c>
      <c r="BD77" s="43">
        <v>0</v>
      </c>
      <c r="BE77" s="43">
        <v>0</v>
      </c>
    </row>
    <row r="78" spans="1:82" s="6" customFormat="1" ht="149.25" customHeight="1" x14ac:dyDescent="0.2">
      <c r="A78" s="55" t="s">
        <v>60</v>
      </c>
      <c r="B78" s="40" t="s">
        <v>18</v>
      </c>
      <c r="C78" s="74" t="s">
        <v>18</v>
      </c>
      <c r="D78" s="41">
        <f>K78</f>
        <v>0</v>
      </c>
      <c r="E78" s="43"/>
      <c r="F78" s="43"/>
      <c r="G78" s="43"/>
      <c r="H78" s="43"/>
      <c r="I78" s="43"/>
      <c r="J78" s="43"/>
      <c r="K78" s="43">
        <f>N78</f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f>S78+T78+U78+V78+W78+X78+Y78+Z78</f>
        <v>550.1</v>
      </c>
      <c r="S78" s="43">
        <v>0</v>
      </c>
      <c r="T78" s="43">
        <v>0</v>
      </c>
      <c r="U78" s="43">
        <v>0</v>
      </c>
      <c r="V78" s="43">
        <v>550.1</v>
      </c>
      <c r="W78" s="43">
        <v>0</v>
      </c>
      <c r="X78" s="43">
        <v>0</v>
      </c>
      <c r="Y78" s="43">
        <v>0</v>
      </c>
      <c r="Z78" s="43">
        <v>0</v>
      </c>
      <c r="AA78" s="43">
        <f>AB78+AC78+AD78+AE78+AF78+AG78+AH78+AI78</f>
        <v>0</v>
      </c>
      <c r="AB78" s="43">
        <v>0</v>
      </c>
      <c r="AC78" s="43">
        <v>0</v>
      </c>
      <c r="AD78" s="77">
        <v>0</v>
      </c>
      <c r="AE78" s="43">
        <v>0</v>
      </c>
      <c r="AF78" s="43">
        <v>0</v>
      </c>
      <c r="AG78" s="43">
        <v>0</v>
      </c>
      <c r="AH78" s="43">
        <v>0</v>
      </c>
      <c r="AI78" s="43">
        <f>AJ78+AK78+AL78+AM78+AN78+AO78+AP78+AQ78</f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3">
        <v>0</v>
      </c>
      <c r="AQ78" s="43">
        <v>0</v>
      </c>
      <c r="AR78" s="43">
        <f>AS78+AT78+AU78+AV78+AW78+AX78+AY78+AZ78</f>
        <v>0</v>
      </c>
      <c r="AS78" s="43">
        <v>0</v>
      </c>
      <c r="AT78" s="43">
        <v>0</v>
      </c>
      <c r="AU78" s="43">
        <v>0</v>
      </c>
      <c r="AV78" s="43">
        <v>0</v>
      </c>
      <c r="AW78" s="43">
        <v>0</v>
      </c>
      <c r="AX78" s="43">
        <v>0</v>
      </c>
      <c r="AY78" s="43">
        <f>AZ78+BA78+BB78+BC78+BD78+BE78+BF78+BG78</f>
        <v>0</v>
      </c>
      <c r="AZ78" s="43">
        <v>0</v>
      </c>
      <c r="BA78" s="43">
        <v>0</v>
      </c>
      <c r="BB78" s="43">
        <v>0</v>
      </c>
      <c r="BC78" s="43">
        <v>0</v>
      </c>
      <c r="BD78" s="43">
        <v>0</v>
      </c>
      <c r="BE78" s="43">
        <v>0</v>
      </c>
    </row>
    <row r="79" spans="1:82" s="36" customFormat="1" ht="37.5" hidden="1" customHeight="1" x14ac:dyDescent="0.2">
      <c r="A79" s="56"/>
      <c r="B79" s="40"/>
      <c r="C79" s="40"/>
      <c r="D79" s="45">
        <f>K79</f>
        <v>0</v>
      </c>
      <c r="E79" s="45"/>
      <c r="F79" s="45"/>
      <c r="G79" s="45"/>
      <c r="H79" s="45"/>
      <c r="I79" s="45"/>
      <c r="J79" s="45"/>
      <c r="K79" s="45">
        <f>N79</f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f>S79+T79+U79+V79+W79+X79+Y79+Z79</f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f>AB79+AC79+AD79+AE79+AF79+AG79+AH79</f>
        <v>0</v>
      </c>
      <c r="AB79" s="45">
        <v>0</v>
      </c>
      <c r="AC79" s="45">
        <v>0</v>
      </c>
      <c r="AD79" s="84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f>AJ79+AK79+AL79+AM79+AN79+AO79+AP79+AQ79</f>
        <v>0</v>
      </c>
      <c r="AJ79" s="45">
        <v>0</v>
      </c>
      <c r="AK79" s="45">
        <v>0</v>
      </c>
      <c r="AL79" s="45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f>AS79+AT79+AU79+AV79+AW79+AX79</f>
        <v>0</v>
      </c>
      <c r="AS79" s="45">
        <v>0</v>
      </c>
      <c r="AT79" s="45">
        <v>0</v>
      </c>
      <c r="AU79" s="45">
        <v>0</v>
      </c>
      <c r="AV79" s="45">
        <v>0</v>
      </c>
      <c r="AW79" s="45">
        <v>0</v>
      </c>
      <c r="AX79" s="45">
        <v>0</v>
      </c>
      <c r="AY79" s="45">
        <f>AZ79+BA79+BB79+BC79+BD79+BE79</f>
        <v>0</v>
      </c>
      <c r="AZ79" s="45">
        <v>0</v>
      </c>
      <c r="BA79" s="45">
        <v>0</v>
      </c>
      <c r="BB79" s="45">
        <v>0</v>
      </c>
      <c r="BC79" s="45">
        <v>0</v>
      </c>
      <c r="BD79" s="45">
        <v>0</v>
      </c>
      <c r="BE79" s="45">
        <v>0</v>
      </c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/>
      <c r="BY79" s="37"/>
      <c r="BZ79" s="37"/>
      <c r="CA79" s="37"/>
      <c r="CB79" s="37"/>
      <c r="CC79" s="37"/>
      <c r="CD79" s="37"/>
    </row>
    <row r="80" spans="1:82" s="37" customFormat="1" ht="273" customHeight="1" x14ac:dyDescent="0.2">
      <c r="A80" s="101" t="s">
        <v>61</v>
      </c>
      <c r="B80" s="103" t="s">
        <v>70</v>
      </c>
      <c r="C80" s="103" t="s">
        <v>55</v>
      </c>
      <c r="D80" s="104">
        <f>K80</f>
        <v>187.60000000000002</v>
      </c>
      <c r="E80" s="104"/>
      <c r="F80" s="104"/>
      <c r="G80" s="104"/>
      <c r="H80" s="104"/>
      <c r="I80" s="104"/>
      <c r="J80" s="104"/>
      <c r="K80" s="104">
        <f>L80+M80+N80+O80+P80+Q80</f>
        <v>187.60000000000002</v>
      </c>
      <c r="L80" s="104">
        <v>0</v>
      </c>
      <c r="M80" s="104">
        <v>162.30000000000001</v>
      </c>
      <c r="N80" s="104">
        <v>25.3</v>
      </c>
      <c r="O80" s="104">
        <v>0</v>
      </c>
      <c r="P80" s="104">
        <v>0</v>
      </c>
      <c r="Q80" s="104">
        <v>0</v>
      </c>
      <c r="R80" s="104">
        <f>S80+T80+U80+V80+W80+X80+Y80+Z80</f>
        <v>0</v>
      </c>
      <c r="S80" s="104">
        <v>0</v>
      </c>
      <c r="T80" s="104">
        <v>0</v>
      </c>
      <c r="U80" s="104">
        <v>0</v>
      </c>
      <c r="V80" s="104">
        <v>0</v>
      </c>
      <c r="W80" s="104">
        <v>0</v>
      </c>
      <c r="X80" s="104">
        <v>0</v>
      </c>
      <c r="Y80" s="104">
        <v>0</v>
      </c>
      <c r="Z80" s="104">
        <v>0</v>
      </c>
      <c r="AA80" s="104">
        <f>AB80+AC80+AD80+AE80+AF80+AG80+AH80</f>
        <v>0</v>
      </c>
      <c r="AB80" s="104">
        <v>0</v>
      </c>
      <c r="AC80" s="104">
        <v>0</v>
      </c>
      <c r="AD80" s="105">
        <v>0</v>
      </c>
      <c r="AE80" s="104">
        <v>0</v>
      </c>
      <c r="AF80" s="104">
        <v>0</v>
      </c>
      <c r="AG80" s="104">
        <v>0</v>
      </c>
      <c r="AH80" s="104">
        <v>0</v>
      </c>
      <c r="AI80" s="104">
        <f>AJ80+AK80+AL80+AM80+AN80+AO80+AP80+AQ80</f>
        <v>0</v>
      </c>
      <c r="AJ80" s="104">
        <v>0</v>
      </c>
      <c r="AK80" s="104">
        <v>0</v>
      </c>
      <c r="AL80" s="104">
        <v>0</v>
      </c>
      <c r="AM80" s="104">
        <v>0</v>
      </c>
      <c r="AN80" s="104">
        <v>0</v>
      </c>
      <c r="AO80" s="104">
        <v>0</v>
      </c>
      <c r="AP80" s="104">
        <v>0</v>
      </c>
      <c r="AQ80" s="104">
        <v>0</v>
      </c>
      <c r="AR80" s="104">
        <f>AS80+AT80+AU80+AV80+AW80+AX80</f>
        <v>0</v>
      </c>
      <c r="AS80" s="104">
        <v>0</v>
      </c>
      <c r="AT80" s="104">
        <v>0</v>
      </c>
      <c r="AU80" s="104">
        <v>0</v>
      </c>
      <c r="AV80" s="104">
        <v>0</v>
      </c>
      <c r="AW80" s="104">
        <v>0</v>
      </c>
      <c r="AX80" s="104">
        <v>0</v>
      </c>
      <c r="AY80" s="104">
        <f>AZ80+BA80+BB80+BC80+BD80+BE80</f>
        <v>0</v>
      </c>
      <c r="AZ80" s="104">
        <v>0</v>
      </c>
      <c r="BA80" s="104">
        <v>0</v>
      </c>
      <c r="BB80" s="104">
        <v>0</v>
      </c>
      <c r="BC80" s="104">
        <v>0</v>
      </c>
      <c r="BD80" s="104">
        <v>0</v>
      </c>
      <c r="BE80" s="104">
        <v>0</v>
      </c>
    </row>
    <row r="81" spans="1:57" s="36" customFormat="1" ht="172.5" customHeight="1" x14ac:dyDescent="0.2">
      <c r="A81" s="86" t="s">
        <v>75</v>
      </c>
      <c r="B81" s="103" t="s">
        <v>70</v>
      </c>
      <c r="C81" s="102" t="s">
        <v>12</v>
      </c>
      <c r="D81" s="45">
        <f>AA81</f>
        <v>2352.3000000000002</v>
      </c>
      <c r="E81" s="107"/>
      <c r="F81" s="107"/>
      <c r="G81" s="107"/>
      <c r="H81" s="107"/>
      <c r="I81" s="107"/>
      <c r="J81" s="107"/>
      <c r="K81" s="108"/>
      <c r="L81" s="107"/>
      <c r="M81" s="107"/>
      <c r="N81" s="107"/>
      <c r="O81" s="107"/>
      <c r="P81" s="107"/>
      <c r="Q81" s="107"/>
      <c r="R81" s="108"/>
      <c r="S81" s="107"/>
      <c r="T81" s="107"/>
      <c r="U81" s="107"/>
      <c r="V81" s="107"/>
      <c r="W81" s="107"/>
      <c r="X81" s="107"/>
      <c r="Y81" s="107"/>
      <c r="Z81" s="107"/>
      <c r="AA81" s="45">
        <f>AD81+AC81</f>
        <v>2352.3000000000002</v>
      </c>
      <c r="AB81" s="107"/>
      <c r="AC81" s="43">
        <v>2000</v>
      </c>
      <c r="AD81" s="84">
        <v>352.3</v>
      </c>
      <c r="AE81" s="107"/>
      <c r="AF81" s="107"/>
      <c r="AG81" s="107"/>
      <c r="AH81" s="107"/>
      <c r="AI81" s="107"/>
      <c r="AJ81" s="107"/>
      <c r="AK81" s="106"/>
      <c r="AL81" s="106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</row>
    <row r="82" spans="1:57" s="36" customFormat="1" ht="188.25" customHeight="1" x14ac:dyDescent="0.2">
      <c r="A82" s="86" t="s">
        <v>76</v>
      </c>
      <c r="B82" s="102" t="s">
        <v>70</v>
      </c>
      <c r="C82" s="102" t="s">
        <v>12</v>
      </c>
      <c r="D82" s="84">
        <f>AA82</f>
        <v>500</v>
      </c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110"/>
      <c r="S82" s="45"/>
      <c r="T82" s="45"/>
      <c r="U82" s="45"/>
      <c r="V82" s="45"/>
      <c r="W82" s="45"/>
      <c r="X82" s="45"/>
      <c r="Y82" s="45"/>
      <c r="Z82" s="45"/>
      <c r="AA82" s="45">
        <f>AD82</f>
        <v>500</v>
      </c>
      <c r="AB82" s="84"/>
      <c r="AC82" s="84"/>
      <c r="AD82" s="84">
        <v>500</v>
      </c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9"/>
      <c r="AS82" s="106"/>
      <c r="AT82" s="106"/>
      <c r="AU82" s="106"/>
      <c r="AV82" s="106"/>
      <c r="AW82" s="106"/>
      <c r="AX82" s="106"/>
      <c r="AY82" s="109"/>
      <c r="AZ82" s="106"/>
      <c r="BA82" s="106"/>
      <c r="BB82" s="106"/>
      <c r="BC82" s="106"/>
      <c r="BD82" s="106"/>
      <c r="BE82" s="106"/>
    </row>
    <row r="83" spans="1:57" ht="51.75" customHeight="1" x14ac:dyDescent="0.2"/>
  </sheetData>
  <mergeCells count="181">
    <mergeCell ref="A20:A23"/>
    <mergeCell ref="A15:A19"/>
    <mergeCell ref="Z68:Z69"/>
    <mergeCell ref="X68:X69"/>
    <mergeCell ref="Y68:Y69"/>
    <mergeCell ref="W68:W69"/>
    <mergeCell ref="V68:V69"/>
    <mergeCell ref="U68:U69"/>
    <mergeCell ref="T68:T69"/>
    <mergeCell ref="S68:S69"/>
    <mergeCell ref="R68:R69"/>
    <mergeCell ref="A68:A71"/>
    <mergeCell ref="Q68:Q69"/>
    <mergeCell ref="P68:P69"/>
    <mergeCell ref="O68:O69"/>
    <mergeCell ref="N68:N69"/>
    <mergeCell ref="M68:M69"/>
    <mergeCell ref="L68:L69"/>
    <mergeCell ref="K68:K69"/>
    <mergeCell ref="D68:D69"/>
    <mergeCell ref="B68:B69"/>
    <mergeCell ref="C68:C69"/>
    <mergeCell ref="Q42:Q43"/>
    <mergeCell ref="S42:S43"/>
    <mergeCell ref="A72:A75"/>
    <mergeCell ref="AC68:AC69"/>
    <mergeCell ref="AB68:AB69"/>
    <mergeCell ref="AA68:AA69"/>
    <mergeCell ref="BE68:BE69"/>
    <mergeCell ref="BD68:BD69"/>
    <mergeCell ref="BC68:BC69"/>
    <mergeCell ref="BB68:BB69"/>
    <mergeCell ref="BA68:BA69"/>
    <mergeCell ref="AZ68:AZ69"/>
    <mergeCell ref="AY68:AY69"/>
    <mergeCell ref="AX68:AX69"/>
    <mergeCell ref="AW68:AW69"/>
    <mergeCell ref="AV68:AV69"/>
    <mergeCell ref="AU68:AU69"/>
    <mergeCell ref="AT68:AT69"/>
    <mergeCell ref="AS68:AS69"/>
    <mergeCell ref="AR68:AR69"/>
    <mergeCell ref="AQ68:AQ69"/>
    <mergeCell ref="AP68:AP69"/>
    <mergeCell ref="AO68:AO69"/>
    <mergeCell ref="AN68:AN69"/>
    <mergeCell ref="AM68:AM69"/>
    <mergeCell ref="AL68:AL69"/>
    <mergeCell ref="AK68:AK69"/>
    <mergeCell ref="AJ68:AJ69"/>
    <mergeCell ref="AD42:AD43"/>
    <mergeCell ref="AE42:AE43"/>
    <mergeCell ref="AF42:AF43"/>
    <mergeCell ref="AH68:AH69"/>
    <mergeCell ref="AG68:AG69"/>
    <mergeCell ref="AF68:AF69"/>
    <mergeCell ref="AE68:AE69"/>
    <mergeCell ref="AD68:AD69"/>
    <mergeCell ref="AI68:AI69"/>
    <mergeCell ref="AG42:AG43"/>
    <mergeCell ref="AH42:AH43"/>
    <mergeCell ref="AI42:AI43"/>
    <mergeCell ref="AJ42:AJ43"/>
    <mergeCell ref="AK42:AK43"/>
    <mergeCell ref="A37:A40"/>
    <mergeCell ref="A31:A32"/>
    <mergeCell ref="A33:A34"/>
    <mergeCell ref="A63:A64"/>
    <mergeCell ref="B42:B43"/>
    <mergeCell ref="C42:C43"/>
    <mergeCell ref="D42:D43"/>
    <mergeCell ref="K42:K43"/>
    <mergeCell ref="A51:A52"/>
    <mergeCell ref="A41:A43"/>
    <mergeCell ref="A44:A45"/>
    <mergeCell ref="A35:A36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2022-05-31T11:33:19Z</dcterms:modified>
</cp:coreProperties>
</file>