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48" windowWidth="15120" windowHeight="7476" tabRatio="808" activeTab="1"/>
  </bookViews>
  <sheets>
    <sheet name="Отчеты МО" sheetId="1" r:id="rId1"/>
    <sheet name="Форма 1" sheetId="2" r:id="rId2"/>
    <sheet name="Форма 2" sheetId="3" r:id="rId3"/>
    <sheet name="Форма 3" sheetId="4" r:id="rId4"/>
    <sheet name="форма 5" sheetId="5" r:id="rId5"/>
    <sheet name="Форма 6" sheetId="6" r:id="rId6"/>
    <sheet name="Форма 8" sheetId="7" r:id="rId7"/>
    <sheet name="форма 9" sheetId="8" r:id="rId8"/>
    <sheet name="Форма 9(доп)" sheetId="9" r:id="rId9"/>
    <sheet name="форма 10" sheetId="10" r:id="rId10"/>
    <sheet name="t(нар.)" sheetId="11" r:id="rId11"/>
  </sheets>
  <externalReferences>
    <externalReference r:id="rId14"/>
    <externalReference r:id="rId15"/>
    <externalReference r:id="rId16"/>
  </externalReferences>
  <definedNames>
    <definedName name="_xlnm.Print_Area" localSheetId="0">'Отчеты МО'!$A$2:$J$31</definedName>
    <definedName name="_xlnm.Print_Area" localSheetId="1">'Форма 1'!$A$1:$D$21</definedName>
    <definedName name="_xlnm.Print_Area" localSheetId="9">'форма 10'!$A$1:$B$14</definedName>
    <definedName name="_xlnm.Print_Area" localSheetId="2">'Форма 2'!$A$1:$L$15</definedName>
    <definedName name="_xlnm.Print_Area" localSheetId="4">'форма 5'!$A$1:$L$73</definedName>
    <definedName name="_xlnm.Print_Area" localSheetId="5">'Форма 6'!$A$1:$J$13</definedName>
    <definedName name="_xlnm.Print_Area" localSheetId="6">'Форма 8'!$A$1:$AF$13</definedName>
    <definedName name="_xlnm.Print_Area" localSheetId="7">'форма 9'!$A$2:$I$12</definedName>
    <definedName name="_xlnm.Print_Area" localSheetId="8">'Форма 9(доп)'!$A$1:$AB$52</definedName>
    <definedName name="ОИВ">#REF!</definedName>
  </definedNames>
  <calcPr fullCalcOnLoad="1"/>
</workbook>
</file>

<file path=xl/comments9.xml><?xml version="1.0" encoding="utf-8"?>
<comments xmlns="http://schemas.openxmlformats.org/spreadsheetml/2006/main">
  <authors>
    <author>Автор</author>
  </authors>
  <commentList>
    <comment ref="F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Можно использовать данные из листа "t(нар)"</t>
        </r>
      </text>
    </comment>
    <comment ref="Q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Можно использовать данные из листа "t(нар)"</t>
        </r>
      </text>
    </comment>
    <comment ref="R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Можно использовать данные из листа "t(нар)"</t>
        </r>
      </text>
    </comment>
    <comment ref="H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Можно использовать данные из листа "t(нар)"</t>
        </r>
      </text>
    </comment>
  </commentList>
</comments>
</file>

<file path=xl/sharedStrings.xml><?xml version="1.0" encoding="utf-8"?>
<sst xmlns="http://schemas.openxmlformats.org/spreadsheetml/2006/main" count="833" uniqueCount="562">
  <si>
    <t>№ п/п</t>
  </si>
  <si>
    <t>Наименование отчета</t>
  </si>
  <si>
    <t xml:space="preserve">Обоснование для отчета </t>
  </si>
  <si>
    <t>Отчет по Плану мероприятий по энергосбережению и повышению энергетической эффективности в Республике Коми</t>
  </si>
  <si>
    <t>Запрос ФГУ  "РЭА" Минэнерго России от 04.03.2010 №7/9-166 в адрес Главы Республики Коми</t>
  </si>
  <si>
    <t>Региональная программа «Энергосбережение и повышение энергетической эффективности на территории Республики Коми (2010-2020 годы)", утвержденная постановлением Правительства Республики Коми от 30.07.2010г. №241 (раздел 1, п.1.8 подпрограммы "Энергосбережение в бюджетном секторе")</t>
  </si>
  <si>
    <t>Комистат</t>
  </si>
  <si>
    <r>
      <t xml:space="preserve">Распоряжение Правительства Республики Коми от 9 апреля 2010г. </t>
    </r>
    <r>
      <rPr>
        <b/>
        <sz val="11"/>
        <color indexed="10"/>
        <rFont val="Times New Roman"/>
        <family val="1"/>
      </rPr>
      <t>№145-р</t>
    </r>
  </si>
  <si>
    <r>
      <t xml:space="preserve">Постановление Правительства Российской Федерации от 25 января 2011г. </t>
    </r>
    <r>
      <rPr>
        <b/>
        <sz val="11"/>
        <color indexed="10"/>
        <rFont val="Times New Roman"/>
        <family val="1"/>
      </rPr>
      <t>№20</t>
    </r>
    <r>
      <rPr>
        <sz val="11"/>
        <color indexed="8"/>
        <rFont val="Times New Roman"/>
        <family val="1"/>
      </rPr>
      <t xml:space="preserve"> "Об утверждении правил предоставления информации для включения в государственную информационную систему",  распоряжение Правительства Республики Коми от 25.05.2011г. №204-р</t>
    </r>
  </si>
  <si>
    <r>
      <t xml:space="preserve">Отчет по </t>
    </r>
    <r>
      <rPr>
        <b/>
        <sz val="11"/>
        <color indexed="10"/>
        <rFont val="Times New Roman"/>
        <family val="1"/>
      </rPr>
      <t xml:space="preserve">АРМ </t>
    </r>
    <r>
      <rPr>
        <sz val="11"/>
        <color indexed="8"/>
        <rFont val="Times New Roman"/>
        <family val="1"/>
      </rPr>
      <t>"Мониторинг. Энергоэффективность и регламентированная отчетность".)</t>
    </r>
  </si>
  <si>
    <r>
      <t xml:space="preserve">Наполнение комплексной информационной системы управления энергосбережением в бюджетном секторе </t>
    </r>
    <r>
      <rPr>
        <b/>
        <sz val="11"/>
        <color indexed="10"/>
        <rFont val="Times New Roman"/>
        <family val="1"/>
      </rPr>
      <t>(КИСУЭ)</t>
    </r>
    <r>
      <rPr>
        <sz val="11"/>
        <color indexed="8"/>
        <rFont val="Times New Roman"/>
        <family val="1"/>
      </rPr>
      <t xml:space="preserve"> в Республике Коми</t>
    </r>
  </si>
  <si>
    <r>
      <t>Отчет по предоставлению информации в государственную информационную систему ("</t>
    </r>
    <r>
      <rPr>
        <b/>
        <sz val="11"/>
        <color indexed="10"/>
        <rFont val="Times New Roman"/>
        <family val="1"/>
      </rPr>
      <t>ГИС.</t>
    </r>
    <r>
      <rPr>
        <sz val="11"/>
        <color indexed="8"/>
        <rFont val="Times New Roman"/>
        <family val="1"/>
      </rPr>
      <t>"Энергоэффективность")</t>
    </r>
  </si>
  <si>
    <r>
      <rPr>
        <b/>
        <sz val="11"/>
        <color indexed="10"/>
        <rFont val="Times New Roman"/>
        <family val="1"/>
      </rPr>
      <t>Муниципальные программы</t>
    </r>
    <r>
      <rPr>
        <sz val="11"/>
        <color indexed="8"/>
        <rFont val="Times New Roman"/>
        <family val="1"/>
      </rPr>
      <t xml:space="preserve"> в области энергосбережения и повышения энергоэффективности, соответствующие требованиям законодательства, отчеты о ходе  реализации мероприятий муниципальной программы.</t>
    </r>
  </si>
  <si>
    <t>Оснащение ПУ жилфонда (многокварт.дома)</t>
  </si>
  <si>
    <t>Оснащение ПУ жилфонда (частный)</t>
  </si>
  <si>
    <t xml:space="preserve">см.п.3.пп.3.3 </t>
  </si>
  <si>
    <t>см.п.3.пп.3.1 и пп.3.2</t>
  </si>
  <si>
    <t>см. п.2</t>
  </si>
  <si>
    <t>ФОРМА №1</t>
  </si>
  <si>
    <t>Наименование показателя</t>
  </si>
  <si>
    <t>Подлежит оснащению приборами учета</t>
  </si>
  <si>
    <t>Фактически оснащено приборами учета</t>
  </si>
  <si>
    <t>Количество приборов учета, введенных в эксплуатацию</t>
  </si>
  <si>
    <t>Число многоквартирных домов - всего</t>
  </si>
  <si>
    <r>
      <t>из них оснащено</t>
    </r>
    <r>
      <rPr>
        <b/>
        <sz val="14"/>
        <color indexed="8"/>
        <rFont val="Times New Roman"/>
        <family val="1"/>
      </rPr>
      <t xml:space="preserve"> (общедомовыми)</t>
    </r>
    <r>
      <rPr>
        <sz val="14"/>
        <color indexed="8"/>
        <rFont val="Times New Roman"/>
        <family val="1"/>
      </rPr>
      <t xml:space="preserve"> приборами учета потребляемых </t>
    </r>
    <r>
      <rPr>
        <i/>
        <sz val="14"/>
        <color indexed="8"/>
        <rFont val="Times New Roman"/>
        <family val="1"/>
      </rPr>
      <t>коммунальных ресурсов:</t>
    </r>
  </si>
  <si>
    <t>холодной воды</t>
  </si>
  <si>
    <t>горячей воды</t>
  </si>
  <si>
    <t>тепловой энергии</t>
  </si>
  <si>
    <t>электрической энергии</t>
  </si>
  <si>
    <t>природного газа</t>
  </si>
  <si>
    <t>Число жилых домов (индивидуально-определенных зданий) - всего</t>
  </si>
  <si>
    <r>
      <t>из них оснащено</t>
    </r>
    <r>
      <rPr>
        <b/>
        <i/>
        <sz val="14"/>
        <color indexed="8"/>
        <rFont val="Times New Roman"/>
        <family val="1"/>
      </rPr>
      <t xml:space="preserve"> индивидуальными</t>
    </r>
    <r>
      <rPr>
        <sz val="14"/>
        <color indexed="8"/>
        <rFont val="Times New Roman"/>
        <family val="1"/>
      </rPr>
      <t xml:space="preserve"> приборами учета потребляемых </t>
    </r>
    <r>
      <rPr>
        <i/>
        <sz val="14"/>
        <color indexed="8"/>
        <rFont val="Times New Roman"/>
        <family val="1"/>
      </rPr>
      <t>коммунальных ресурсов:</t>
    </r>
  </si>
  <si>
    <t xml:space="preserve">Примечание: данные об оснащенности приборами учета используемых энергетических ресурсов жилищного фонда необходимо корреспондировать с данными, предоставляемыми для включения в государственную информационную систему, отраженными в отчете по постановлению Правительства РФ от 25 января 2011г. №20 (приложение №3, форма №5). </t>
  </si>
  <si>
    <t>ФОРМА №2</t>
  </si>
  <si>
    <t>Перечень</t>
  </si>
  <si>
    <t>Количество объектов, шт.</t>
  </si>
  <si>
    <t xml:space="preserve">УСТАНОВЛЕНО и ВВЕДЕНО в эксплуатацию приборов учета, штук </t>
  </si>
  <si>
    <t>Сколько ВСЕГО приборов учета НЕОБХОДИМО на объектах, штук</t>
  </si>
  <si>
    <t>газа природного</t>
  </si>
  <si>
    <t>Всего:</t>
  </si>
  <si>
    <t>в том числе:</t>
  </si>
  <si>
    <t>в зданиях, строениях, сооружениях, используемых для размещения органов исполнительной власти Республики Коми</t>
  </si>
  <si>
    <t>Примечания:</t>
  </si>
  <si>
    <t>1. В столбцах 3-7 "Приборы учета, используемые при осуществлении расчетов за энергетические ресурсы" учитывать наличие  всех приборов учета, с помощью которых осуществляются расчеты за поставленные ресурсы.</t>
  </si>
  <si>
    <t>2. В столбцах 8-12 "Приборы учета, необходимые для обеспечения завершения оснащения зданий, строений, сооружений"  указывается необходимая потребность в приборах учета в соответствии с требованиями закона. Согласно ст.13 Федерального закона от 23.11.2009г. №261-ФЗ   здания, строения, сооружения оснащаются приборами учета:</t>
  </si>
  <si>
    <t xml:space="preserve"> - тепловой энергии - с расчетным значением тепловой нагрузки более 0,2 Гкал/час</t>
  </si>
  <si>
    <t xml:space="preserve"> - электрической энергии -  с мощностью потребления электрической энергии более 5 кВт.</t>
  </si>
  <si>
    <t>ФОРМА №3</t>
  </si>
  <si>
    <t>Наименование организации с  муниципальным участием и организации, осуществляющей регулируемые виды деятельности</t>
  </si>
  <si>
    <t>Реквизиты утвержденной программы по энергосбережению и повышению энергетической эффективности (дата принятия, утвердивший орган)</t>
  </si>
  <si>
    <t>Общий размер финансирования мероприятий, тыс. руб.</t>
  </si>
  <si>
    <t>В том числе:</t>
  </si>
  <si>
    <t>Причины отсутствия программы по энергосбережению и повышению энергетической эффективности</t>
  </si>
  <si>
    <t>финансируемых из средств бюджета, тыс. руб.</t>
  </si>
  <si>
    <t>финансируемых из внебюджетных источников, тыс. руб.</t>
  </si>
  <si>
    <t>1.</t>
  </si>
  <si>
    <t>Организации с  муниципальным участием (бюджетные учреждения)</t>
  </si>
  <si>
    <t>ИТОГО:</t>
  </si>
  <si>
    <t>2.</t>
  </si>
  <si>
    <t>Организации с  муниципальным участием (МУПы)</t>
  </si>
  <si>
    <t xml:space="preserve"> </t>
  </si>
  <si>
    <t>3.</t>
  </si>
  <si>
    <t>Организации, осуществляющее регулируемые виды деятельности (ОКК)</t>
  </si>
  <si>
    <t>Данные об объеме и о структуре производства, потребления и передачи энергетических ресурсов на территории МО</t>
  </si>
  <si>
    <t>Количество зданий, строений и сооружений, вводимых в эксплуатацию в соотвествии с требованиями ЭЭ, средние показатели ЭЭ, вводимых в эксплуатацию зданий, строений и сооружений, данные о выполнении требований об оснащенности ПУ используемых эн.ресурсов жилых домов, количество многоквартирных домов, вводимых в эксплуатацию после осуществления строительства, реконструкции или капитального ремонта, относимых к разным классам</t>
  </si>
  <si>
    <t>Данные о формах и объемах поддержки граждан и организаций в осуществлении мероприятий в области ЭПЭЭ, оказываемой МО</t>
  </si>
  <si>
    <t>Связи между отчетами</t>
  </si>
  <si>
    <t>Данные Форма 1 145-р = Данные Форма 5 ППРФ 20</t>
  </si>
  <si>
    <t>Данные Форма 1 145-р = Данные Форма 5 ППРФ 20+финансирование</t>
  </si>
  <si>
    <t>Муниципальные программы в области ЭПЭЭ, информация о ходе ее реализации</t>
  </si>
  <si>
    <t>Данные о сложившейся практике заключения и исполнения энергосервисных договоров (контраков), закл. для нужд субъекта РФ, и объем планируемой экономии энергетических ресурсов при реализации таких договоров (контрактов)</t>
  </si>
  <si>
    <t>Данных о ходе и результатах осуществления мероприятий по ЭПЭЭ в муниципальном жилищном фонде</t>
  </si>
  <si>
    <t>Муниципальные нормативные акты  об ЭПЭЭ</t>
  </si>
  <si>
    <t>Установленные органами местного самоуправления  в области регулирования тарифов требования к программам в обл. ЭПЭЭ организаций, осуществляющих регулируемые виды деятельности, обощенные по видам деятельности указанных организаций</t>
  </si>
  <si>
    <t>глава 8</t>
  </si>
  <si>
    <t>глава 9</t>
  </si>
  <si>
    <t>глава 10</t>
  </si>
  <si>
    <t>глава 11</t>
  </si>
  <si>
    <t>глава 12</t>
  </si>
  <si>
    <t>глава 13</t>
  </si>
  <si>
    <t>1ПУ ЖКХ  метод указания</t>
  </si>
  <si>
    <t>Оснащение ПУмун. учреждения</t>
  </si>
  <si>
    <t>В формате PDF (устн. разъяснения)</t>
  </si>
  <si>
    <t>см. файл "Нормативная база для разработки муниц. программы"</t>
  </si>
  <si>
    <t>см. отчет № 5 "Муниципальные программы в области…"</t>
  </si>
  <si>
    <t>см. файл "1ПУ ЖКХ  метод указания"</t>
  </si>
  <si>
    <t>см. файл "Форма 4-ТЭР" (п.4, строки 1890-1895 и Указания по заполнению формы - п.14-15)</t>
  </si>
  <si>
    <t>Программы энергосбережения учреждений</t>
  </si>
  <si>
    <t>файл "Разъяснения по требованиям законодательства в части ЭПЭЭ для МО"</t>
  </si>
  <si>
    <t xml:space="preserve">ГАУ РК «Центр информационных технологий» 02.04.2012  (в соответствии с письмом Заместителя Главы Республики Коми от 22.03.2012 за исх.№ 974-03-1-29 К.Ю. Ромаданова – необходимо назначить ответственных) администрациям МО в целях разработки информационной системы управлением энергосбережением в бюджетном секторе Республики Коми были направлены формы для заполнения в срок до 10.04.2012.
Заполненные формы предложено представить в электронном виде по адресу forma.cit@gmail.com. По вопросам о  заполнении форм обращаться к руководителю проекта Перминову А.Г. 8(8212) 30-12-63, perminov66@gmail.com
</t>
  </si>
  <si>
    <t xml:space="preserve">Мероприятия д/б предусмотрены в муниципальной программе (отчет №5) </t>
  </si>
  <si>
    <t>Отчет о ходе реализации программных мероприятий в сфере энергосбережения и повышения энергетической эффективности по состоянию на 1 апреля  2012 года.</t>
  </si>
  <si>
    <t>№№ п/п</t>
  </si>
  <si>
    <t>Наименование мероприятия</t>
  </si>
  <si>
    <t>бюджетные средства, тыс. руб.</t>
  </si>
  <si>
    <t>внебюджетные средства, тыс. руб.</t>
  </si>
  <si>
    <t>всего</t>
  </si>
  <si>
    <t>муниципального бюджета</t>
  </si>
  <si>
    <t>Мероприятия группировать по разделам (видам) с указанием раздела , указанным в Программе (например, мероприятия по энергосбережению и повышению энергетической эффективности в жилищном фонде)</t>
  </si>
  <si>
    <t>тыс.руб.</t>
  </si>
  <si>
    <t>Объемы финансирования средств муниципальной программы по  видам (подпрограммам) мероприятий, тыс. руб.</t>
  </si>
  <si>
    <t>в том числе объемы финансирования средств в разрезе видов бюджетов,  тыс. руб.</t>
  </si>
  <si>
    <t>2014 год (план)</t>
  </si>
  <si>
    <t>ВСЕГО по ПРОГРАММЕ:</t>
  </si>
  <si>
    <t>муниципальный  бюджет</t>
  </si>
  <si>
    <t>внебюджетные средства</t>
  </si>
  <si>
    <t>Данные должны координироваться с данными "Форма по реализ прогр МО 1" (столбец 18)</t>
  </si>
  <si>
    <t>файл "Методические указания к ГИС по заполнению форм"</t>
  </si>
  <si>
    <t>Информация исходного запроса</t>
  </si>
  <si>
    <t>Форма предоставления сведений</t>
  </si>
  <si>
    <t>Форма №1</t>
  </si>
  <si>
    <t>Форма №2</t>
  </si>
  <si>
    <t>Ежеквартальные отчеты (до 16 числа, следующего за кварталом месяца):</t>
  </si>
  <si>
    <t>Прочие отчеты:</t>
  </si>
  <si>
    <t>Ежемесячные отчеты (в теч. 10 дней после его окончания):</t>
  </si>
  <si>
    <t>Разъяснения в файле "Приложение 1.doc" п.20.</t>
  </si>
  <si>
    <t>Форма №3</t>
  </si>
  <si>
    <t>См. файл "Приложение 1.doc" п.4.  и "4-ТЭР энерг ресурсы, приборы учета.pdf"</t>
  </si>
  <si>
    <t>Разъяснения в файле "Приложение 1.doc" п.2. и "1ПУ ЖКХ метод указания.doc"</t>
  </si>
  <si>
    <t>Разъяснения в файле "Приложение 1.doc" п.3. и "1ПУ ЖКХ метод указания.doc"</t>
  </si>
  <si>
    <t>запрос ГАУ РК «Центр информационных технологий»</t>
  </si>
  <si>
    <t>Информация об объемах финансирования средств муниципальной программы энергосбережения и повышения в разрезе видов мероприятий по муниципальному образованию</t>
  </si>
  <si>
    <t>http://bro.rosenergo.gov.ru/meero/</t>
  </si>
  <si>
    <t>Формы заполняются в электронном виде. Логин и пароль для доступа в систему был присвоен ответственному по заполнению АРМ.</t>
  </si>
  <si>
    <t>Примечание</t>
  </si>
  <si>
    <t>Направляется в адрес Минэнерго РФ в электронной форме, подписанной электронной цифровой подписью (либо на оптическом диске),  служба технической поддержки http://ps-ues.gisee.ru. По распоряжению 204-р копия материалов направляется в ГБУ РК "Коми республиканский центр энергосбережения" для анализа.</t>
  </si>
  <si>
    <t>Мероприятия группировать по годам реализации мероприятий.</t>
  </si>
  <si>
    <t>Форма №6</t>
  </si>
  <si>
    <t>Постановление Правительства РК от 30.06.2010 №241</t>
  </si>
  <si>
    <t>Фактические и плановые показатели по индикаторам расчета целевых показателей муниципальной программы</t>
  </si>
  <si>
    <t>Отчетность о целевых показателях в области энергосбережения и повышения энергоэффективности</t>
  </si>
  <si>
    <t>Форма №5</t>
  </si>
  <si>
    <t>Положение  ГБУ РК "Центр по энергосбережению"</t>
  </si>
  <si>
    <t>Данные об оснащенности приборами учета используемых энергетических ресурсов объектов муниципального ж/ф</t>
  </si>
  <si>
    <t>Перечень отчетов Муниципального образования</t>
  </si>
  <si>
    <t>Ежеквартальные отчеты (до 25 числа, следующего за кварталом месяца):</t>
  </si>
  <si>
    <t>Годовые отчеты:</t>
  </si>
  <si>
    <t xml:space="preserve">Консультации по телефону 8 (8212) 39-19-48, Козловская Вера Геннадьевна, Искрова Надежда Николаевна </t>
  </si>
  <si>
    <t>ФОРМА №5</t>
  </si>
  <si>
    <t>ФОРМА №6</t>
  </si>
  <si>
    <t xml:space="preserve">всего бюджетные средства (ФБ, РБ, МБ), тыс руб. </t>
  </si>
  <si>
    <t>муниципальный бюджет, тыс.руб.</t>
  </si>
  <si>
    <t>внебюджетные средства, тыс.руб.</t>
  </si>
  <si>
    <t>Процент выполнения программы в целом по всем бюджетам</t>
  </si>
  <si>
    <t xml:space="preserve">всего            </t>
  </si>
  <si>
    <t>Сведения по графе ИТОГО в графе 3-8 должны корреспондироваться в объемами финансирования из Программы энергосбережения и повышения энергетической эффективности МО (в последней редакции).</t>
  </si>
  <si>
    <t xml:space="preserve">Отчет о ходе реализации мероприятий муниципальной программы  в сфере энергосбережения и повышения энергетической эффективности </t>
  </si>
  <si>
    <t xml:space="preserve">2014 год (факт)       </t>
  </si>
  <si>
    <t>Единица измерения</t>
  </si>
  <si>
    <t>Форма №7</t>
  </si>
  <si>
    <t xml:space="preserve">Основание: Постановление Правительства РФ от 31 декабря 2009 года №1225 «О требованиях к региональным и муниципальным программам в области энергосбережения и повышения энергетической эффективности» (в редакции постановления Правительства РФ от 15.07.2013 №593) </t>
  </si>
  <si>
    <t>Факт</t>
  </si>
  <si>
    <t>Удельный расход электрической энергии в системах уличного освещения (на 1 кв.метр освещаемой площади с уровнем освещенности, соответствующим установленным нормативам)</t>
  </si>
  <si>
    <r>
      <t>кВтч/м</t>
    </r>
    <r>
      <rPr>
        <vertAlign val="superscript"/>
        <sz val="14"/>
        <rFont val="Times New Roman"/>
        <family val="1"/>
      </rPr>
      <t>2</t>
    </r>
  </si>
  <si>
    <t>Форма 8</t>
  </si>
  <si>
    <t>Наименование показателя (индикатора)</t>
  </si>
  <si>
    <t>2015 год (план)</t>
  </si>
  <si>
    <t xml:space="preserve">2015 год (факт)       </t>
  </si>
  <si>
    <t>2016 год (план)</t>
  </si>
  <si>
    <t>2017 год (план)</t>
  </si>
  <si>
    <t>Наименование МО</t>
  </si>
  <si>
    <t>Наименование муниципальной программы</t>
  </si>
  <si>
    <r>
      <t>м</t>
    </r>
    <r>
      <rPr>
        <vertAlign val="superscript"/>
        <sz val="14"/>
        <rFont val="Times New Roman"/>
        <family val="1"/>
      </rPr>
      <t>2</t>
    </r>
  </si>
  <si>
    <t>кВтч</t>
  </si>
  <si>
    <t>Ежеквартальные отчеты (до 5 числа, следующего за кварталом месяца):</t>
  </si>
  <si>
    <t xml:space="preserve">Данные по целевому показателю "Удельный расход электрической энергии в системах уличного освещения (на 1 кв.метр освещаемой площади с уровнем освещенности, соответствующим установленным нормативам") </t>
  </si>
  <si>
    <t>подпрограммы №4 «Энергосбережение и повышение энергетической эффективности на территории Республики Коми» Государственной программы Республики Коми «Развитие строительства и жилищно-коммунального комплекса, энергосбережение и повышение энергоэффективности», введенной в действие постановлением Правительства Республики Коми 19 февраля 2015 года №73</t>
  </si>
  <si>
    <t>Форма №8</t>
  </si>
  <si>
    <t xml:space="preserve"> Общая площадь уличного освещения территории муниципального образования на конец года (отчетного периода)</t>
  </si>
  <si>
    <t>Объем потребления электрической энергии в системах уличного освещения на территории муниципального образования за отчетный период</t>
  </si>
  <si>
    <t>Объем потребления электрической энергии в системах уличного освещения на территории муниципального образования, общая площадь уличного освещения территории муниципального образования на конец года (отчетного периода)</t>
  </si>
  <si>
    <t>Отчет по предоставлению информации об энергосбережении и повышении энергетической эффективности в государственную информационную систему ГИС.«Энергоэффективность» (модуль ГИС)</t>
  </si>
  <si>
    <t>Приказ Минэнерго России от 30 июня 2014г. №401. "Об утверждении Порядка предоставления информации об энергосбережении и о повышении энергетической эффективности»</t>
  </si>
  <si>
    <t>Направляется в адрес Минэнерго РФ в электронной форме, подписанной электронной цифровой подписью (либо на электронном носителе почтовым отправлением с сопроводительным письмом)</t>
  </si>
  <si>
    <t>Для организаций, когда совокупные затраты на потребление природного газа, мазута, тепловой и электрической энергии, угля, за исключением моторного топлива, не превышают в стоимостном выражении 50 млн.руб.за календарный год, заполняют декларации слгласно утвержденному приказу.</t>
  </si>
  <si>
    <t>Форма 10</t>
  </si>
  <si>
    <t>Информационное обеспечение мероприятий</t>
  </si>
  <si>
    <t>Указать  конкретное размещение информации (в средствах массовой информации, на сайте ОМС, прочее)</t>
  </si>
  <si>
    <t>4. Организации  органами местного самоуправления распространения в средствах массовой информации тематических теле- и радиопередач, информационно-просветительских программ о мероприятиях и способах энергосбережения и повышения энергетической эффективности, о выдающихся достижениях, в том числе зарубежных, в области энергосбережения и повышения энергетической эффективности и иной актуальной информации в данной области</t>
  </si>
  <si>
    <t>Основание: п.1, 2 ст.22, п.5 ст.23 Федерального закона от 23 ноября 2009 года №261-ФЗ "Об энергосбережении и о повышении энергетической эффективности и о внесении изменений в отдельные законодательные акты Российской Федерации"</t>
  </si>
  <si>
    <t>5. Выполнения иных действий в соответствии с законодательством об энергосбережении и о повышении энергетической эффективности.</t>
  </si>
  <si>
    <t xml:space="preserve"> - Информации об установленных законом правах и обязанностях физических лиц, о требованиях, предъявляемых к собственникам жилых домов, собственникам помещений в многоквартирных домах, лицам, ответственным за содержание многоквартирных домов, и об иных  требованиях;</t>
  </si>
  <si>
    <t xml:space="preserve"> - Социальной рекламы в области энергосбережения и повышения энергетической эффективности.</t>
  </si>
  <si>
    <t>1. Адрес сайта (ов), на которых размещается требуемая информация (указать адресную ссылку)</t>
  </si>
  <si>
    <r>
      <t>Внимание! Обращаем внимание на единицы измерения- кВтч и м</t>
    </r>
    <r>
      <rPr>
        <vertAlign val="superscript"/>
        <sz val="16"/>
        <rFont val="Times New Roman"/>
        <family val="1"/>
      </rPr>
      <t>2</t>
    </r>
    <r>
      <rPr>
        <sz val="16"/>
        <rFont val="Times New Roman"/>
        <family val="1"/>
      </rPr>
      <t>, а не тыс.кВтч. , тыс.м</t>
    </r>
    <r>
      <rPr>
        <vertAlign val="superscript"/>
        <sz val="16"/>
        <rFont val="Times New Roman"/>
        <family val="1"/>
      </rPr>
      <t>2</t>
    </r>
  </si>
  <si>
    <t>2. Обязательное размещение информации, включенной в государственную информационную систему в области энергосбережения и повышения энергетической эффективности (ГИС.Энергоэффективность, модуль ГИС.Энергоэффективность и пр.)  (указать адресную ссылку)</t>
  </si>
  <si>
    <t xml:space="preserve">2016 год (факт)       </t>
  </si>
  <si>
    <r>
      <t xml:space="preserve">Процент выполнения (отношение </t>
    </r>
    <r>
      <rPr>
        <b/>
        <u val="single"/>
        <sz val="12"/>
        <rFont val="Times New Roman"/>
        <family val="1"/>
      </rPr>
      <t>выполнено</t>
    </r>
    <r>
      <rPr>
        <b/>
        <sz val="12"/>
        <rFont val="Times New Roman"/>
        <family val="1"/>
      </rPr>
      <t xml:space="preserve">  за  2014-2016 к запланированному на 2014-2016)</t>
    </r>
  </si>
  <si>
    <t>Форма 9</t>
  </si>
  <si>
    <t>Пункт 10. Планирование расходов  местного бюджета на оплату бюджетными учреждениями энергетических ресурсов исходя из сокращения потреблениями ими каждого энергоресурса на 3 процента по отношению к уровню 2009 года в течение 5 лет начиная с 1 января 2010 года</t>
  </si>
  <si>
    <t>Расходы из бюджета на обеспечение энергетическими ресурсами  муниципальных бюджетных учреждений</t>
  </si>
  <si>
    <t>Экономия в стоимостном выражении</t>
  </si>
  <si>
    <t>Экономия в процентном соотношении</t>
  </si>
  <si>
    <t>2009г. (факт)</t>
  </si>
  <si>
    <t>%</t>
  </si>
  <si>
    <t>Примечание:</t>
  </si>
  <si>
    <t>1) В соответствии со ст.24 Федерального закона 261-ФЗ от 23.11.2009г. "Об энергосбережении". Начиная с 1 января 2010 года государственное (муниципальное) учреждение обязано обеспечить снижение в сопоставимых условиях объема потребленных им ресурсов в течение пяти лет не менее чем на пятнадцать процентов от объема фактически потребленного им в 2009 году каждого из указанных ресурсов с ежегодным снижением такого объема не менее чем на три процента.</t>
  </si>
  <si>
    <t>2) Приказом Минэкономразвития РФ от 24.10.2011 №591 утвержден "Порядок определения объемов снижения потребляемых государственными (муниципальными) учреждениями ресурсов в сопоставимых условиях".</t>
  </si>
  <si>
    <t>2017г. (план)</t>
  </si>
  <si>
    <t>2016г. (факт)</t>
  </si>
  <si>
    <t>2016г. (факт в сопоставимом уровне)</t>
  </si>
  <si>
    <t>2016г. (в сопоставимом уровне) к 2009г.</t>
  </si>
  <si>
    <t>2017г. (план) к 2009г.</t>
  </si>
  <si>
    <t>чел.</t>
  </si>
  <si>
    <r>
      <t xml:space="preserve">Примечание. Расчет целевого показателя производится в разрезе </t>
    </r>
    <r>
      <rPr>
        <u val="single"/>
        <sz val="16"/>
        <color indexed="8"/>
        <rFont val="Times New Roman"/>
        <family val="1"/>
      </rPr>
      <t>каждого квартального периода и по итогам года в целом за 2016 год</t>
    </r>
    <r>
      <rPr>
        <sz val="16"/>
        <color indexed="8"/>
        <rFont val="Times New Roman"/>
        <family val="1"/>
      </rPr>
      <t xml:space="preserve">. При расчете целевого показателя за квартал в указанные в запросах  сроки предлагаем принимать </t>
    </r>
    <r>
      <rPr>
        <i/>
        <sz val="16"/>
        <color indexed="8"/>
        <rFont val="Times New Roman"/>
        <family val="1"/>
      </rPr>
      <t>ожидаемый</t>
    </r>
    <r>
      <rPr>
        <sz val="16"/>
        <color indexed="8"/>
        <rFont val="Times New Roman"/>
        <family val="1"/>
      </rPr>
      <t xml:space="preserve"> объем потребления электрической энергии за последний месяц (либо по объемам предыдущего календарного года) с последующим уточнением в следующем отчетном периоде года.  </t>
    </r>
  </si>
  <si>
    <t>3. Данные об оснащенности приборами учета используемых энергетических ресурсов в бюджетных учреждениях должны корреспондироваться с данными, предоставляемыми учреждениями в Модуль "ГИС.Энергоэффективность" по итогам 2016 года.</t>
  </si>
  <si>
    <t xml:space="preserve"> - уточняйте из какого источника финансируется оснащение приборами отчета: из средств собственников в лице управляющих компаний, из бюджетных или внебюджетных источников или из федерального бюджета Фонда реформирования ЖКХ.</t>
  </si>
  <si>
    <t>В форме №10 предоставляются сведения о размещении на официальных сайтах органов исполнительной власти Республики Коми, органов местного самоуправления в Республике Коми в сети «Интернет» информации о требованиях законодательства в области энергосбережения, повышения энергетической эффективности, а также информации, подлежащей включению и обновлению в государственных информационных системах в области энергосбережения и энергетической эффективности. Уведомляем об обязательном отображении  адресной ссылки размещения указанной информации в сети «Интернет».</t>
  </si>
  <si>
    <t>Указать адрес официального информационного портала администрации МО (пример адреса сайта - http://www.vuktyl.com/).  Здесь же указать размещена на сайте или нет информация по вопросам энергосбережения и повышения энергетической эффективности (если размещена, то в каком разделе, закладке, рубрике и пр.)</t>
  </si>
  <si>
    <t xml:space="preserve">3. Опубликование органами местного самоуправления в средствах массовой информации муниципальной программы (подпрограммы) энергосбережения и повышения энергетической эффективности  </t>
  </si>
  <si>
    <t>6. В целях осуществления информационного обеспечения мероприятий по энергосбережению органы местного самоуправления обязаны обеспечить регулярное распространение:</t>
  </si>
  <si>
    <r>
      <t xml:space="preserve">Информация о требованиях законодательства в области энергосбережения, повышения энергетической эффективности, а также информации, подлежащей включению в государственную информационную систему в области энергосбережения и энергетической эффективности, на официальных сайтах органов исполнительной власти Республики Коми, </t>
    </r>
    <r>
      <rPr>
        <b/>
        <sz val="12"/>
        <color indexed="8"/>
        <rFont val="Times New Roman"/>
        <family val="1"/>
      </rPr>
      <t xml:space="preserve">органов местного самоуправления в Республике Коми </t>
    </r>
    <r>
      <rPr>
        <sz val="12"/>
        <color indexed="8"/>
        <rFont val="Times New Roman"/>
        <family val="1"/>
      </rPr>
      <t>в сети "Интернет" по</t>
    </r>
  </si>
  <si>
    <r>
      <rPr>
        <sz val="11"/>
        <rFont val="Times New Roman"/>
        <family val="1"/>
      </rPr>
      <t>Комментарии к заполнению формы.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</si>
  <si>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В рамках реализации региональной программы о проведение капитального ремонта общего имущества в многоквартирных домах в Республике Коми  проведены мероприятия, носящие характер энергосбережения и повышения энергетической эффективности (установка общедомовых приборов учета, модернизация системы освещения, пр.).  Отразить информацию о ходе и результатах осуществления мероприятий  данной региональной программы.</t>
    </r>
  </si>
  <si>
    <r>
      <t xml:space="preserve">Обеспечить   размещение (публикацию) </t>
    </r>
    <r>
      <rPr>
        <sz val="11"/>
        <color indexed="8"/>
        <rFont val="Times New Roman"/>
        <family val="1"/>
      </rPr>
      <t xml:space="preserve"> информации о правах и обязанностях физическихи лиц,  о требованиях к собственникам жилых помещений в районных газетах, на информационных стендах в МКД , в квитанциях на оплату жилищно-коммунальных услуг, прочее.</t>
    </r>
  </si>
  <si>
    <r>
      <rPr>
        <sz val="11"/>
        <rFont val="Times New Roman"/>
        <family val="1"/>
      </rPr>
      <t>Обеспечить размещение (публикацию) со</t>
    </r>
    <r>
      <rPr>
        <sz val="11"/>
        <color indexed="8"/>
        <rFont val="Times New Roman"/>
        <family val="1"/>
      </rPr>
      <t>циальной рекламы в области энергосбережения в районных газетах, в квитанциях по оплате жилищно-коммунальных услуг, на информационных стендах в МКД, на сайтах администрации.  В МОГО "Ухта" функционирует центр поддержки собственников, утвержденный постановлением администрации МОГО "Ухта" от 10.07.2015г. №1552 "О создании ЦПС на территории МОГО "Ухта", сайт УЖКХ.</t>
    </r>
  </si>
  <si>
    <r>
      <t xml:space="preserve">Статья 8  Федерального закона от 23.11.2009г. №261-ФЗ к полномочиям ОМС относит разработку и реализацию муниципальных программ энергосбережения и повышения энергетической эффективности, а также информационное обеспечение мероприятий по энергосбережению. Администрациям МО указать </t>
    </r>
    <r>
      <rPr>
        <sz val="11"/>
        <rFont val="Times New Roman"/>
        <family val="1"/>
      </rPr>
      <t xml:space="preserve">информацию </t>
    </r>
    <r>
      <rPr>
        <sz val="11"/>
        <color indexed="8"/>
        <rFont val="Times New Roman"/>
        <family val="1"/>
      </rPr>
      <t>о размещении (опубликовании) нормативных актов принятых муниципальных программ: в системе "КонсультантПлюс",  в районной газете, на официальном сайте администрации, прочее.</t>
    </r>
  </si>
  <si>
    <t>Примеры организованной ОМС работы по популяризации мероприятий в области энергосбережения: проведение разъяснительной работы  по вопросам энергосбережения  с руководителями различного уровня, ответственными за принятие стратегических и управленческих решений в области энергосбережения, с населением с целью устранения сложившегося традиционного отношения к энергоресурсам, как к круглосуточно доступным и потребляемым без ограничений, со всеми руководителями и специалистами бюджетных, казенных учреждений  по вопросам консультативного характера при подготовке отчетов по энергосбережению и повышению энергетической энергоэффективности, а также встречи с учащейся молодежью с просветительскими программами на классных часах в общеобразовательных учреждения, другое.  Указать также возможные выступления и публикации в СМИ на постоянной основе о проведенных аналитических исследованиях о расходах энергоресурсов на территории МО.</t>
  </si>
  <si>
    <r>
      <t xml:space="preserve">В соответствии с Постановлением Правительства РФ от 25.01.2011г. №20 органы муниципальных образований предоставляют информацию в Государственную информационную систему в области энергосбережения о ходе и результатах реализации мероприятий энергосбережения: ГИС «Энергоэффективность». Указать адресные ссылки куда направляется информация и в каком объеме (например, "https://ps-ues.gisee.ru, направлены все отчеты за 2016 год")
В соответствии с Федеральным законом от 23.11.2009г. №261-ФЗ  органы муниципальных образований предоставляют информацию в Модуль ГИС "Энергосбережение". Указать адресные ссылки куда направляется информация и в каком объеме (например, "https://dper.gisee.ru, учреждениями муниципального образования создано 95% деклараций, 93% сданных деклараций и 96% принятых деклараций </t>
    </r>
    <r>
      <rPr>
        <sz val="11"/>
        <color indexed="10"/>
        <rFont val="Times New Roman"/>
        <family val="1"/>
      </rPr>
      <t>за 2016 год</t>
    </r>
    <r>
      <rPr>
        <sz val="11"/>
        <color indexed="8"/>
        <rFont val="Times New Roman"/>
        <family val="1"/>
      </rPr>
      <t>.")</t>
    </r>
  </si>
  <si>
    <t>ГОДОВАЯ</t>
  </si>
  <si>
    <t>Мониторинг выполнения требований ст.24 Федерального закона 261-ФЗ от 23.11.2009г.</t>
  </si>
  <si>
    <t>Пункт 10. Планирование расходов республиканского бюджета Республики Коми и местных бюджетов на оплату бюджетными учреждениями энергетических ресурсов исходя из сокращения потреблениями ими каждого энергоресурса на 3 процента по отношению к уровню 2009 года в течение 5 лет начиная с 1 января 2010 года</t>
  </si>
  <si>
    <t>Наименование учреждения</t>
  </si>
  <si>
    <t>Базовый год (2009г. (факт))</t>
  </si>
  <si>
    <t>Отчетный год (2016г. (факт))</t>
  </si>
  <si>
    <t>Vбаз. объем</t>
  </si>
  <si>
    <t>Sбаз.пл.</t>
  </si>
  <si>
    <t>Pбаз.числ.</t>
  </si>
  <si>
    <t>t(нар.баз.)</t>
  </si>
  <si>
    <t>t(вн.)</t>
  </si>
  <si>
    <t>n(баз)</t>
  </si>
  <si>
    <t>ЭЭ</t>
  </si>
  <si>
    <t>ТЭ</t>
  </si>
  <si>
    <t>ХВС</t>
  </si>
  <si>
    <t>ГВС</t>
  </si>
  <si>
    <t>Газ</t>
  </si>
  <si>
    <t>Vотч. объем</t>
  </si>
  <si>
    <t>Sотч.пл.</t>
  </si>
  <si>
    <t>Pотч.числ.</t>
  </si>
  <si>
    <t>t(нар.отч.)</t>
  </si>
  <si>
    <t>n(отч.)</t>
  </si>
  <si>
    <t>куб.м.</t>
  </si>
  <si>
    <t>кв.м.</t>
  </si>
  <si>
    <t>град.</t>
  </si>
  <si>
    <t>дни</t>
  </si>
  <si>
    <t>кВтч.</t>
  </si>
  <si>
    <t>Гкал.</t>
  </si>
  <si>
    <t>Тариф за электроэнергию</t>
  </si>
  <si>
    <t>Тариф за теплоэнергию</t>
  </si>
  <si>
    <t>Тариф за холодное водоснабжение</t>
  </si>
  <si>
    <t>Тариф за горячее водоснабжение</t>
  </si>
  <si>
    <t>Тариф за природный газ</t>
  </si>
  <si>
    <t>Базовый год</t>
  </si>
  <si>
    <t>Отчетный год</t>
  </si>
  <si>
    <t>руб./кВт</t>
  </si>
  <si>
    <t>руб./гКал.</t>
  </si>
  <si>
    <t>руб./куб.м.</t>
  </si>
  <si>
    <t>Электроэнергия</t>
  </si>
  <si>
    <t>Теплоэнергия</t>
  </si>
  <si>
    <t>Холодное водоснабжение</t>
  </si>
  <si>
    <t>Горячее водоснабжение</t>
  </si>
  <si>
    <t>Природный газ</t>
  </si>
  <si>
    <t>Uбаз.пл.</t>
  </si>
  <si>
    <t>Uотч.пл.</t>
  </si>
  <si>
    <t>Vдельта</t>
  </si>
  <si>
    <t>Экономия</t>
  </si>
  <si>
    <t>Кпог.тепл.</t>
  </si>
  <si>
    <t>кВт/кв.м.</t>
  </si>
  <si>
    <t>кВт</t>
  </si>
  <si>
    <t>Гкал./куб.м.</t>
  </si>
  <si>
    <t>куб.м./кв.м</t>
  </si>
  <si>
    <t>[9]/[4]</t>
  </si>
  <si>
    <t>[19]/[15]</t>
  </si>
  <si>
    <t>([35]/[34] -1)*[9]</t>
  </si>
  <si>
    <t>[36]/[9]</t>
  </si>
  <si>
    <t>[36]*[24]/1000</t>
  </si>
  <si>
    <t>([8]/[18])*(([7]-[6])/([7]-[17]))</t>
  </si>
  <si>
    <t>[10]/[3]</t>
  </si>
  <si>
    <t>[20]*[39]/[14]</t>
  </si>
  <si>
    <t>([41]/[40]-1)*[10]</t>
  </si>
  <si>
    <t>[42]/[10]</t>
  </si>
  <si>
    <t>[42]*[26]/1000</t>
  </si>
  <si>
    <t>[11]/[4]</t>
  </si>
  <si>
    <t>[21]/[15]</t>
  </si>
  <si>
    <t>([46]/[45]-1)*[11]</t>
  </si>
  <si>
    <t>[47]/[11]</t>
  </si>
  <si>
    <t>[47]*[28]/1000</t>
  </si>
  <si>
    <t>[12]/[4]</t>
  </si>
  <si>
    <t>[22]/[15]</t>
  </si>
  <si>
    <t>([51]/[50]-1)*[12]</t>
  </si>
  <si>
    <t>[52]/[12]</t>
  </si>
  <si>
    <t>[52]*[30]/1000</t>
  </si>
  <si>
    <t>[13]/[4]</t>
  </si>
  <si>
    <t>[23]/[15]</t>
  </si>
  <si>
    <t>([56]/[55]-1)*[13]</t>
  </si>
  <si>
    <t>[57]/[13]</t>
  </si>
  <si>
    <t>[57]*[32]/1000</t>
  </si>
  <si>
    <t>1) В соответствии со ст.24 Федерального закона 261-ФЗ от 23.11.2009г.  Начиная с 1 января 2010 года государственное (муниципальное) учреждение обязано обеспечить снижение в сопоставимых условиях объема потребленных им ресурсов в течение пяти лет не менее чем на пятнадцать процентов от объема фактически потребленного им в 2009 году каждого из указанных ресурсов с ежегодным снижением такого объема не менее чем на три процента.</t>
  </si>
  <si>
    <t>2) Приказом Минэкономразвития РФ от 24.10.2011 №591 утвержден Порядок определения объемов снижения потребляемых государственными (муниципальными) учреждениями ресурсов в сопоставимых условиях (далее - Порядок).</t>
  </si>
  <si>
    <t>3) За базовый принимается 2009 год. В случае отсутствия информации за 2009 год (например учреждение не существовало), за базовый год принимается первый последующий, по которому имеется информация с указанием года.</t>
  </si>
  <si>
    <t>4) Информацию по фактической продолжительности отопительного периода и средней температуре наружного воздуха за отопительный периоды 2009-2013гг. можно взять с листа "t(нар.)"</t>
  </si>
  <si>
    <t>5) В целях оказания методологической поддержки бюджетным учреждениям, в данной форме предложен алгоритм автоматического расчета наиболее распростаненного случая определения достигнутой экономии, для этого необходимо:</t>
  </si>
  <si>
    <t xml:space="preserve"> - заполнить фактические данные за базовый и отчетные периоды (поз. №3-33)</t>
  </si>
  <si>
    <t xml:space="preserve"> - Информацию по отопительному периоду и средней температуре за отопительный период можно использовать с листа "t(нар.)", либо использовать значения, сложившиеся на учреждение. Информацию по отопительному периоду за 2016 год можно уточнить в администрации муниципального образования, информацию по средней наружней температуре можно рассчитать на сайте rp5.ru (закладка "Архив погоды на метеостанции"/"Статистика погоды") </t>
  </si>
  <si>
    <t xml:space="preserve"> - в поз. 34-59 автоматически рассчитывается экономия в сопоставимом уровне.</t>
  </si>
  <si>
    <t>6) В случаях, определенных п.3,4 Приказа Минэкономразвития РФ от 24.10.2011 №591, а также изменения объема и площади зданий в отчетном периоде расчет следует производить согласно Порядка индивидуально.</t>
  </si>
  <si>
    <t>7) Условные обозначения:</t>
  </si>
  <si>
    <r>
      <t xml:space="preserve"> - </t>
    </r>
    <r>
      <rPr>
        <b/>
        <sz val="11"/>
        <color indexed="8"/>
        <rFont val="Calibri"/>
        <family val="2"/>
      </rPr>
      <t>Vбаз.объем</t>
    </r>
    <r>
      <rPr>
        <sz val="11"/>
        <color theme="1"/>
        <rFont val="Calibri"/>
        <family val="2"/>
      </rPr>
      <t xml:space="preserve"> - общий объем зданий, строений, сооружений государственного учреждения, по которому определялся базовый объем потребления (куб.м.)</t>
    </r>
  </si>
  <si>
    <r>
      <t xml:space="preserve"> - </t>
    </r>
    <r>
      <rPr>
        <b/>
        <sz val="11"/>
        <color indexed="8"/>
        <rFont val="Calibri"/>
        <family val="2"/>
      </rPr>
      <t>Sбаз.пл</t>
    </r>
    <r>
      <rPr>
        <sz val="11"/>
        <color theme="1"/>
        <rFont val="Calibri"/>
        <family val="2"/>
      </rPr>
      <t xml:space="preserve"> - общая площадь зданий, строений, сооружений государственного учреждения, по которому определялся базовый объем потребления (кв.м.)</t>
    </r>
  </si>
  <si>
    <r>
      <t xml:space="preserve"> -</t>
    </r>
    <r>
      <rPr>
        <b/>
        <sz val="11"/>
        <color indexed="8"/>
        <rFont val="Calibri"/>
        <family val="2"/>
      </rPr>
      <t xml:space="preserve"> n(баз.)</t>
    </r>
    <r>
      <rPr>
        <sz val="11"/>
        <color theme="1"/>
        <rFont val="Calibri"/>
        <family val="2"/>
      </rPr>
      <t xml:space="preserve"> - фактическая продолжительность отопительного периода в базовом году (дни)</t>
    </r>
  </si>
  <si>
    <r>
      <t xml:space="preserve"> -</t>
    </r>
    <r>
      <rPr>
        <b/>
        <sz val="11"/>
        <color indexed="8"/>
        <rFont val="Calibri"/>
        <family val="2"/>
      </rPr>
      <t xml:space="preserve"> n(отч.)</t>
    </r>
    <r>
      <rPr>
        <sz val="11"/>
        <color theme="1"/>
        <rFont val="Calibri"/>
        <family val="2"/>
      </rPr>
      <t xml:space="preserve"> - фактическая продолжительность отопительного периода в отчетном году (дни)</t>
    </r>
  </si>
  <si>
    <r>
      <t xml:space="preserve"> -</t>
    </r>
    <r>
      <rPr>
        <b/>
        <sz val="11"/>
        <color indexed="8"/>
        <rFont val="Calibri"/>
        <family val="2"/>
      </rPr>
      <t xml:space="preserve"> t(вн.)</t>
    </r>
    <r>
      <rPr>
        <sz val="11"/>
        <color theme="1"/>
        <rFont val="Calibri"/>
        <family val="2"/>
      </rPr>
      <t xml:space="preserve"> - средняя температура внутреннего воздуха отапливаемых помещений (град.)</t>
    </r>
  </si>
  <si>
    <r>
      <t xml:space="preserve"> -</t>
    </r>
    <r>
      <rPr>
        <b/>
        <sz val="11"/>
        <color indexed="8"/>
        <rFont val="Calibri"/>
        <family val="2"/>
      </rPr>
      <t xml:space="preserve"> t(нар.баз.)</t>
    </r>
    <r>
      <rPr>
        <sz val="11"/>
        <color theme="1"/>
        <rFont val="Calibri"/>
        <family val="2"/>
      </rPr>
      <t xml:space="preserve"> - средняя температура наружного воздуха за отопительный период в базовом году (град.)</t>
    </r>
  </si>
  <si>
    <r>
      <t xml:space="preserve"> -</t>
    </r>
    <r>
      <rPr>
        <b/>
        <sz val="11"/>
        <color indexed="8"/>
        <rFont val="Calibri"/>
        <family val="2"/>
      </rPr>
      <t xml:space="preserve"> t(нар.отч.)</t>
    </r>
    <r>
      <rPr>
        <sz val="11"/>
        <color theme="1"/>
        <rFont val="Calibri"/>
        <family val="2"/>
      </rPr>
      <t xml:space="preserve"> - средняя температура наружного воздуха за отопительный период в отчетном году (град.)</t>
    </r>
  </si>
  <si>
    <r>
      <t xml:space="preserve"> - </t>
    </r>
    <r>
      <rPr>
        <b/>
        <sz val="11"/>
        <color indexed="8"/>
        <rFont val="Calibri"/>
        <family val="2"/>
      </rPr>
      <t>Pбаз.числ.</t>
    </r>
    <r>
      <rPr>
        <sz val="11"/>
        <color theme="1"/>
        <rFont val="Calibri"/>
        <family val="2"/>
      </rPr>
      <t xml:space="preserve"> - численность работников в базовом периоде (чел.)</t>
    </r>
  </si>
  <si>
    <r>
      <t xml:space="preserve"> - </t>
    </r>
    <r>
      <rPr>
        <b/>
        <sz val="11"/>
        <color indexed="8"/>
        <rFont val="Calibri"/>
        <family val="2"/>
      </rPr>
      <t>Vотч.объем</t>
    </r>
    <r>
      <rPr>
        <sz val="11"/>
        <color theme="1"/>
        <rFont val="Calibri"/>
        <family val="2"/>
      </rPr>
      <t xml:space="preserve"> - общий объем зданий, строений, сооружений государственного учреждения в отчетном периоде (куб.м.)</t>
    </r>
  </si>
  <si>
    <r>
      <t xml:space="preserve"> - </t>
    </r>
    <r>
      <rPr>
        <b/>
        <sz val="11"/>
        <color indexed="8"/>
        <rFont val="Calibri"/>
        <family val="2"/>
      </rPr>
      <t>Sбаз.пл</t>
    </r>
    <r>
      <rPr>
        <sz val="11"/>
        <color theme="1"/>
        <rFont val="Calibri"/>
        <family val="2"/>
      </rPr>
      <t xml:space="preserve"> - общая площадь зданий, строений, сооружений государственного учреждения в отчетном периоде (кв.м.)</t>
    </r>
  </si>
  <si>
    <r>
      <t xml:space="preserve"> - </t>
    </r>
    <r>
      <rPr>
        <b/>
        <sz val="11"/>
        <color indexed="8"/>
        <rFont val="Calibri"/>
        <family val="2"/>
      </rPr>
      <t>Pотч.числ.</t>
    </r>
    <r>
      <rPr>
        <sz val="11"/>
        <color theme="1"/>
        <rFont val="Calibri"/>
        <family val="2"/>
      </rPr>
      <t xml:space="preserve"> - численность работников в отчетном периоде (чел.)</t>
    </r>
  </si>
  <si>
    <r>
      <t xml:space="preserve"> - </t>
    </r>
    <r>
      <rPr>
        <b/>
        <sz val="11"/>
        <color indexed="8"/>
        <rFont val="Calibri"/>
        <family val="2"/>
      </rPr>
      <t>Кпог.тепл.</t>
    </r>
    <r>
      <rPr>
        <sz val="11"/>
        <color theme="1"/>
        <rFont val="Calibri"/>
        <family val="2"/>
      </rPr>
      <t xml:space="preserve"> - поправочный коэффициент, рассчитываемый в соотвествие с Приказом Минэкономразвития РФ от 24.10.2011г. №591</t>
    </r>
  </si>
  <si>
    <r>
      <t xml:space="preserve"> - </t>
    </r>
    <r>
      <rPr>
        <b/>
        <sz val="11"/>
        <color indexed="8"/>
        <rFont val="Calibri"/>
        <family val="2"/>
      </rPr>
      <t>ЭЭ, ТЭ, ХВС, ГВС, Газ</t>
    </r>
    <r>
      <rPr>
        <sz val="11"/>
        <color theme="1"/>
        <rFont val="Calibri"/>
        <family val="2"/>
      </rPr>
      <t xml:space="preserve"> - объем потребления соответствующего энергоресурса (электроэнергия(кВт.ч), теплоэнергия (Гкал.), ХВС (куб.м.), ГВС (куб.м.), Природный газ (куб.м.) в соответствующем периоде (2009г., 2016г.)</t>
    </r>
  </si>
  <si>
    <t>должность руководителя</t>
  </si>
  <si>
    <t>ФИО руководителя</t>
  </si>
  <si>
    <t>Подпись</t>
  </si>
  <si>
    <t>МП</t>
  </si>
  <si>
    <t>Отопительные периоды и средняя температура наружного воздуха за отопительный период (град.)</t>
  </si>
  <si>
    <t>Наименование</t>
  </si>
  <si>
    <t>2009г.</t>
  </si>
  <si>
    <t>отопительный период, дни</t>
  </si>
  <si>
    <t>Средняя температура за отопительный период, град.</t>
  </si>
  <si>
    <t>МО ГО "Сыктывкар"</t>
  </si>
  <si>
    <t>МО ГО "Ухта"</t>
  </si>
  <si>
    <t>МО ГО "Усинск"</t>
  </si>
  <si>
    <t>МО ГО "Инта"</t>
  </si>
  <si>
    <t>МО ГО "Воркута"</t>
  </si>
  <si>
    <t>МО МР "Княжпогостский"</t>
  </si>
  <si>
    <t>МО МР "Вуктыл"</t>
  </si>
  <si>
    <t>МО МР "Печора"</t>
  </si>
  <si>
    <t>МО МР "Сосногорск"</t>
  </si>
  <si>
    <t>МО МР "Ижемский"</t>
  </si>
  <si>
    <t>МО МР "Койгородский"</t>
  </si>
  <si>
    <t>МО МР "Корткеросский"</t>
  </si>
  <si>
    <t>МО МР "Прилузский"</t>
  </si>
  <si>
    <t>МО МР "Сыктывдинский"</t>
  </si>
  <si>
    <t>МО МР "Сысольский"</t>
  </si>
  <si>
    <t>МО МР "Троицко-Печорский"</t>
  </si>
  <si>
    <t>МО МР "Удорский"</t>
  </si>
  <si>
    <t>МО МР "Усть-Вымский"</t>
  </si>
  <si>
    <t>МО МР "Усть-Куломский"</t>
  </si>
  <si>
    <t>МО МР "Усть-Цилемский"</t>
  </si>
  <si>
    <t xml:space="preserve">Примечание: Информация по отопительным периодам принята на основание письма Минарха РК от 22.04.2014г. №19-20-18/2132. Информация по средним температурам по периодам использована с сайта rp5.ru (закладка "Архив погоды на метеостанции"/"Статистика погоды") </t>
  </si>
  <si>
    <t>Консультации по телефону 8 (8212) 39-19-48 Дингес Максим Викторович</t>
  </si>
  <si>
    <t>1 кв. 2017</t>
  </si>
  <si>
    <t>2 кв. 2017</t>
  </si>
  <si>
    <t>3 кв. 2017</t>
  </si>
  <si>
    <t>4 кв. 2017</t>
  </si>
  <si>
    <t>Внимание: если площадь менялась по освещению за квартала (необходимо все квартала сложить и поделить на 4 для определения средней площади)</t>
  </si>
  <si>
    <t>Запланировано финансирование на 2014-2017 год</t>
  </si>
  <si>
    <t>Выполнено мероприятий за 2014-2017 год</t>
  </si>
  <si>
    <t>2017 год (факт)</t>
  </si>
  <si>
    <t>План</t>
  </si>
  <si>
    <t>Администрация МР "Печора"</t>
  </si>
  <si>
    <t>в разработке</t>
  </si>
  <si>
    <t>Администрация СП "Озерный"</t>
  </si>
  <si>
    <t>Постановление от 09.07.2015 №20</t>
  </si>
  <si>
    <t>Администрация СП "Приуральское"</t>
  </si>
  <si>
    <t>мероприятия разработаны, финансирование не предусмотрено</t>
  </si>
  <si>
    <t>Администрация СП "Каджером"</t>
  </si>
  <si>
    <t>Постановление от 05.10.16г. №30</t>
  </si>
  <si>
    <t>Администрация СП "Чикшино"</t>
  </si>
  <si>
    <t>Постановление от 17.07.2015 г. №29</t>
  </si>
  <si>
    <t>Администрация ГП "Кожва"</t>
  </si>
  <si>
    <t>Постановление от 15.09.2016 г. №69</t>
  </si>
  <si>
    <t>Администрация ГП "Путеец"</t>
  </si>
  <si>
    <t>Постановление от 01.10.2015 №36</t>
  </si>
  <si>
    <t>МКУ "Управление по делам ГО и ЧС МР "Печора"</t>
  </si>
  <si>
    <t>Приказ по Управлению от 07.09.2016 № 68</t>
  </si>
  <si>
    <t>МОУ "Гимназия № 1"</t>
  </si>
  <si>
    <t>МОУ "СОШ № 2"</t>
  </si>
  <si>
    <t>МОУ "СОШ № 3"</t>
  </si>
  <si>
    <t>МОУ "СОШ № 4"</t>
  </si>
  <si>
    <t>МОУ "СОШ № 9"</t>
  </si>
  <si>
    <t>МОУ "СОШ № 10"</t>
  </si>
  <si>
    <t>Приказ от 31.08.2016 №217/1</t>
  </si>
  <si>
    <t>МОУ "СОШ № 49"</t>
  </si>
  <si>
    <t>МОУ "СОШ № 83"</t>
  </si>
  <si>
    <t>МОУ "СОШ"  пгт. Кожва</t>
  </si>
  <si>
    <t>МОУ "СОШ" п.Каджером</t>
  </si>
  <si>
    <t>МОУ "СОШ  им. И.Е. Кулакова"                      с. Приуральское</t>
  </si>
  <si>
    <t>Приказ от 07.09.2016 № 116</t>
  </si>
  <si>
    <t>МОУ "ООШ" п.Луговой</t>
  </si>
  <si>
    <t>Приказ от 02.09.2016г. №209</t>
  </si>
  <si>
    <t>МОУ  "ООШ № 53" пгт. Изъяю</t>
  </si>
  <si>
    <t>МОУ  "ООШ" п.Набережный</t>
  </si>
  <si>
    <t>Приказ от 01.09.2016г. №142(2)</t>
  </si>
  <si>
    <t>МОУ  "ООШ" п. Чикшино</t>
  </si>
  <si>
    <t>Приказ от 01.09.2016г. №175</t>
  </si>
  <si>
    <t>МОУ  "Начальная школа-детский сад" п. Сыня</t>
  </si>
  <si>
    <t>Приказ от 05.09.2016г. №113</t>
  </si>
  <si>
    <t>МАДОУ  "Детский сад № 3" г.Печора</t>
  </si>
  <si>
    <t>Приказ от 27.08.2016г. №40(2)</t>
  </si>
  <si>
    <t>МАДОУ  "Детский сад № 4" г.Печора</t>
  </si>
  <si>
    <t>Приказ от 02.09.2016г. №50/2</t>
  </si>
  <si>
    <t>МАДОУ  "Детский сад № 11" г.Печора</t>
  </si>
  <si>
    <t>Приказ от 19.08.2016г. №66/1</t>
  </si>
  <si>
    <t>МАДОУ  "Детский сад № 13" г.Печора</t>
  </si>
  <si>
    <t>Приказ от 01.09.2016г. №19</t>
  </si>
  <si>
    <t>МАДОУ  "Детский сад № 16" г.Печора</t>
  </si>
  <si>
    <t>Приказ от 14.09.2016г. №108/2</t>
  </si>
  <si>
    <t>МАДОУ  "Детский сад № 17" г.Печора</t>
  </si>
  <si>
    <t>Приказ от 01.09.2016г. №78 (2а)</t>
  </si>
  <si>
    <t>МАДОУ  "Детский сад № 18" г.Печора</t>
  </si>
  <si>
    <t>Приказ от 01.09.2016г. №47 (в)</t>
  </si>
  <si>
    <t>МАДОУ  "Детский сад № 19" г.Печора</t>
  </si>
  <si>
    <t>Приказ от 24.08.2016г. №39</t>
  </si>
  <si>
    <t>МАДОУ  "Детский сад № 22" г.Печора</t>
  </si>
  <si>
    <t>Приказ от 02.09.2016г. №69 а о/д</t>
  </si>
  <si>
    <t>МАДОУ  "Детский сад № 25" г.Печора</t>
  </si>
  <si>
    <t>Приказ от 08.09.2016г. №56(1)</t>
  </si>
  <si>
    <t>МАДОУ  "Детский сад № 26" г.Печора</t>
  </si>
  <si>
    <t>Приказ от 02.09.2016г. №35</t>
  </si>
  <si>
    <t>МАДОУ  "Детский сад № 35" г.Печора</t>
  </si>
  <si>
    <t>Приказ от 01.09.2016г. №67(4)</t>
  </si>
  <si>
    <t>МАДОУ  "Детский сад № 36" г.Печора</t>
  </si>
  <si>
    <t>Приказ от 31.08.2016г. №59/1</t>
  </si>
  <si>
    <t>МДОУ "Детский сад" пгт. Изъяю</t>
  </si>
  <si>
    <t>Приказ от 07.09.2016 № 40 а/2</t>
  </si>
  <si>
    <t>МДОУ "Детский сад" п. Каджером</t>
  </si>
  <si>
    <t>Приказ от 29.08.2016г. №41(2)</t>
  </si>
  <si>
    <t>МДОУ "Детский сад" пгт. Кожва</t>
  </si>
  <si>
    <t>Приказ от 31.08.2016г. №48/2-Г</t>
  </si>
  <si>
    <t>МДОУ "Детский сад" п. Луговой</t>
  </si>
  <si>
    <t>Приказ от 01.09.2016г. №95</t>
  </si>
  <si>
    <t>МДОУ "Детский сад" п. Набережный</t>
  </si>
  <si>
    <t>Приказ от 01.09.2016г. 67/1(3)</t>
  </si>
  <si>
    <t>МДОУ "Детский сад" п. Озерный</t>
  </si>
  <si>
    <t>Приказ от 16.09.2016г. от 180/1</t>
  </si>
  <si>
    <t>МДОУ "Детский сад" пгт. Путеец</t>
  </si>
  <si>
    <t>Приказ от 03.08.2016г. №38</t>
  </si>
  <si>
    <t>МДОУ "Детский сад" с. Соколово</t>
  </si>
  <si>
    <t>Приказ от 01.09.2016 г. №1/1</t>
  </si>
  <si>
    <t>МДОУ "Детский сад" п. Чикшино</t>
  </si>
  <si>
    <t>Приказ от 31.08.2016г. №2</t>
  </si>
  <si>
    <t>МАУ ДО "Дом детского творчества" г.Печора</t>
  </si>
  <si>
    <t>Приказ от 03.10.2016г.№158 (2)</t>
  </si>
  <si>
    <t>Управление образования МР "Печора</t>
  </si>
  <si>
    <t xml:space="preserve">МАУ ДО «Детская школа искусств г. Печора»          </t>
  </si>
  <si>
    <t>Приказ от 09.09.2016 г. № 145-од</t>
  </si>
  <si>
    <t>МБУ «ГО «Досуг»</t>
  </si>
  <si>
    <t>Приказ от 12.09.2016 г. № 126-од</t>
  </si>
  <si>
    <t xml:space="preserve">МБУ «Печорская межпоселенческая централизованная библиотечная система» </t>
  </si>
  <si>
    <t>Приказ от 13.09.2016 г. № 62-од</t>
  </si>
  <si>
    <t>МБУ «Печорский историко-краеведческий музей»</t>
  </si>
  <si>
    <t>Приказ от 13.09.2016 г. № 121-од</t>
  </si>
  <si>
    <t>МАУ «Кинотеатр им. М.Горького»</t>
  </si>
  <si>
    <t>Приказ от 13.09.2016 г. № 83-од</t>
  </si>
  <si>
    <t>МБУ «МКО «Меридиан»</t>
  </si>
  <si>
    <t>Приказ от 14.09.2016 г. № 185-од</t>
  </si>
  <si>
    <t>МАУ «Этнокультурный парк  «Бызовая»</t>
  </si>
  <si>
    <t>Приказ от 14.09.2016 г. № 19-од</t>
  </si>
  <si>
    <t>Управление культуры и туризма МР "Печора"</t>
  </si>
  <si>
    <t>Приказ  "Печора" от 12.10.2015 г. № 166-од</t>
  </si>
  <si>
    <t>МАУ "Спортивная школа г. Печоры"</t>
  </si>
  <si>
    <t>Программа  по энергосбережению и повышению энергетической эффективности разработана ООО "Эко Тренд" от 08.09.14 рег. № 077-0299-185-0414</t>
  </si>
  <si>
    <t>МАУ "СОК "Сияние  севера"</t>
  </si>
  <si>
    <t>23.09.2016 Программа  по энергосбережению и повышению энергетической эффективности</t>
  </si>
  <si>
    <t>Комитет по управлению муниципальной собственностью муниципалньного района "Печора"</t>
  </si>
  <si>
    <t>МКУ "Управление капитального строительства"</t>
  </si>
  <si>
    <t>МУП "Ритуал"</t>
  </si>
  <si>
    <t>01.06.2015 Программа  по энергосбережению и повышению энергетической эффективности</t>
  </si>
  <si>
    <t>МУП "Рембыттехника"</t>
  </si>
  <si>
    <t>МУП "Издательство "Печорское время"</t>
  </si>
  <si>
    <t>МУП "Горводоканал"</t>
  </si>
  <si>
    <t xml:space="preserve">Программа энергосбережения и повышения энергетической эффективности на объектах МУП «Горводоканал»
На 2010-2012 г.г.
С дополнениями  №1( 2013-2014 г.г.) №2 (2015-2016 г.г.)
Программа энергосбережения и повышения энергетической эффективности на объектах МУП «Горводоканал»
На 2010-2012 г.г.
С дополнениями  №1( 2013-2014 г.г.) №2 (2015-2016 г.г.)
</t>
  </si>
  <si>
    <t>Утверждена 13.10.2016</t>
  </si>
  <si>
    <t>-</t>
  </si>
  <si>
    <t>http://www.pechoraonline.ru/</t>
  </si>
  <si>
    <t>http://www.pechoraonline.ru/ - не размещена</t>
  </si>
  <si>
    <t>Приказ от 01.09.2016 №43-од</t>
  </si>
  <si>
    <t>МУП "УК "Альтернатива"</t>
  </si>
  <si>
    <t>Приказ от 31.08.2016г.№384 (01-12)</t>
  </si>
  <si>
    <t>Приказ от 01.09.2016г. №91 А/3</t>
  </si>
  <si>
    <t>Приказ от 09.09.2016г. №189 (2)</t>
  </si>
  <si>
    <t>Приказ от 01.09.2016г. №88 а (2)</t>
  </si>
  <si>
    <t xml:space="preserve">Приказ от 31.08.2016г. №212/2 </t>
  </si>
  <si>
    <t>Приказ от 12.09.2016г. №297(1)</t>
  </si>
  <si>
    <t>Приказ от 22.09.2016г. №288 а/2</t>
  </si>
  <si>
    <t>Приказ от 12.09.2016г. №271 (2)</t>
  </si>
  <si>
    <t>Приказ от 01.09.2016г. № 376 (2)</t>
  </si>
  <si>
    <t>Приказ 01.09.2016г.№122</t>
  </si>
  <si>
    <t>Приказ от 01.11.2016г. №654а(2)</t>
  </si>
  <si>
    <t>Размещается в квитанциях на оплату жилищно-коммунальных услуг</t>
  </si>
  <si>
    <t>Организация и финансирование работ по установке и вводу в эксплуатацию приборов учета электрической и тепловой энергии, природного газа и воды в многоквартирном и частном жилищном фонде в МР МО "Печора"</t>
  </si>
  <si>
    <t>Информация органов местного самоуправления Республики Коми об оснащении приборами учета объектов бюджетных учреждениях по МР МО "Печора"</t>
  </si>
  <si>
    <t>Информация о программах энергосбережения и повышения энергетической эффективности в организациях с  муниципальным участием и организациях, осуществляющих регулируемые виды деятельности по МР МО "Печора"</t>
  </si>
  <si>
    <t>МО "Печора"</t>
  </si>
  <si>
    <t>http://dper.gisee.ru/profile/ (Количество мун. учреждений в МО - 68; количество созданных учреждений в модуле ГИС - 66; созданных деклараций 94%; сданных деклараций - 94 %; принятых деклараций - 93 %)</t>
  </si>
  <si>
    <t>Данные по целевому показателю "Удельный расход электрической энергии в системах уличного освещения (на 1 кв.метр освещаемой площади с уровнем освещенности, соответствующим установленным нормативам") по МО МР "Печора"</t>
  </si>
  <si>
    <t>И.о. главы администрации</t>
  </si>
  <si>
    <t>О.М. Барабкин</t>
  </si>
  <si>
    <t>МР "Печора"</t>
  </si>
  <si>
    <t>"Жилье, жилищно-коммунальное хозяйство и территориальное развитие МО МР "Печора"</t>
  </si>
  <si>
    <t>Наименование муниципальной подпрограммы</t>
  </si>
  <si>
    <t>"Энергосбережение и повышение энергетической эффективности на территории муниципального района "Печора"</t>
  </si>
  <si>
    <t>Подпрограмма "Энергосбережение и повышение энергетической эффективности на территории муниципального района "Печора" утверждена</t>
  </si>
  <si>
    <t>Период реализации муниципальной программы "Жилье, жилищно-коммунальное хозяйство и территориальное развитие МО МР "Печора"</t>
  </si>
  <si>
    <t>2014-2019 годы</t>
  </si>
  <si>
    <r>
      <rPr>
        <b/>
        <sz val="20"/>
        <color indexed="8"/>
        <rFont val="Times New Roman"/>
        <family val="1"/>
      </rPr>
      <t>Общий объем финансирования подпрограммы</t>
    </r>
    <r>
      <rPr>
        <sz val="18"/>
        <color indexed="8"/>
        <rFont val="Times New Roman"/>
        <family val="1"/>
      </rPr>
      <t xml:space="preserve"> "Энергосбережение и повышение энергетической эффективности на территории муниципального района "Печора", тыс. руб.</t>
    </r>
  </si>
  <si>
    <t xml:space="preserve">План мероприятий по реализации муниципальной программы "Жилье, жилищно-коммунальное хозяйство и территориальное развитие МО МР "Печора", утвержденный </t>
  </si>
  <si>
    <t>постановлением администрации МР "Печора" от 31.12.2015 года № 1569 (вн. изм. от 17.04.2017 г. № 421)</t>
  </si>
  <si>
    <t>5.1.1</t>
  </si>
  <si>
    <t>Основное мероприятие 5.1.1 Реализация инвестиционных проектов, обеспечивающих энергосбережение и повышение энергоэффективности в сфере ЖКХ</t>
  </si>
  <si>
    <t>5.1.1.2</t>
  </si>
  <si>
    <t>Мероприятие 5.1.1.2  Установка блочно-модульной водогрейной газовой котельной в п. Зеленоборск</t>
  </si>
  <si>
    <t>5.1.2</t>
  </si>
  <si>
    <t>Основное мероприятие 5.1.2 Обеспечение мероприятий, направленных на энергосбережение жилищно-коммунальных услуг</t>
  </si>
  <si>
    <t>5.1.2.1</t>
  </si>
  <si>
    <t>Мероприятие 5.1.2.1 Установка  либо замена индивидуальных приборов учета в муниципальных квартирах</t>
  </si>
  <si>
    <t>5.1.2.2</t>
  </si>
  <si>
    <t>Мероприятие 5.1.2.2 Погашение расходов по установке индивидуальных приборов учета физическим лицам по судебным решениям</t>
  </si>
  <si>
    <t>5.1.2.3.</t>
  </si>
  <si>
    <t>Мероприятие 5.1.2.3 Замена счетчика холодной воды в здании по адресу: г. Печора, ул. Гагарина, д.31 и ул. Западная 51 (здание учитывается в казне МО МР "Печора"</t>
  </si>
  <si>
    <t>5.1.3</t>
  </si>
  <si>
    <t>Основное мероприятие 5.1.3   Внедрение энергосберегающих технологий в муниципальных организациях</t>
  </si>
  <si>
    <t xml:space="preserve">5.1.3.1 </t>
  </si>
  <si>
    <t>Мероприятие 5.1.3.1 Приобретение энергосберегающих ламп</t>
  </si>
  <si>
    <t>5.1.3.2</t>
  </si>
  <si>
    <t>Мероприятие 5.1.3.2 Поверка теплосчетчика</t>
  </si>
  <si>
    <t>5.1.3.3</t>
  </si>
  <si>
    <t>Мероприятие 5.1.3.3 Проведение ремонта отопительной системы</t>
  </si>
  <si>
    <t>5.1.3.4</t>
  </si>
  <si>
    <t>Мероприятие 5.1.3.4 Приобретение моющих средств для мытья окон</t>
  </si>
  <si>
    <t>5.1.3.5</t>
  </si>
  <si>
    <t xml:space="preserve">Мероприятие 5.1.3.5 Замена приборов учета холодного водоснабжения </t>
  </si>
  <si>
    <t>5.1.3.6</t>
  </si>
  <si>
    <t>Мероприятие 5.1.3.6 Замена светильников</t>
  </si>
  <si>
    <t>5.1.3.7</t>
  </si>
  <si>
    <t>Мероприятие 5.1.3.7 Промывка и гидровлические испытания системы отопления</t>
  </si>
  <si>
    <t>5.1.3.8</t>
  </si>
  <si>
    <t>Мероприятие 5.1.3.8 Переоборудование светильников на светодиодные ламны, приобретение светодиодных ламп</t>
  </si>
  <si>
    <t>ИТОГО 2017 год:</t>
  </si>
  <si>
    <t>ИТОГО 2016 год:</t>
  </si>
  <si>
    <t>5.1.1.1</t>
  </si>
  <si>
    <t>Мероприятие 5.1.1.1  Работы по разработке ПСД, технологическое присоединение, прочие работы (блочно-модульной водогрейной газовой котельной в п. Зеленоборск)</t>
  </si>
  <si>
    <t>5.1.1.3</t>
  </si>
  <si>
    <t>Мероприятие 5.1.1.3 Работы по разработке ПСД, технологическое присоединение, прочие работы (блочно-модульной водогрейной электрокотельной в п. Косью)</t>
  </si>
  <si>
    <t>Мероприятие 5.1.3.1 Оснащение зданий, строений, сооружений приборами учета тепловой энергии</t>
  </si>
  <si>
    <t>Мероприятие 5.1.3.2 Установка энергосберегающих окон</t>
  </si>
  <si>
    <t>Мероприятие 5.1.3.3 Установка прибора учета холодного водоснабжения</t>
  </si>
  <si>
    <t>Мероприятие 5.1.3.4 Проведение энергетического обследования зданий, строений, сооружений</t>
  </si>
  <si>
    <t>Мероприятие 5.1.3.5 Поставка и монтаж светильников на энергосберегающие лампы</t>
  </si>
  <si>
    <t>Мероприятие 5.1.3.6 Поставка и монтаж светильников на энергосберегающие лампы</t>
  </si>
  <si>
    <t>Мероприятие 5.1.3.7 Проведение капитального ремонта ограждающих конструкций (окна, двери)</t>
  </si>
  <si>
    <t>ИТОГО 2015 год:</t>
  </si>
  <si>
    <t>ИТОГО 2015-2017 год:</t>
  </si>
  <si>
    <t>постановлением администрации МР "Печора" от 24.12.2013 г. № 2515 (вн. изм. от 17.04.2017 г. № 420)</t>
  </si>
  <si>
    <t>2018 год (план)</t>
  </si>
  <si>
    <t xml:space="preserve">2018 год (факт)       </t>
  </si>
  <si>
    <t>2019 год (план)</t>
  </si>
  <si>
    <t>Информация об объемах финансирования средств муниципальной программы (подпрограммы) энергосбережения и повышения энергетической эффективности в разрезе видов мероприятий по муниципальному образованию муниципальному району "Печора"</t>
  </si>
  <si>
    <t>на 1 января 2017 г.</t>
  </si>
  <si>
    <t>на 1 аянваря 2017</t>
  </si>
  <si>
    <t>на 1января 2017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</si>
</sst>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0_р_._-;\-* #,##0.00_р_._-;_-* \-??_р_._-;_-@_-"/>
    <numFmt numFmtId="174" formatCode="0.000"/>
    <numFmt numFmtId="175" formatCode="#,##0.0"/>
    <numFmt numFmtId="176" formatCode="[$-419]General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(* #,##0.00_);_(* \(#,##0.00\);_(* &quot;-&quot;??_);_(@_)"/>
    <numFmt numFmtId="182" formatCode="0.0000"/>
    <numFmt numFmtId="183" formatCode="_-* #,##0.0_р_._-;\-* #,##0.0_р_._-;_-* &quot;-&quot;??_р_._-;_-@_-"/>
    <numFmt numFmtId="184" formatCode="_-* #,##0_р_._-;\-* #,##0_р_._-;_-* &quot;-&quot;??_р_._-;_-@_-"/>
    <numFmt numFmtId="185" formatCode="0.0%"/>
    <numFmt numFmtId="186" formatCode="0.0000000"/>
    <numFmt numFmtId="187" formatCode="0.000000"/>
    <numFmt numFmtId="188" formatCode="0.00000"/>
    <numFmt numFmtId="189" formatCode="0.00000000"/>
    <numFmt numFmtId="190" formatCode="0.00;[Red]0.00"/>
  </numFmts>
  <fonts count="10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4"/>
      <name val="Times New Roman"/>
      <family val="1"/>
    </font>
    <font>
      <b/>
      <i/>
      <sz val="12"/>
      <name val="Times New Roman"/>
      <family val="1"/>
    </font>
    <font>
      <sz val="18"/>
      <name val="Times New Roman"/>
      <family val="1"/>
    </font>
    <font>
      <b/>
      <u val="single"/>
      <sz val="12"/>
      <name val="Times New Roman"/>
      <family val="1"/>
    </font>
    <font>
      <b/>
      <sz val="16"/>
      <name val="Times New Roman"/>
      <family val="1"/>
    </font>
    <font>
      <sz val="14"/>
      <name val="Arial"/>
      <family val="2"/>
    </font>
    <font>
      <vertAlign val="superscript"/>
      <sz val="14"/>
      <name val="Times New Roman"/>
      <family val="1"/>
    </font>
    <font>
      <b/>
      <i/>
      <sz val="14"/>
      <name val="Times New Roman"/>
      <family val="1"/>
    </font>
    <font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sz val="16"/>
      <name val="Times New Roman"/>
      <family val="1"/>
    </font>
    <font>
      <u val="single"/>
      <sz val="16"/>
      <color indexed="8"/>
      <name val="Times New Roman"/>
      <family val="1"/>
    </font>
    <font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6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i/>
      <sz val="18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6"/>
      <color theme="1"/>
      <name val="Times New Roman"/>
      <family val="1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8"/>
      <color theme="1"/>
      <name val="Times New Roman"/>
      <family val="1"/>
    </font>
    <font>
      <i/>
      <sz val="1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6"/>
      <color theme="1"/>
      <name val="Times New Roman"/>
      <family val="1"/>
    </font>
    <font>
      <i/>
      <sz val="9"/>
      <color theme="1"/>
      <name val="Times New Roman"/>
      <family val="1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thin"/>
      <right/>
      <top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/>
      <top style="thin"/>
      <bottom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/>
      <bottom style="thin"/>
    </border>
    <border>
      <left/>
      <right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1" fillId="0" borderId="0">
      <alignment/>
      <protection/>
    </xf>
    <xf numFmtId="176" fontId="67" fillId="0" borderId="0">
      <alignment/>
      <protection/>
    </xf>
    <xf numFmtId="0" fontId="1" fillId="0" borderId="0">
      <alignment/>
      <protection/>
    </xf>
    <xf numFmtId="171" fontId="4" fillId="0" borderId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9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4" fillId="0" borderId="0" applyFill="0" applyBorder="0" applyAlignment="0" applyProtection="0"/>
    <xf numFmtId="181" fontId="4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455">
    <xf numFmtId="0" fontId="0" fillId="0" borderId="0" xfId="0" applyFont="1" applyAlignment="1">
      <alignment/>
    </xf>
    <xf numFmtId="0" fontId="5" fillId="0" borderId="0" xfId="59" applyFont="1">
      <alignment/>
      <protection/>
    </xf>
    <xf numFmtId="0" fontId="6" fillId="0" borderId="0" xfId="59" applyFont="1" applyAlignment="1">
      <alignment horizontal="right"/>
      <protection/>
    </xf>
    <xf numFmtId="0" fontId="6" fillId="0" borderId="0" xfId="59" applyFont="1">
      <alignment/>
      <protection/>
    </xf>
    <xf numFmtId="0" fontId="8" fillId="33" borderId="10" xfId="59" applyFont="1" applyFill="1" applyBorder="1" applyAlignment="1">
      <alignment horizontal="center" vertical="center" wrapText="1"/>
      <protection/>
    </xf>
    <xf numFmtId="0" fontId="8" fillId="33" borderId="11" xfId="59" applyFont="1" applyFill="1" applyBorder="1" applyAlignment="1">
      <alignment horizontal="center" wrapText="1"/>
      <protection/>
    </xf>
    <xf numFmtId="172" fontId="5" fillId="0" borderId="0" xfId="59" applyNumberFormat="1" applyFont="1">
      <alignment/>
      <protection/>
    </xf>
    <xf numFmtId="0" fontId="6" fillId="0" borderId="11" xfId="59" applyFont="1" applyBorder="1" applyAlignment="1">
      <alignment horizontal="center" vertical="center" wrapText="1"/>
      <protection/>
    </xf>
    <xf numFmtId="0" fontId="7" fillId="0" borderId="11" xfId="59" applyFont="1" applyBorder="1" applyAlignment="1">
      <alignment horizontal="center"/>
      <protection/>
    </xf>
    <xf numFmtId="0" fontId="7" fillId="0" borderId="11" xfId="59" applyFont="1" applyBorder="1" applyAlignment="1">
      <alignment horizontal="left"/>
      <protection/>
    </xf>
    <xf numFmtId="0" fontId="7" fillId="0" borderId="11" xfId="59" applyFont="1" applyBorder="1" applyAlignment="1">
      <alignment horizontal="left" vertical="center" wrapText="1"/>
      <protection/>
    </xf>
    <xf numFmtId="0" fontId="7" fillId="0" borderId="0" xfId="59" applyFont="1" applyBorder="1" applyAlignment="1">
      <alignment wrapText="1"/>
      <protection/>
    </xf>
    <xf numFmtId="0" fontId="8" fillId="33" borderId="11" xfId="59" applyFont="1" applyFill="1" applyBorder="1" applyAlignment="1">
      <alignment horizontal="center" vertical="center" wrapText="1"/>
      <protection/>
    </xf>
    <xf numFmtId="0" fontId="14" fillId="0" borderId="0" xfId="59" applyFont="1" applyAlignment="1">
      <alignment vertical="center" wrapText="1"/>
      <protection/>
    </xf>
    <xf numFmtId="0" fontId="8" fillId="33" borderId="12" xfId="59" applyFont="1" applyFill="1" applyBorder="1" applyAlignment="1">
      <alignment horizontal="center" vertical="center" wrapText="1"/>
      <protection/>
    </xf>
    <xf numFmtId="0" fontId="7" fillId="0" borderId="11" xfId="59" applyFont="1" applyBorder="1" applyAlignment="1">
      <alignment horizontal="center" wrapText="1"/>
      <protection/>
    </xf>
    <xf numFmtId="0" fontId="7" fillId="0" borderId="11" xfId="59" applyFont="1" applyBorder="1" applyAlignment="1">
      <alignment wrapText="1"/>
      <protection/>
    </xf>
    <xf numFmtId="0" fontId="4" fillId="0" borderId="0" xfId="59">
      <alignment/>
      <protection/>
    </xf>
    <xf numFmtId="0" fontId="85" fillId="0" borderId="11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/>
      <protection locked="0"/>
    </xf>
    <xf numFmtId="10" fontId="6" fillId="0" borderId="0" xfId="0" applyNumberFormat="1" applyFont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10" fontId="7" fillId="0" borderId="0" xfId="0" applyNumberFormat="1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6" fillId="0" borderId="15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3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59" applyFont="1" applyFill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86" fillId="0" borderId="11" xfId="0" applyFont="1" applyFill="1" applyBorder="1" applyAlignment="1">
      <alignment horizontal="center" vertical="center" wrapText="1"/>
    </xf>
    <xf numFmtId="0" fontId="86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85" fillId="0" borderId="11" xfId="0" applyFont="1" applyFill="1" applyBorder="1" applyAlignment="1">
      <alignment vertical="center" wrapText="1"/>
    </xf>
    <xf numFmtId="0" fontId="85" fillId="0" borderId="11" xfId="0" applyFont="1" applyFill="1" applyBorder="1" applyAlignment="1">
      <alignment horizontal="left" vertical="center" wrapText="1"/>
    </xf>
    <xf numFmtId="0" fontId="85" fillId="0" borderId="11" xfId="0" applyFont="1" applyFill="1" applyBorder="1" applyAlignment="1">
      <alignment horizontal="center" vertical="center" wrapText="1"/>
    </xf>
    <xf numFmtId="0" fontId="86" fillId="0" borderId="12" xfId="0" applyFont="1" applyFill="1" applyBorder="1" applyAlignment="1">
      <alignment horizontal="center" vertical="center" wrapText="1"/>
    </xf>
    <xf numFmtId="0" fontId="86" fillId="0" borderId="10" xfId="0" applyFont="1" applyFill="1" applyBorder="1" applyAlignment="1">
      <alignment horizontal="center" vertical="center" wrapText="1"/>
    </xf>
    <xf numFmtId="0" fontId="85" fillId="0" borderId="12" xfId="0" applyFont="1" applyFill="1" applyBorder="1" applyAlignment="1">
      <alignment horizontal="left" vertical="center" wrapText="1"/>
    </xf>
    <xf numFmtId="0" fontId="85" fillId="0" borderId="10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71" fillId="0" borderId="11" xfId="46" applyFont="1" applyFill="1" applyBorder="1" applyAlignment="1" applyProtection="1">
      <alignment horizontal="center" vertical="center" wrapText="1"/>
      <protection/>
    </xf>
    <xf numFmtId="0" fontId="85" fillId="0" borderId="11" xfId="0" applyNumberFormat="1" applyFont="1" applyFill="1" applyBorder="1" applyAlignment="1">
      <alignment horizontal="left" vertical="center" wrapText="1"/>
    </xf>
    <xf numFmtId="0" fontId="85" fillId="0" borderId="11" xfId="0" applyFont="1" applyFill="1" applyBorder="1" applyAlignment="1">
      <alignment horizontal="center" vertical="center" wrapText="1"/>
    </xf>
    <xf numFmtId="0" fontId="85" fillId="0" borderId="12" xfId="0" applyFont="1" applyFill="1" applyBorder="1" applyAlignment="1">
      <alignment horizontal="left" vertical="center" wrapText="1"/>
    </xf>
    <xf numFmtId="0" fontId="85" fillId="0" borderId="11" xfId="0" applyFont="1" applyFill="1" applyBorder="1" applyAlignment="1">
      <alignment horizontal="left" vertical="center" wrapText="1"/>
    </xf>
    <xf numFmtId="0" fontId="15" fillId="0" borderId="0" xfId="46" applyFont="1" applyFill="1" applyAlignment="1" applyProtection="1">
      <alignment horizontal="center" vertical="center" wrapText="1"/>
      <protection/>
    </xf>
    <xf numFmtId="0" fontId="85" fillId="0" borderId="11" xfId="0" applyFont="1" applyFill="1" applyBorder="1" applyAlignment="1">
      <alignment horizontal="center" vertical="center" wrapText="1"/>
    </xf>
    <xf numFmtId="0" fontId="85" fillId="0" borderId="11" xfId="0" applyFont="1" applyFill="1" applyBorder="1" applyAlignment="1">
      <alignment horizontal="center" vertical="center" wrapText="1"/>
    </xf>
    <xf numFmtId="0" fontId="85" fillId="0" borderId="11" xfId="0" applyFont="1" applyBorder="1" applyAlignment="1">
      <alignment horizontal="left" vertical="center" wrapText="1"/>
    </xf>
    <xf numFmtId="0" fontId="85" fillId="0" borderId="11" xfId="0" applyFont="1" applyFill="1" applyBorder="1" applyAlignment="1">
      <alignment horizontal="left" vertical="center" wrapText="1"/>
    </xf>
    <xf numFmtId="0" fontId="85" fillId="0" borderId="11" xfId="0" applyFont="1" applyFill="1" applyBorder="1" applyAlignment="1">
      <alignment horizontal="center" vertical="center" wrapText="1"/>
    </xf>
    <xf numFmtId="0" fontId="85" fillId="0" borderId="11" xfId="0" applyFont="1" applyFill="1" applyBorder="1" applyAlignment="1">
      <alignment horizontal="left" vertical="center" wrapText="1"/>
    </xf>
    <xf numFmtId="3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87" fillId="0" borderId="0" xfId="0" applyNumberFormat="1" applyFont="1" applyBorder="1" applyAlignment="1">
      <alignment horizontal="center" vertical="center"/>
    </xf>
    <xf numFmtId="0" fontId="87" fillId="0" borderId="0" xfId="0" applyNumberFormat="1" applyFont="1" applyBorder="1" applyAlignment="1">
      <alignment horizontal="left" vertical="center" wrapText="1"/>
    </xf>
    <xf numFmtId="3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0" applyNumberFormat="1" applyFont="1" applyFill="1" applyBorder="1" applyAlignment="1" applyProtection="1">
      <alignment horizontal="center" vertical="center" wrapText="1"/>
      <protection/>
    </xf>
    <xf numFmtId="9" fontId="6" fillId="0" borderId="0" xfId="67" applyFont="1" applyFill="1" applyBorder="1" applyAlignment="1" applyProtection="1">
      <alignment horizontal="center" vertical="center" wrapText="1"/>
      <protection/>
    </xf>
    <xf numFmtId="0" fontId="88" fillId="0" borderId="0" xfId="0" applyFont="1" applyBorder="1" applyAlignment="1">
      <alignment vertical="center" wrapText="1"/>
    </xf>
    <xf numFmtId="0" fontId="15" fillId="0" borderId="0" xfId="61" applyFont="1" applyBorder="1">
      <alignment/>
      <protection/>
    </xf>
    <xf numFmtId="0" fontId="7" fillId="0" borderId="0" xfId="61" applyFont="1" applyBorder="1" applyAlignment="1">
      <alignment horizontal="center" vertical="center" wrapText="1"/>
      <protection/>
    </xf>
    <xf numFmtId="0" fontId="22" fillId="0" borderId="0" xfId="61" applyFont="1" applyAlignment="1">
      <alignment horizontal="center" vertical="center" wrapText="1"/>
      <protection/>
    </xf>
    <xf numFmtId="0" fontId="6" fillId="0" borderId="0" xfId="61" applyFont="1" applyBorder="1">
      <alignment/>
      <protection/>
    </xf>
    <xf numFmtId="0" fontId="6" fillId="0" borderId="0" xfId="61" applyFont="1" applyBorder="1" applyAlignment="1">
      <alignment vertical="center"/>
      <protection/>
    </xf>
    <xf numFmtId="0" fontId="6" fillId="0" borderId="0" xfId="61" applyFont="1" applyBorder="1" applyAlignment="1">
      <alignment vertical="center" wrapText="1"/>
      <protection/>
    </xf>
    <xf numFmtId="2" fontId="6" fillId="0" borderId="0" xfId="61" applyNumberFormat="1" applyFont="1" applyBorder="1" applyAlignment="1">
      <alignment vertical="center" wrapText="1"/>
      <protection/>
    </xf>
    <xf numFmtId="0" fontId="6" fillId="0" borderId="0" xfId="61" applyFont="1" applyBorder="1" applyAlignment="1">
      <alignment horizontal="center" vertical="center" wrapText="1"/>
      <protection/>
    </xf>
    <xf numFmtId="0" fontId="24" fillId="0" borderId="0" xfId="61" applyFont="1" applyBorder="1" applyAlignment="1">
      <alignment horizontal="left" vertical="center"/>
      <protection/>
    </xf>
    <xf numFmtId="0" fontId="6" fillId="0" borderId="0" xfId="61" applyFont="1" applyBorder="1" applyAlignment="1">
      <alignment horizontal="left" vertical="center" wrapText="1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0" xfId="61" applyFont="1" applyFill="1" applyBorder="1" applyAlignment="1">
      <alignment horizontal="center" vertical="center" wrapText="1"/>
      <protection/>
    </xf>
    <xf numFmtId="0" fontId="7" fillId="0" borderId="11" xfId="61" applyFont="1" applyBorder="1" applyAlignment="1">
      <alignment horizontal="center" vertical="center"/>
      <protection/>
    </xf>
    <xf numFmtId="0" fontId="7" fillId="0" borderId="20" xfId="61" applyFont="1" applyBorder="1" applyAlignment="1">
      <alignment horizontal="center" vertical="center" wrapText="1"/>
      <protection/>
    </xf>
    <xf numFmtId="0" fontId="88" fillId="0" borderId="0" xfId="0" applyFont="1" applyBorder="1" applyAlignment="1">
      <alignment horizontal="center" vertical="center" wrapText="1"/>
    </xf>
    <xf numFmtId="0" fontId="85" fillId="0" borderId="11" xfId="0" applyFont="1" applyFill="1" applyBorder="1" applyAlignment="1">
      <alignment horizontal="center" vertical="center" wrapText="1"/>
    </xf>
    <xf numFmtId="0" fontId="89" fillId="0" borderId="11" xfId="0" applyFont="1" applyFill="1" applyBorder="1" applyAlignment="1">
      <alignment horizontal="left" vertical="center" wrapText="1"/>
    </xf>
    <xf numFmtId="0" fontId="85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85" fillId="0" borderId="10" xfId="0" applyFont="1" applyFill="1" applyBorder="1" applyAlignment="1">
      <alignment horizontal="left" vertical="center" wrapText="1"/>
    </xf>
    <xf numFmtId="0" fontId="85" fillId="0" borderId="12" xfId="0" applyFont="1" applyFill="1" applyBorder="1" applyAlignment="1">
      <alignment horizontal="left" vertical="center" wrapText="1"/>
    </xf>
    <xf numFmtId="0" fontId="7" fillId="0" borderId="0" xfId="61" applyFont="1" applyBorder="1" applyAlignment="1">
      <alignment vertical="center" wrapText="1"/>
      <protection/>
    </xf>
    <xf numFmtId="0" fontId="7" fillId="0" borderId="11" xfId="61" applyFont="1" applyBorder="1" applyAlignment="1">
      <alignment horizontal="center" vertical="center" wrapText="1"/>
      <protection/>
    </xf>
    <xf numFmtId="0" fontId="85" fillId="0" borderId="21" xfId="0" applyFont="1" applyFill="1" applyBorder="1" applyAlignment="1">
      <alignment horizontal="left" vertical="center" wrapText="1"/>
    </xf>
    <xf numFmtId="0" fontId="85" fillId="0" borderId="0" xfId="0" applyFont="1" applyAlignment="1">
      <alignment/>
    </xf>
    <xf numFmtId="0" fontId="85" fillId="0" borderId="11" xfId="0" applyFont="1" applyBorder="1" applyAlignment="1">
      <alignment/>
    </xf>
    <xf numFmtId="0" fontId="85" fillId="0" borderId="11" xfId="0" applyFont="1" applyBorder="1" applyAlignment="1">
      <alignment horizontal="center" vertical="center" wrapText="1"/>
    </xf>
    <xf numFmtId="0" fontId="85" fillId="0" borderId="0" xfId="0" applyFont="1" applyAlignment="1">
      <alignment horizontal="right"/>
    </xf>
    <xf numFmtId="0" fontId="90" fillId="0" borderId="0" xfId="0" applyFont="1" applyAlignment="1">
      <alignment horizontal="center" vertical="center" wrapText="1"/>
    </xf>
    <xf numFmtId="0" fontId="27" fillId="34" borderId="0" xfId="61" applyFont="1" applyFill="1" applyBorder="1" applyAlignment="1">
      <alignment vertical="center"/>
      <protection/>
    </xf>
    <xf numFmtId="0" fontId="6" fillId="34" borderId="0" xfId="61" applyFont="1" applyFill="1" applyBorder="1" applyAlignment="1">
      <alignment vertical="center" wrapText="1"/>
      <protection/>
    </xf>
    <xf numFmtId="0" fontId="6" fillId="34" borderId="0" xfId="61" applyFont="1" applyFill="1" applyBorder="1">
      <alignment/>
      <protection/>
    </xf>
    <xf numFmtId="0" fontId="6" fillId="0" borderId="0" xfId="59" applyFont="1" applyAlignment="1">
      <alignment/>
      <protection/>
    </xf>
    <xf numFmtId="0" fontId="85" fillId="0" borderId="0" xfId="0" applyFont="1" applyBorder="1" applyAlignment="1">
      <alignment horizontal="center" wrapText="1"/>
    </xf>
    <xf numFmtId="0" fontId="91" fillId="0" borderId="20" xfId="0" applyFont="1" applyBorder="1" applyAlignment="1">
      <alignment horizontal="center" wrapText="1"/>
    </xf>
    <xf numFmtId="0" fontId="85" fillId="0" borderId="11" xfId="0" applyFont="1" applyBorder="1" applyAlignment="1">
      <alignment horizontal="center" vertical="center"/>
    </xf>
    <xf numFmtId="0" fontId="85" fillId="35" borderId="11" xfId="0" applyFont="1" applyFill="1" applyBorder="1" applyAlignment="1">
      <alignment horizontal="center" vertical="center" wrapText="1"/>
    </xf>
    <xf numFmtId="0" fontId="91" fillId="0" borderId="11" xfId="0" applyFont="1" applyBorder="1" applyAlignment="1">
      <alignment horizontal="center" vertical="center"/>
    </xf>
    <xf numFmtId="0" fontId="91" fillId="35" borderId="11" xfId="0" applyFont="1" applyFill="1" applyBorder="1" applyAlignment="1">
      <alignment horizontal="center" vertical="center"/>
    </xf>
    <xf numFmtId="0" fontId="7" fillId="0" borderId="0" xfId="59" applyFont="1" applyFill="1">
      <alignment/>
      <protection/>
    </xf>
    <xf numFmtId="0" fontId="7" fillId="0" borderId="0" xfId="59" applyFont="1" applyAlignment="1">
      <alignment/>
      <protection/>
    </xf>
    <xf numFmtId="0" fontId="8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85" fillId="0" borderId="11" xfId="0" applyFont="1" applyBorder="1" applyAlignment="1">
      <alignment horizontal="center" vertical="center" wrapText="1"/>
    </xf>
    <xf numFmtId="0" fontId="92" fillId="0" borderId="0" xfId="0" applyFont="1" applyAlignment="1">
      <alignment horizontal="center"/>
    </xf>
    <xf numFmtId="0" fontId="9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center" vertical="center"/>
    </xf>
    <xf numFmtId="0" fontId="85" fillId="36" borderId="11" xfId="0" applyFont="1" applyFill="1" applyBorder="1" applyAlignment="1">
      <alignment horizontal="center" vertical="center" wrapText="1"/>
    </xf>
    <xf numFmtId="2" fontId="85" fillId="37" borderId="11" xfId="0" applyNumberFormat="1" applyFont="1" applyFill="1" applyBorder="1" applyAlignment="1">
      <alignment horizontal="center" vertical="center"/>
    </xf>
    <xf numFmtId="0" fontId="0" fillId="38" borderId="11" xfId="0" applyFill="1" applyBorder="1" applyAlignment="1">
      <alignment horizontal="center" vertical="center" wrapText="1"/>
    </xf>
    <xf numFmtId="1" fontId="85" fillId="38" borderId="11" xfId="0" applyNumberFormat="1" applyFont="1" applyFill="1" applyBorder="1" applyAlignment="1">
      <alignment horizontal="center" vertical="center"/>
    </xf>
    <xf numFmtId="0" fontId="75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75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2" fontId="93" fillId="37" borderId="11" xfId="0" applyNumberFormat="1" applyFont="1" applyFill="1" applyBorder="1" applyAlignment="1">
      <alignment horizontal="center" vertical="center"/>
    </xf>
    <xf numFmtId="9" fontId="93" fillId="37" borderId="11" xfId="67" applyFont="1" applyFill="1" applyBorder="1" applyAlignment="1">
      <alignment horizontal="center" vertical="center"/>
    </xf>
    <xf numFmtId="182" fontId="85" fillId="37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85" fillId="36" borderId="20" xfId="0" applyFont="1" applyFill="1" applyBorder="1" applyAlignment="1">
      <alignment/>
    </xf>
    <xf numFmtId="0" fontId="94" fillId="0" borderId="0" xfId="0" applyFont="1" applyBorder="1" applyAlignment="1">
      <alignment horizontal="center" vertical="center"/>
    </xf>
    <xf numFmtId="0" fontId="94" fillId="0" borderId="0" xfId="0" applyFont="1" applyBorder="1" applyAlignment="1">
      <alignment horizontal="center"/>
    </xf>
    <xf numFmtId="0" fontId="94" fillId="0" borderId="0" xfId="0" applyFont="1" applyBorder="1" applyAlignment="1">
      <alignment/>
    </xf>
    <xf numFmtId="0" fontId="85" fillId="36" borderId="0" xfId="0" applyFont="1" applyFill="1" applyAlignment="1">
      <alignment/>
    </xf>
    <xf numFmtId="0" fontId="95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6" fillId="0" borderId="11" xfId="35" applyFont="1" applyFill="1" applyBorder="1" applyAlignment="1">
      <alignment horizontal="center" vertical="center" wrapText="1"/>
      <protection/>
    </xf>
    <xf numFmtId="1" fontId="0" fillId="0" borderId="11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184" fontId="93" fillId="37" borderId="11" xfId="71" applyNumberFormat="1" applyFont="1" applyFill="1" applyBorder="1" applyAlignment="1">
      <alignment horizontal="center" vertical="center"/>
    </xf>
    <xf numFmtId="9" fontId="85" fillId="37" borderId="11" xfId="67" applyFont="1" applyFill="1" applyBorder="1" applyAlignment="1">
      <alignment horizontal="center" vertical="center"/>
    </xf>
    <xf numFmtId="10" fontId="85" fillId="37" borderId="11" xfId="67" applyNumberFormat="1" applyFont="1" applyFill="1" applyBorder="1" applyAlignment="1">
      <alignment horizontal="center" vertical="center"/>
    </xf>
    <xf numFmtId="172" fontId="0" fillId="38" borderId="11" xfId="0" applyNumberFormat="1" applyFill="1" applyBorder="1" applyAlignment="1">
      <alignment horizontal="center" vertical="center" wrapText="1"/>
    </xf>
    <xf numFmtId="2" fontId="85" fillId="38" borderId="11" xfId="0" applyNumberFormat="1" applyFont="1" applyFill="1" applyBorder="1" applyAlignment="1">
      <alignment horizontal="center" vertical="center"/>
    </xf>
    <xf numFmtId="172" fontId="85" fillId="37" borderId="11" xfId="0" applyNumberFormat="1" applyFont="1" applyFill="1" applyBorder="1" applyAlignment="1">
      <alignment horizontal="center" vertical="center"/>
    </xf>
    <xf numFmtId="1" fontId="85" fillId="37" borderId="11" xfId="0" applyNumberFormat="1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0" fontId="12" fillId="6" borderId="11" xfId="61" applyFont="1" applyFill="1" applyBorder="1" applyAlignment="1">
      <alignment horizontal="center" vertical="center" wrapText="1"/>
      <protection/>
    </xf>
    <xf numFmtId="0" fontId="7" fillId="6" borderId="11" xfId="61" applyFont="1" applyFill="1" applyBorder="1" applyAlignment="1">
      <alignment horizontal="center" vertical="center"/>
      <protection/>
    </xf>
    <xf numFmtId="2" fontId="7" fillId="0" borderId="11" xfId="73" applyNumberFormat="1" applyFont="1" applyFill="1" applyBorder="1" applyAlignment="1">
      <alignment horizontal="right" vertical="center"/>
    </xf>
    <xf numFmtId="2" fontId="8" fillId="0" borderId="12" xfId="59" applyNumberFormat="1" applyFont="1" applyFill="1" applyBorder="1" applyAlignment="1">
      <alignment horizontal="right" vertical="center"/>
      <protection/>
    </xf>
    <xf numFmtId="2" fontId="7" fillId="0" borderId="11" xfId="59" applyNumberFormat="1" applyFont="1" applyFill="1" applyBorder="1" applyAlignment="1">
      <alignment horizontal="right" vertical="center"/>
      <protection/>
    </xf>
    <xf numFmtId="0" fontId="8" fillId="0" borderId="11" xfId="59" applyFont="1" applyFill="1" applyBorder="1" applyAlignment="1">
      <alignment horizontal="center" wrapText="1"/>
      <protection/>
    </xf>
    <xf numFmtId="0" fontId="7" fillId="0" borderId="11" xfId="59" applyFont="1" applyFill="1" applyBorder="1" applyAlignment="1">
      <alignment horizontal="left"/>
      <protection/>
    </xf>
    <xf numFmtId="0" fontId="8" fillId="0" borderId="12" xfId="59" applyFont="1" applyFill="1" applyBorder="1" applyAlignment="1">
      <alignment horizontal="center" vertical="center" wrapText="1"/>
      <protection/>
    </xf>
    <xf numFmtId="0" fontId="8" fillId="0" borderId="11" xfId="59" applyFont="1" applyFill="1" applyBorder="1" applyAlignment="1">
      <alignment horizontal="center" vertical="center" wrapText="1"/>
      <protection/>
    </xf>
    <xf numFmtId="0" fontId="7" fillId="0" borderId="11" xfId="59" applyFont="1" applyFill="1" applyBorder="1" applyAlignment="1">
      <alignment horizontal="left" vertical="center" wrapText="1"/>
      <protection/>
    </xf>
    <xf numFmtId="2" fontId="8" fillId="0" borderId="12" xfId="59" applyNumberFormat="1" applyFont="1" applyFill="1" applyBorder="1" applyAlignment="1">
      <alignment horizontal="center" vertical="center" wrapText="1"/>
      <protection/>
    </xf>
    <xf numFmtId="14" fontId="8" fillId="0" borderId="12" xfId="59" applyNumberFormat="1" applyFont="1" applyFill="1" applyBorder="1" applyAlignment="1">
      <alignment horizontal="center" vertical="center" wrapText="1"/>
      <protection/>
    </xf>
    <xf numFmtId="0" fontId="12" fillId="0" borderId="11" xfId="59" applyFont="1" applyFill="1" applyBorder="1" applyAlignment="1">
      <alignment horizontal="center" wrapText="1"/>
      <protection/>
    </xf>
    <xf numFmtId="2" fontId="9" fillId="0" borderId="12" xfId="59" applyNumberFormat="1" applyFont="1" applyFill="1" applyBorder="1" applyAlignment="1">
      <alignment horizontal="center" vertical="center" wrapText="1"/>
      <protection/>
    </xf>
    <xf numFmtId="0" fontId="8" fillId="0" borderId="11" xfId="59" applyFont="1" applyFill="1" applyBorder="1" applyAlignment="1">
      <alignment horizontal="left" wrapText="1"/>
      <protection/>
    </xf>
    <xf numFmtId="4" fontId="9" fillId="0" borderId="11" xfId="59" applyNumberFormat="1" applyFont="1" applyFill="1" applyBorder="1" applyAlignment="1">
      <alignment horizontal="center" wrapText="1"/>
      <protection/>
    </xf>
    <xf numFmtId="4" fontId="12" fillId="0" borderId="11" xfId="59" applyNumberFormat="1" applyFont="1" applyBorder="1" applyAlignment="1">
      <alignment horizontal="center" wrapText="1"/>
      <protection/>
    </xf>
    <xf numFmtId="0" fontId="71" fillId="0" borderId="11" xfId="46" applyBorder="1" applyAlignment="1" applyProtection="1">
      <alignment vertical="center"/>
      <protection/>
    </xf>
    <xf numFmtId="0" fontId="85" fillId="0" borderId="11" xfId="0" applyFont="1" applyBorder="1" applyAlignment="1">
      <alignment vertical="center"/>
    </xf>
    <xf numFmtId="4" fontId="8" fillId="0" borderId="12" xfId="59" applyNumberFormat="1" applyFont="1" applyFill="1" applyBorder="1" applyAlignment="1">
      <alignment horizontal="center" vertical="center" wrapText="1"/>
      <protection/>
    </xf>
    <xf numFmtId="0" fontId="7" fillId="0" borderId="11" xfId="59" applyFont="1" applyFill="1" applyBorder="1" applyAlignment="1">
      <alignment horizontal="justify" vertical="center"/>
      <protection/>
    </xf>
    <xf numFmtId="0" fontId="7" fillId="0" borderId="11" xfId="59" applyFont="1" applyFill="1" applyBorder="1" applyAlignment="1">
      <alignment horizontal="left" wrapText="1"/>
      <protection/>
    </xf>
    <xf numFmtId="0" fontId="7" fillId="0" borderId="11" xfId="59" applyFont="1" applyFill="1" applyBorder="1" applyAlignment="1">
      <alignment vertical="center" wrapText="1"/>
      <protection/>
    </xf>
    <xf numFmtId="0" fontId="8" fillId="0" borderId="10" xfId="59" applyFont="1" applyFill="1" applyBorder="1" applyAlignment="1">
      <alignment horizontal="center" vertical="center" wrapText="1"/>
      <protection/>
    </xf>
    <xf numFmtId="0" fontId="8" fillId="0" borderId="21" xfId="59" applyFont="1" applyFill="1" applyBorder="1" applyAlignment="1">
      <alignment horizontal="center" vertical="center" wrapText="1"/>
      <protection/>
    </xf>
    <xf numFmtId="4" fontId="7" fillId="0" borderId="10" xfId="59" applyNumberFormat="1" applyFont="1" applyFill="1" applyBorder="1" applyAlignment="1">
      <alignment horizontal="center" vertical="center"/>
      <protection/>
    </xf>
    <xf numFmtId="0" fontId="87" fillId="0" borderId="11" xfId="0" applyFont="1" applyFill="1" applyBorder="1" applyAlignment="1">
      <alignment vertical="center" wrapText="1"/>
    </xf>
    <xf numFmtId="0" fontId="7" fillId="0" borderId="11" xfId="59" applyFont="1" applyFill="1" applyBorder="1" applyAlignment="1">
      <alignment horizontal="center" vertical="center" wrapText="1"/>
      <protection/>
    </xf>
    <xf numFmtId="4" fontId="7" fillId="0" borderId="11" xfId="59" applyNumberFormat="1" applyFont="1" applyFill="1" applyBorder="1" applyAlignment="1">
      <alignment horizontal="center" vertical="center"/>
      <protection/>
    </xf>
    <xf numFmtId="0" fontId="7" fillId="0" borderId="12" xfId="59" applyFont="1" applyFill="1" applyBorder="1" applyAlignment="1">
      <alignment horizontal="left" wrapText="1"/>
      <protection/>
    </xf>
    <xf numFmtId="4" fontId="7" fillId="0" borderId="12" xfId="59" applyNumberFormat="1" applyFont="1" applyFill="1" applyBorder="1" applyAlignment="1">
      <alignment horizontal="center" vertical="center"/>
      <protection/>
    </xf>
    <xf numFmtId="0" fontId="6" fillId="0" borderId="11" xfId="59" applyFont="1" applyFill="1" applyBorder="1" applyAlignment="1">
      <alignment horizontal="left" vertical="center"/>
      <protection/>
    </xf>
    <xf numFmtId="0" fontId="31" fillId="0" borderId="11" xfId="59" applyFont="1" applyFill="1" applyBorder="1" applyAlignment="1">
      <alignment horizontal="left" wrapText="1"/>
      <protection/>
    </xf>
    <xf numFmtId="4" fontId="31" fillId="0" borderId="11" xfId="59" applyNumberFormat="1" applyFont="1" applyFill="1" applyBorder="1" applyAlignment="1">
      <alignment horizontal="center" vertical="center" wrapText="1"/>
      <protection/>
    </xf>
    <xf numFmtId="0" fontId="31" fillId="0" borderId="11" xfId="59" applyFont="1" applyFill="1" applyBorder="1" applyAlignment="1">
      <alignment horizontal="center" vertical="center" wrapText="1"/>
      <protection/>
    </xf>
    <xf numFmtId="0" fontId="6" fillId="0" borderId="11" xfId="59" applyFont="1" applyFill="1" applyBorder="1" applyAlignment="1">
      <alignment horizontal="left" vertical="center" wrapText="1"/>
      <protection/>
    </xf>
    <xf numFmtId="0" fontId="31" fillId="0" borderId="11" xfId="59" applyFont="1" applyFill="1" applyBorder="1" applyAlignment="1">
      <alignment horizontal="center" wrapText="1"/>
      <protection/>
    </xf>
    <xf numFmtId="0" fontId="6" fillId="0" borderId="0" xfId="59" applyFont="1" applyFill="1" applyAlignment="1">
      <alignment vertical="center"/>
      <protection/>
    </xf>
    <xf numFmtId="0" fontId="31" fillId="0" borderId="10" xfId="59" applyFont="1" applyFill="1" applyBorder="1" applyAlignment="1">
      <alignment horizontal="justify" wrapText="1"/>
      <protection/>
    </xf>
    <xf numFmtId="4" fontId="31" fillId="0" borderId="10" xfId="59" applyNumberFormat="1" applyFont="1" applyFill="1" applyBorder="1" applyAlignment="1">
      <alignment horizontal="center" vertical="center" wrapText="1"/>
      <protection/>
    </xf>
    <xf numFmtId="0" fontId="8" fillId="0" borderId="10" xfId="59" applyFont="1" applyFill="1" applyBorder="1" applyAlignment="1">
      <alignment horizontal="left" wrapText="1"/>
      <protection/>
    </xf>
    <xf numFmtId="0" fontId="6" fillId="0" borderId="11" xfId="59" applyFont="1" applyFill="1" applyBorder="1" applyAlignment="1">
      <alignment horizontal="center" vertical="center"/>
      <protection/>
    </xf>
    <xf numFmtId="2" fontId="8" fillId="0" borderId="11" xfId="59" applyNumberFormat="1" applyFont="1" applyFill="1" applyBorder="1" applyAlignment="1">
      <alignment horizontal="center" vertical="center" wrapText="1"/>
      <protection/>
    </xf>
    <xf numFmtId="0" fontId="71" fillId="0" borderId="11" xfId="46" applyBorder="1" applyAlignment="1" applyProtection="1">
      <alignment vertical="center" wrapText="1"/>
      <protection/>
    </xf>
    <xf numFmtId="0" fontId="85" fillId="0" borderId="11" xfId="0" applyFont="1" applyBorder="1" applyAlignment="1">
      <alignment vertical="center" wrapText="1"/>
    </xf>
    <xf numFmtId="2" fontId="7" fillId="0" borderId="11" xfId="61" applyNumberFormat="1" applyFont="1" applyBorder="1" applyAlignment="1">
      <alignment horizontal="center" vertical="center"/>
      <protection/>
    </xf>
    <xf numFmtId="0" fontId="88" fillId="0" borderId="0" xfId="0" applyFont="1" applyAlignment="1">
      <alignment horizontal="center" vertical="center" wrapText="1"/>
    </xf>
    <xf numFmtId="0" fontId="85" fillId="0" borderId="0" xfId="0" applyFont="1" applyBorder="1" applyAlignment="1">
      <alignment horizontal="left" vertical="center"/>
    </xf>
    <xf numFmtId="0" fontId="85" fillId="0" borderId="0" xfId="0" applyFont="1" applyBorder="1" applyAlignment="1">
      <alignment/>
    </xf>
    <xf numFmtId="0" fontId="0" fillId="0" borderId="0" xfId="0" applyFont="1" applyAlignment="1">
      <alignment/>
    </xf>
    <xf numFmtId="0" fontId="85" fillId="0" borderId="20" xfId="0" applyFont="1" applyBorder="1" applyAlignment="1">
      <alignment/>
    </xf>
    <xf numFmtId="0" fontId="85" fillId="0" borderId="0" xfId="0" applyFont="1" applyAlignment="1">
      <alignment horizontal="center" vertical="center"/>
    </xf>
    <xf numFmtId="0" fontId="90" fillId="36" borderId="20" xfId="0" applyFont="1" applyFill="1" applyBorder="1" applyAlignment="1">
      <alignment/>
    </xf>
    <xf numFmtId="49" fontId="12" fillId="36" borderId="22" xfId="0" applyNumberFormat="1" applyFont="1" applyFill="1" applyBorder="1" applyAlignment="1">
      <alignment horizontal="center" vertical="center"/>
    </xf>
    <xf numFmtId="0" fontId="12" fillId="36" borderId="23" xfId="0" applyNumberFormat="1" applyFont="1" applyFill="1" applyBorder="1" applyAlignment="1">
      <alignment horizontal="left" vertical="center" wrapText="1"/>
    </xf>
    <xf numFmtId="4" fontId="16" fillId="36" borderId="22" xfId="0" applyNumberFormat="1" applyFont="1" applyFill="1" applyBorder="1" applyAlignment="1" applyProtection="1">
      <alignment horizontal="center" vertical="center" wrapText="1"/>
      <protection locked="0"/>
    </xf>
    <xf numFmtId="4" fontId="16" fillId="36" borderId="24" xfId="0" applyNumberFormat="1" applyFont="1" applyFill="1" applyBorder="1" applyAlignment="1" applyProtection="1">
      <alignment horizontal="center" vertical="center" wrapText="1"/>
      <protection locked="0"/>
    </xf>
    <xf numFmtId="4" fontId="16" fillId="36" borderId="23" xfId="0" applyNumberFormat="1" applyFont="1" applyFill="1" applyBorder="1" applyAlignment="1" applyProtection="1">
      <alignment horizontal="center" vertical="center" wrapText="1"/>
      <protection locked="0"/>
    </xf>
    <xf numFmtId="4" fontId="16" fillId="36" borderId="22" xfId="67" applyNumberFormat="1" applyFont="1" applyFill="1" applyBorder="1" applyAlignment="1" applyProtection="1">
      <alignment horizontal="center" vertical="center" wrapText="1"/>
      <protection/>
    </xf>
    <xf numFmtId="4" fontId="16" fillId="36" borderId="24" xfId="67" applyNumberFormat="1" applyFont="1" applyFill="1" applyBorder="1" applyAlignment="1" applyProtection="1">
      <alignment horizontal="center" vertical="center" wrapText="1"/>
      <protection/>
    </xf>
    <xf numFmtId="4" fontId="16" fillId="36" borderId="23" xfId="67" applyNumberFormat="1" applyFont="1" applyFill="1" applyBorder="1" applyAlignment="1" applyProtection="1">
      <alignment horizontal="center" vertical="center" wrapText="1"/>
      <protection/>
    </xf>
    <xf numFmtId="4" fontId="16" fillId="36" borderId="25" xfId="0" applyNumberFormat="1" applyFont="1" applyFill="1" applyBorder="1" applyAlignment="1" applyProtection="1">
      <alignment horizontal="center" vertical="center"/>
      <protection locked="0"/>
    </xf>
    <xf numFmtId="49" fontId="7" fillId="36" borderId="26" xfId="0" applyNumberFormat="1" applyFont="1" applyFill="1" applyBorder="1" applyAlignment="1">
      <alignment horizontal="center" vertical="center"/>
    </xf>
    <xf numFmtId="0" fontId="7" fillId="36" borderId="27" xfId="0" applyNumberFormat="1" applyFont="1" applyFill="1" applyBorder="1" applyAlignment="1">
      <alignment horizontal="left" vertical="center" wrapText="1"/>
    </xf>
    <xf numFmtId="4" fontId="6" fillId="36" borderId="28" xfId="0" applyNumberFormat="1" applyFont="1" applyFill="1" applyBorder="1" applyAlignment="1" applyProtection="1">
      <alignment horizontal="center" vertical="center" wrapText="1"/>
      <protection locked="0"/>
    </xf>
    <xf numFmtId="4" fontId="6" fillId="36" borderId="29" xfId="0" applyNumberFormat="1" applyFont="1" applyFill="1" applyBorder="1" applyAlignment="1" applyProtection="1">
      <alignment horizontal="center" vertical="center" wrapText="1"/>
      <protection locked="0"/>
    </xf>
    <xf numFmtId="4" fontId="6" fillId="36" borderId="30" xfId="0" applyNumberFormat="1" applyFont="1" applyFill="1" applyBorder="1" applyAlignment="1" applyProtection="1">
      <alignment horizontal="center" vertical="center" wrapText="1"/>
      <protection locked="0"/>
    </xf>
    <xf numFmtId="4" fontId="6" fillId="36" borderId="31" xfId="67" applyNumberFormat="1" applyFont="1" applyFill="1" applyBorder="1" applyAlignment="1" applyProtection="1">
      <alignment horizontal="center" vertical="center" wrapText="1"/>
      <protection/>
    </xf>
    <xf numFmtId="4" fontId="6" fillId="36" borderId="32" xfId="67" applyNumberFormat="1" applyFont="1" applyFill="1" applyBorder="1" applyAlignment="1" applyProtection="1">
      <alignment horizontal="center" vertical="center" wrapText="1"/>
      <protection/>
    </xf>
    <xf numFmtId="4" fontId="6" fillId="36" borderId="33" xfId="67" applyNumberFormat="1" applyFont="1" applyFill="1" applyBorder="1" applyAlignment="1" applyProtection="1">
      <alignment horizontal="center" vertical="center" wrapText="1"/>
      <protection/>
    </xf>
    <xf numFmtId="4" fontId="6" fillId="36" borderId="34" xfId="0" applyNumberFormat="1" applyFont="1" applyFill="1" applyBorder="1" applyAlignment="1" applyProtection="1">
      <alignment horizontal="center" vertical="center"/>
      <protection locked="0"/>
    </xf>
    <xf numFmtId="4" fontId="16" fillId="36" borderId="35" xfId="0" applyNumberFormat="1" applyFont="1" applyFill="1" applyBorder="1" applyAlignment="1" applyProtection="1">
      <alignment horizontal="center" vertical="center" wrapText="1"/>
      <protection locked="0"/>
    </xf>
    <xf numFmtId="4" fontId="6" fillId="36" borderId="26" xfId="0" applyNumberFormat="1" applyFont="1" applyFill="1" applyBorder="1" applyAlignment="1" applyProtection="1">
      <alignment horizontal="center" vertical="center" wrapText="1"/>
      <protection locked="0"/>
    </xf>
    <xf numFmtId="4" fontId="6" fillId="36" borderId="11" xfId="0" applyNumberFormat="1" applyFont="1" applyFill="1" applyBorder="1" applyAlignment="1" applyProtection="1">
      <alignment horizontal="center" vertical="center" wrapText="1"/>
      <protection locked="0"/>
    </xf>
    <xf numFmtId="4" fontId="6" fillId="36" borderId="27" xfId="0" applyNumberFormat="1" applyFont="1" applyFill="1" applyBorder="1" applyAlignment="1" applyProtection="1">
      <alignment horizontal="center" vertical="center" wrapText="1"/>
      <protection locked="0"/>
    </xf>
    <xf numFmtId="4" fontId="6" fillId="36" borderId="36" xfId="0" applyNumberFormat="1" applyFont="1" applyFill="1" applyBorder="1" applyAlignment="1" applyProtection="1">
      <alignment horizontal="center" vertical="center" wrapText="1"/>
      <protection locked="0"/>
    </xf>
    <xf numFmtId="4" fontId="6" fillId="36" borderId="37" xfId="67" applyNumberFormat="1" applyFont="1" applyFill="1" applyBorder="1" applyAlignment="1" applyProtection="1">
      <alignment horizontal="center" vertical="center" wrapText="1"/>
      <protection/>
    </xf>
    <xf numFmtId="4" fontId="6" fillId="36" borderId="12" xfId="67" applyNumberFormat="1" applyFont="1" applyFill="1" applyBorder="1" applyAlignment="1" applyProtection="1">
      <alignment horizontal="center" vertical="center" wrapText="1"/>
      <protection/>
    </xf>
    <xf numFmtId="4" fontId="6" fillId="36" borderId="38" xfId="67" applyNumberFormat="1" applyFont="1" applyFill="1" applyBorder="1" applyAlignment="1" applyProtection="1">
      <alignment horizontal="center" vertical="center" wrapText="1"/>
      <protection/>
    </xf>
    <xf numFmtId="4" fontId="6" fillId="36" borderId="26" xfId="67" applyNumberFormat="1" applyFont="1" applyFill="1" applyBorder="1" applyAlignment="1" applyProtection="1">
      <alignment horizontal="center" vertical="center" wrapText="1"/>
      <protection/>
    </xf>
    <xf numFmtId="4" fontId="6" fillId="36" borderId="11" xfId="67" applyNumberFormat="1" applyFont="1" applyFill="1" applyBorder="1" applyAlignment="1" applyProtection="1">
      <alignment horizontal="center" vertical="center" wrapText="1"/>
      <protection/>
    </xf>
    <xf numFmtId="4" fontId="6" fillId="36" borderId="27" xfId="67" applyNumberFormat="1" applyFont="1" applyFill="1" applyBorder="1" applyAlignment="1" applyProtection="1">
      <alignment horizontal="center" vertical="center" wrapText="1"/>
      <protection/>
    </xf>
    <xf numFmtId="4" fontId="6" fillId="36" borderId="16" xfId="0" applyNumberFormat="1" applyFont="1" applyFill="1" applyBorder="1" applyAlignment="1" applyProtection="1">
      <alignment horizontal="center" vertical="center"/>
      <protection locked="0"/>
    </xf>
    <xf numFmtId="49" fontId="7" fillId="36" borderId="39" xfId="0" applyNumberFormat="1" applyFont="1" applyFill="1" applyBorder="1" applyAlignment="1">
      <alignment horizontal="center" vertical="center"/>
    </xf>
    <xf numFmtId="0" fontId="7" fillId="36" borderId="40" xfId="0" applyNumberFormat="1" applyFont="1" applyFill="1" applyBorder="1" applyAlignment="1">
      <alignment horizontal="left" vertical="center" wrapText="1"/>
    </xf>
    <xf numFmtId="4" fontId="6" fillId="36" borderId="39" xfId="0" applyNumberFormat="1" applyFont="1" applyFill="1" applyBorder="1" applyAlignment="1" applyProtection="1">
      <alignment horizontal="center" vertical="center" wrapText="1"/>
      <protection locked="0"/>
    </xf>
    <xf numFmtId="4" fontId="6" fillId="36" borderId="21" xfId="0" applyNumberFormat="1" applyFont="1" applyFill="1" applyBorder="1" applyAlignment="1" applyProtection="1">
      <alignment horizontal="center" vertical="center" wrapText="1"/>
      <protection locked="0"/>
    </xf>
    <xf numFmtId="4" fontId="6" fillId="36" borderId="33" xfId="0" applyNumberFormat="1" applyFont="1" applyFill="1" applyBorder="1" applyAlignment="1" applyProtection="1">
      <alignment horizontal="center" vertical="center" wrapText="1"/>
      <protection locked="0"/>
    </xf>
    <xf numFmtId="4" fontId="6" fillId="36" borderId="31" xfId="0" applyNumberFormat="1" applyFont="1" applyFill="1" applyBorder="1" applyAlignment="1" applyProtection="1">
      <alignment horizontal="center" vertical="center" wrapText="1"/>
      <protection locked="0"/>
    </xf>
    <xf numFmtId="4" fontId="6" fillId="36" borderId="32" xfId="0" applyNumberFormat="1" applyFont="1" applyFill="1" applyBorder="1" applyAlignment="1" applyProtection="1">
      <alignment horizontal="center" vertical="center" wrapText="1"/>
      <protection locked="0"/>
    </xf>
    <xf numFmtId="4" fontId="6" fillId="36" borderId="41" xfId="0" applyNumberFormat="1" applyFont="1" applyFill="1" applyBorder="1" applyAlignment="1" applyProtection="1">
      <alignment horizontal="center" vertical="center" wrapText="1"/>
      <protection locked="0"/>
    </xf>
    <xf numFmtId="4" fontId="6" fillId="36" borderId="17" xfId="0" applyNumberFormat="1" applyFont="1" applyFill="1" applyBorder="1" applyAlignment="1" applyProtection="1">
      <alignment horizontal="center" vertical="center"/>
      <protection locked="0"/>
    </xf>
    <xf numFmtId="0" fontId="7" fillId="0" borderId="26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left" vertical="center" wrapText="1"/>
    </xf>
    <xf numFmtId="4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27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left" vertical="center" wrapText="1"/>
      <protection locked="0"/>
    </xf>
    <xf numFmtId="4" fontId="7" fillId="0" borderId="11" xfId="0" applyNumberFormat="1" applyFont="1" applyBorder="1" applyAlignment="1" applyProtection="1">
      <alignment horizontal="center" vertical="center"/>
      <protection locked="0"/>
    </xf>
    <xf numFmtId="4" fontId="7" fillId="0" borderId="27" xfId="0" applyNumberFormat="1" applyFont="1" applyBorder="1" applyAlignment="1" applyProtection="1">
      <alignment horizontal="center" vertical="center"/>
      <protection locked="0"/>
    </xf>
    <xf numFmtId="4" fontId="7" fillId="0" borderId="11" xfId="0" applyNumberFormat="1" applyFont="1" applyBorder="1" applyAlignment="1" applyProtection="1">
      <alignment horizontal="center" vertical="center" wrapText="1"/>
      <protection locked="0"/>
    </xf>
    <xf numFmtId="4" fontId="7" fillId="0" borderId="27" xfId="0" applyNumberFormat="1" applyFont="1" applyBorder="1" applyAlignment="1" applyProtection="1">
      <alignment horizontal="center" vertical="center" wrapText="1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left" vertical="center" wrapText="1"/>
      <protection locked="0"/>
    </xf>
    <xf numFmtId="4" fontId="7" fillId="0" borderId="32" xfId="0" applyNumberFormat="1" applyFont="1" applyBorder="1" applyAlignment="1" applyProtection="1">
      <alignment horizontal="center" vertical="center" wrapText="1"/>
      <protection locked="0"/>
    </xf>
    <xf numFmtId="4" fontId="7" fillId="0" borderId="33" xfId="0" applyNumberFormat="1" applyFont="1" applyBorder="1" applyAlignment="1" applyProtection="1">
      <alignment horizontal="center" vertical="center" wrapText="1"/>
      <protection locked="0"/>
    </xf>
    <xf numFmtId="4" fontId="16" fillId="6" borderId="42" xfId="0" applyNumberFormat="1" applyFont="1" applyFill="1" applyBorder="1" applyAlignment="1" applyProtection="1">
      <alignment horizontal="center" vertical="center" wrapText="1"/>
      <protection locked="0"/>
    </xf>
    <xf numFmtId="4" fontId="16" fillId="6" borderId="10" xfId="0" applyNumberFormat="1" applyFont="1" applyFill="1" applyBorder="1" applyAlignment="1" applyProtection="1">
      <alignment horizontal="center" vertical="center" wrapText="1"/>
      <protection locked="0"/>
    </xf>
    <xf numFmtId="4" fontId="16" fillId="6" borderId="43" xfId="0" applyNumberFormat="1" applyFont="1" applyFill="1" applyBorder="1" applyAlignment="1" applyProtection="1">
      <alignment horizontal="center" vertical="center" wrapText="1"/>
      <protection locked="0"/>
    </xf>
    <xf numFmtId="4" fontId="16" fillId="6" borderId="39" xfId="67" applyNumberFormat="1" applyFont="1" applyFill="1" applyBorder="1" applyAlignment="1" applyProtection="1">
      <alignment horizontal="center" vertical="center" wrapText="1"/>
      <protection/>
    </xf>
    <xf numFmtId="4" fontId="16" fillId="6" borderId="21" xfId="67" applyNumberFormat="1" applyFont="1" applyFill="1" applyBorder="1" applyAlignment="1" applyProtection="1">
      <alignment horizontal="center" vertical="center" wrapText="1"/>
      <protection/>
    </xf>
    <xf numFmtId="4" fontId="16" fillId="6" borderId="40" xfId="67" applyNumberFormat="1" applyFont="1" applyFill="1" applyBorder="1" applyAlignment="1" applyProtection="1">
      <alignment horizontal="center" vertical="center" wrapText="1"/>
      <protection/>
    </xf>
    <xf numFmtId="4" fontId="16" fillId="6" borderId="44" xfId="0" applyNumberFormat="1" applyFont="1" applyFill="1" applyBorder="1" applyAlignment="1" applyProtection="1">
      <alignment horizontal="center" vertical="center"/>
      <protection locked="0"/>
    </xf>
    <xf numFmtId="0" fontId="6" fillId="6" borderId="31" xfId="0" applyFont="1" applyFill="1" applyBorder="1" applyAlignment="1" applyProtection="1">
      <alignment horizontal="center" vertical="center" wrapText="1"/>
      <protection locked="0"/>
    </xf>
    <xf numFmtId="0" fontId="6" fillId="6" borderId="32" xfId="0" applyFont="1" applyFill="1" applyBorder="1" applyAlignment="1" applyProtection="1">
      <alignment horizontal="center" vertical="center" wrapText="1"/>
      <protection locked="0"/>
    </xf>
    <xf numFmtId="4" fontId="16" fillId="36" borderId="11" xfId="0" applyNumberFormat="1" applyFont="1" applyFill="1" applyBorder="1" applyAlignment="1" applyProtection="1">
      <alignment horizontal="center" vertical="center" wrapText="1"/>
      <protection locked="0"/>
    </xf>
    <xf numFmtId="4" fontId="6" fillId="36" borderId="39" xfId="67" applyNumberFormat="1" applyFont="1" applyFill="1" applyBorder="1" applyAlignment="1" applyProtection="1">
      <alignment horizontal="center" vertical="center" wrapText="1"/>
      <protection/>
    </xf>
    <xf numFmtId="4" fontId="6" fillId="36" borderId="21" xfId="67" applyNumberFormat="1" applyFont="1" applyFill="1" applyBorder="1" applyAlignment="1" applyProtection="1">
      <alignment horizontal="center" vertical="center" wrapText="1"/>
      <protection/>
    </xf>
    <xf numFmtId="4" fontId="6" fillId="36" borderId="40" xfId="67" applyNumberFormat="1" applyFont="1" applyFill="1" applyBorder="1" applyAlignment="1" applyProtection="1">
      <alignment horizontal="center" vertical="center" wrapText="1"/>
      <protection/>
    </xf>
    <xf numFmtId="4" fontId="6" fillId="36" borderId="44" xfId="0" applyNumberFormat="1" applyFont="1" applyFill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left" vertical="center" wrapText="1"/>
      <protection locked="0"/>
    </xf>
    <xf numFmtId="4" fontId="7" fillId="0" borderId="21" xfId="0" applyNumberFormat="1" applyFont="1" applyBorder="1" applyAlignment="1" applyProtection="1">
      <alignment horizontal="center" vertical="center" wrapText="1"/>
      <protection locked="0"/>
    </xf>
    <xf numFmtId="4" fontId="7" fillId="0" borderId="40" xfId="0" applyNumberFormat="1" applyFont="1" applyBorder="1" applyAlignment="1" applyProtection="1">
      <alignment horizontal="center" vertical="center" wrapText="1"/>
      <protection locked="0"/>
    </xf>
    <xf numFmtId="4" fontId="16" fillId="36" borderId="12" xfId="0" applyNumberFormat="1" applyFont="1" applyFill="1" applyBorder="1" applyAlignment="1" applyProtection="1">
      <alignment horizontal="center" vertical="center" wrapText="1"/>
      <protection locked="0"/>
    </xf>
    <xf numFmtId="175" fontId="16" fillId="6" borderId="45" xfId="0" applyNumberFormat="1" applyFont="1" applyFill="1" applyBorder="1" applyAlignment="1" applyProtection="1">
      <alignment horizontal="center" vertical="center" wrapText="1"/>
      <protection locked="0"/>
    </xf>
    <xf numFmtId="4" fontId="16" fillId="6" borderId="45" xfId="67" applyNumberFormat="1" applyFont="1" applyFill="1" applyBorder="1" applyAlignment="1" applyProtection="1">
      <alignment horizontal="center" vertical="center" wrapText="1"/>
      <protection/>
    </xf>
    <xf numFmtId="4" fontId="16" fillId="6" borderId="46" xfId="0" applyNumberFormat="1" applyFont="1" applyFill="1" applyBorder="1" applyAlignment="1" applyProtection="1">
      <alignment horizontal="center" vertical="center"/>
      <protection locked="0"/>
    </xf>
    <xf numFmtId="49" fontId="89" fillId="36" borderId="22" xfId="0" applyNumberFormat="1" applyFont="1" applyFill="1" applyBorder="1" applyAlignment="1">
      <alignment horizontal="center" vertical="center"/>
    </xf>
    <xf numFmtId="0" fontId="89" fillId="36" borderId="23" xfId="0" applyNumberFormat="1" applyFont="1" applyFill="1" applyBorder="1" applyAlignment="1">
      <alignment horizontal="left" vertical="center" wrapText="1"/>
    </xf>
    <xf numFmtId="49" fontId="87" fillId="36" borderId="26" xfId="0" applyNumberFormat="1" applyFont="1" applyFill="1" applyBorder="1" applyAlignment="1">
      <alignment horizontal="center" vertical="center"/>
    </xf>
    <xf numFmtId="0" fontId="87" fillId="36" borderId="27" xfId="0" applyNumberFormat="1" applyFont="1" applyFill="1" applyBorder="1" applyAlignment="1">
      <alignment horizontal="left" vertical="center" wrapText="1"/>
    </xf>
    <xf numFmtId="49" fontId="89" fillId="36" borderId="26" xfId="0" applyNumberFormat="1" applyFont="1" applyFill="1" applyBorder="1" applyAlignment="1">
      <alignment horizontal="center" vertical="center"/>
    </xf>
    <xf numFmtId="0" fontId="89" fillId="36" borderId="27" xfId="0" applyNumberFormat="1" applyFont="1" applyFill="1" applyBorder="1" applyAlignment="1">
      <alignment horizontal="left" vertical="center" wrapText="1"/>
    </xf>
    <xf numFmtId="0" fontId="87" fillId="0" borderId="26" xfId="0" applyNumberFormat="1" applyFont="1" applyBorder="1" applyAlignment="1">
      <alignment horizontal="center" vertical="center"/>
    </xf>
    <xf numFmtId="0" fontId="87" fillId="0" borderId="27" xfId="0" applyNumberFormat="1" applyFont="1" applyBorder="1" applyAlignment="1">
      <alignment horizontal="left" vertical="center" wrapText="1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left" vertical="center" wrapText="1"/>
      <protection locked="0"/>
    </xf>
    <xf numFmtId="175" fontId="16" fillId="6" borderId="47" xfId="0" applyNumberFormat="1" applyFont="1" applyFill="1" applyBorder="1" applyAlignment="1" applyProtection="1">
      <alignment horizontal="center" vertical="center" wrapText="1"/>
      <protection locked="0"/>
    </xf>
    <xf numFmtId="175" fontId="16" fillId="6" borderId="46" xfId="0" applyNumberFormat="1" applyFont="1" applyFill="1" applyBorder="1" applyAlignment="1" applyProtection="1">
      <alignment horizontal="center" vertical="center" wrapText="1"/>
      <protection locked="0"/>
    </xf>
    <xf numFmtId="4" fontId="16" fillId="36" borderId="37" xfId="0" applyNumberFormat="1" applyFont="1" applyFill="1" applyBorder="1" applyAlignment="1" applyProtection="1">
      <alignment horizontal="center" vertical="center" wrapText="1"/>
      <protection locked="0"/>
    </xf>
    <xf numFmtId="4" fontId="16" fillId="36" borderId="38" xfId="0" applyNumberFormat="1" applyFont="1" applyFill="1" applyBorder="1" applyAlignment="1" applyProtection="1">
      <alignment horizontal="center" vertical="center" wrapText="1"/>
      <protection locked="0"/>
    </xf>
    <xf numFmtId="4" fontId="16" fillId="36" borderId="26" xfId="0" applyNumberFormat="1" applyFont="1" applyFill="1" applyBorder="1" applyAlignment="1" applyProtection="1">
      <alignment horizontal="center" vertical="center" wrapText="1"/>
      <protection locked="0"/>
    </xf>
    <xf numFmtId="4" fontId="16" fillId="36" borderId="27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29" xfId="0" applyNumberFormat="1" applyFont="1" applyBorder="1" applyAlignment="1" applyProtection="1">
      <alignment horizontal="center" vertical="center" wrapText="1"/>
      <protection locked="0"/>
    </xf>
    <xf numFmtId="4" fontId="7" fillId="0" borderId="30" xfId="0" applyNumberFormat="1" applyFont="1" applyBorder="1" applyAlignment="1" applyProtection="1">
      <alignment horizontal="center" vertical="center" wrapText="1"/>
      <protection locked="0"/>
    </xf>
    <xf numFmtId="4" fontId="16" fillId="6" borderId="47" xfId="67" applyNumberFormat="1" applyFont="1" applyFill="1" applyBorder="1" applyAlignment="1" applyProtection="1">
      <alignment horizontal="center" vertical="center" wrapText="1"/>
      <protection/>
    </xf>
    <xf numFmtId="4" fontId="16" fillId="0" borderId="37" xfId="67" applyNumberFormat="1" applyFont="1" applyFill="1" applyBorder="1" applyAlignment="1" applyProtection="1">
      <alignment horizontal="center" vertical="center" wrapText="1"/>
      <protection/>
    </xf>
    <xf numFmtId="4" fontId="16" fillId="0" borderId="12" xfId="67" applyNumberFormat="1" applyFont="1" applyFill="1" applyBorder="1" applyAlignment="1" applyProtection="1">
      <alignment horizontal="center" vertical="center" wrapText="1"/>
      <protection/>
    </xf>
    <xf numFmtId="4" fontId="16" fillId="0" borderId="38" xfId="0" applyNumberFormat="1" applyFont="1" applyFill="1" applyBorder="1" applyAlignment="1" applyProtection="1">
      <alignment horizontal="center" vertical="center"/>
      <protection locked="0"/>
    </xf>
    <xf numFmtId="4" fontId="16" fillId="0" borderId="26" xfId="67" applyNumberFormat="1" applyFont="1" applyFill="1" applyBorder="1" applyAlignment="1" applyProtection="1">
      <alignment horizontal="center" vertical="center" wrapText="1"/>
      <protection/>
    </xf>
    <xf numFmtId="4" fontId="16" fillId="0" borderId="11" xfId="67" applyNumberFormat="1" applyFont="1" applyFill="1" applyBorder="1" applyAlignment="1" applyProtection="1">
      <alignment horizontal="center" vertical="center" wrapText="1"/>
      <protection/>
    </xf>
    <xf numFmtId="4" fontId="16" fillId="0" borderId="27" xfId="0" applyNumberFormat="1" applyFont="1" applyFill="1" applyBorder="1" applyAlignment="1" applyProtection="1">
      <alignment horizontal="center" vertical="center"/>
      <protection locked="0"/>
    </xf>
    <xf numFmtId="4" fontId="16" fillId="0" borderId="28" xfId="67" applyNumberFormat="1" applyFont="1" applyFill="1" applyBorder="1" applyAlignment="1" applyProtection="1">
      <alignment horizontal="center" vertical="center" wrapText="1"/>
      <protection/>
    </xf>
    <xf numFmtId="4" fontId="16" fillId="0" borderId="29" xfId="67" applyNumberFormat="1" applyFont="1" applyFill="1" applyBorder="1" applyAlignment="1" applyProtection="1">
      <alignment horizontal="center" vertical="center" wrapText="1"/>
      <protection/>
    </xf>
    <xf numFmtId="4" fontId="16" fillId="0" borderId="30" xfId="0" applyNumberFormat="1" applyFont="1" applyFill="1" applyBorder="1" applyAlignment="1" applyProtection="1">
      <alignment horizontal="center" vertical="center"/>
      <protection locked="0"/>
    </xf>
    <xf numFmtId="4" fontId="16" fillId="36" borderId="17" xfId="0" applyNumberFormat="1" applyFont="1" applyFill="1" applyBorder="1" applyAlignment="1" applyProtection="1">
      <alignment horizontal="center" vertical="center"/>
      <protection locked="0"/>
    </xf>
    <xf numFmtId="9" fontId="16" fillId="6" borderId="45" xfId="67" applyFont="1" applyFill="1" applyBorder="1" applyAlignment="1" applyProtection="1">
      <alignment horizontal="center" vertical="center" wrapText="1"/>
      <protection/>
    </xf>
    <xf numFmtId="4" fontId="16" fillId="6" borderId="39" xfId="0" applyNumberFormat="1" applyFont="1" applyFill="1" applyBorder="1" applyAlignment="1" applyProtection="1">
      <alignment horizontal="center" vertical="center" wrapText="1"/>
      <protection locked="0"/>
    </xf>
    <xf numFmtId="4" fontId="16" fillId="6" borderId="21" xfId="0" applyNumberFormat="1" applyFont="1" applyFill="1" applyBorder="1" applyAlignment="1" applyProtection="1">
      <alignment horizontal="center" vertical="center" wrapText="1"/>
      <protection locked="0"/>
    </xf>
    <xf numFmtId="4" fontId="16" fillId="6" borderId="40" xfId="0" applyNumberFormat="1" applyFont="1" applyFill="1" applyBorder="1" applyAlignment="1" applyProtection="1">
      <alignment horizontal="center" vertical="center" wrapText="1"/>
      <protection locked="0"/>
    </xf>
    <xf numFmtId="0" fontId="6" fillId="6" borderId="15" xfId="0" applyFont="1" applyFill="1" applyBorder="1" applyAlignment="1" applyProtection="1">
      <alignment horizontal="center" vertical="center" wrapText="1"/>
      <protection locked="0"/>
    </xf>
    <xf numFmtId="0" fontId="6" fillId="6" borderId="48" xfId="0" applyFont="1" applyFill="1" applyBorder="1" applyAlignment="1" applyProtection="1">
      <alignment horizontal="center" vertical="center" wrapText="1"/>
      <protection locked="0"/>
    </xf>
    <xf numFmtId="0" fontId="6" fillId="6" borderId="49" xfId="0" applyFont="1" applyFill="1" applyBorder="1" applyAlignment="1" applyProtection="1">
      <alignment horizontal="center" vertical="center" wrapText="1"/>
      <protection locked="0"/>
    </xf>
    <xf numFmtId="0" fontId="6" fillId="6" borderId="50" xfId="0" applyFont="1" applyFill="1" applyBorder="1" applyAlignment="1" applyProtection="1">
      <alignment horizontal="center" vertical="center" wrapText="1"/>
      <protection locked="0"/>
    </xf>
    <xf numFmtId="4" fontId="16" fillId="6" borderId="47" xfId="0" applyNumberFormat="1" applyFont="1" applyFill="1" applyBorder="1" applyAlignment="1" applyProtection="1">
      <alignment horizontal="center" vertical="center" wrapText="1"/>
      <protection locked="0"/>
    </xf>
    <xf numFmtId="9" fontId="16" fillId="6" borderId="19" xfId="67" applyFont="1" applyFill="1" applyBorder="1" applyAlignment="1" applyProtection="1">
      <alignment horizontal="center" vertical="center"/>
      <protection locked="0"/>
    </xf>
    <xf numFmtId="9" fontId="16" fillId="6" borderId="47" xfId="67" applyFont="1" applyFill="1" applyBorder="1" applyAlignment="1" applyProtection="1">
      <alignment horizontal="center" vertical="center" wrapText="1"/>
      <protection/>
    </xf>
    <xf numFmtId="9" fontId="16" fillId="6" borderId="46" xfId="67" applyFont="1" applyFill="1" applyBorder="1" applyAlignment="1" applyProtection="1">
      <alignment horizontal="center" vertical="center" wrapText="1"/>
      <protection/>
    </xf>
    <xf numFmtId="4" fontId="16" fillId="6" borderId="18" xfId="0" applyNumberFormat="1" applyFont="1" applyFill="1" applyBorder="1" applyAlignment="1" applyProtection="1">
      <alignment horizontal="center" vertical="center" wrapText="1"/>
      <protection locked="0"/>
    </xf>
    <xf numFmtId="4" fontId="16" fillId="6" borderId="19" xfId="0" applyNumberFormat="1" applyFont="1" applyFill="1" applyBorder="1" applyAlignment="1" applyProtection="1">
      <alignment horizontal="center" vertical="center" wrapText="1"/>
      <protection locked="0"/>
    </xf>
    <xf numFmtId="4" fontId="16" fillId="6" borderId="4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2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0" xfId="0" applyNumberFormat="1" applyFont="1" applyAlignment="1" applyProtection="1">
      <alignment horizontal="center" vertical="center"/>
      <protection locked="0"/>
    </xf>
    <xf numFmtId="0" fontId="89" fillId="0" borderId="11" xfId="0" applyFont="1" applyFill="1" applyBorder="1" applyAlignment="1">
      <alignment horizontal="left" vertical="center" wrapText="1"/>
    </xf>
    <xf numFmtId="0" fontId="85" fillId="0" borderId="10" xfId="0" applyFont="1" applyFill="1" applyBorder="1" applyAlignment="1">
      <alignment horizontal="left" vertical="center" wrapText="1"/>
    </xf>
    <xf numFmtId="0" fontId="85" fillId="0" borderId="12" xfId="0" applyFont="1" applyFill="1" applyBorder="1" applyAlignment="1">
      <alignment horizontal="left" vertical="center" wrapText="1"/>
    </xf>
    <xf numFmtId="0" fontId="85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5" fillId="0" borderId="10" xfId="46" applyFont="1" applyFill="1" applyBorder="1" applyAlignment="1" applyProtection="1">
      <alignment horizontal="center" vertical="center" wrapText="1"/>
      <protection/>
    </xf>
    <xf numFmtId="0" fontId="15" fillId="0" borderId="21" xfId="46" applyFont="1" applyFill="1" applyBorder="1" applyAlignment="1" applyProtection="1">
      <alignment horizontal="center" vertical="center" wrapText="1"/>
      <protection/>
    </xf>
    <xf numFmtId="0" fontId="15" fillId="0" borderId="12" xfId="46" applyFont="1" applyFill="1" applyBorder="1" applyAlignment="1" applyProtection="1">
      <alignment horizontal="center" vertical="center" wrapText="1"/>
      <protection/>
    </xf>
    <xf numFmtId="0" fontId="96" fillId="0" borderId="0" xfId="0" applyFont="1" applyFill="1" applyAlignment="1">
      <alignment horizontal="center"/>
    </xf>
    <xf numFmtId="0" fontId="85" fillId="0" borderId="0" xfId="0" applyFont="1" applyFill="1" applyBorder="1" applyAlignment="1">
      <alignment horizontal="left" vertical="center" wrapText="1"/>
    </xf>
    <xf numFmtId="0" fontId="85" fillId="0" borderId="11" xfId="0" applyFont="1" applyFill="1" applyBorder="1" applyAlignment="1">
      <alignment horizontal="left" vertical="center" wrapText="1"/>
    </xf>
    <xf numFmtId="0" fontId="7" fillId="0" borderId="0" xfId="59" applyFont="1" applyAlignment="1">
      <alignment horizontal="center" vertical="center" wrapText="1"/>
      <protection/>
    </xf>
    <xf numFmtId="0" fontId="7" fillId="0" borderId="51" xfId="59" applyFont="1" applyBorder="1" applyAlignment="1">
      <alignment wrapText="1"/>
      <protection/>
    </xf>
    <xf numFmtId="0" fontId="4" fillId="0" borderId="51" xfId="59" applyBorder="1" applyAlignment="1">
      <alignment wrapText="1"/>
      <protection/>
    </xf>
    <xf numFmtId="0" fontId="7" fillId="0" borderId="0" xfId="59" applyFont="1" applyBorder="1" applyAlignment="1">
      <alignment wrapText="1"/>
      <protection/>
    </xf>
    <xf numFmtId="0" fontId="4" fillId="0" borderId="0" xfId="59" applyBorder="1" applyAlignment="1">
      <alignment wrapText="1"/>
      <protection/>
    </xf>
    <xf numFmtId="0" fontId="7" fillId="0" borderId="0" xfId="59" applyFont="1" applyBorder="1" applyAlignment="1">
      <alignment horizontal="left" wrapText="1"/>
      <protection/>
    </xf>
    <xf numFmtId="0" fontId="7" fillId="0" borderId="10" xfId="59" applyFont="1" applyBorder="1" applyAlignment="1">
      <alignment horizontal="center" vertical="center" wrapText="1"/>
      <protection/>
    </xf>
    <xf numFmtId="0" fontId="7" fillId="0" borderId="12" xfId="59" applyFont="1" applyBorder="1" applyAlignment="1">
      <alignment horizontal="center" vertical="center" wrapText="1"/>
      <protection/>
    </xf>
    <xf numFmtId="0" fontId="7" fillId="0" borderId="11" xfId="59" applyFont="1" applyBorder="1" applyAlignment="1">
      <alignment horizontal="center" vertical="center" wrapText="1"/>
      <protection/>
    </xf>
    <xf numFmtId="0" fontId="8" fillId="33" borderId="11" xfId="59" applyFont="1" applyFill="1" applyBorder="1" applyAlignment="1">
      <alignment horizontal="center" vertical="center" wrapText="1"/>
      <protection/>
    </xf>
    <xf numFmtId="0" fontId="8" fillId="33" borderId="10" xfId="59" applyFont="1" applyFill="1" applyBorder="1" applyAlignment="1">
      <alignment horizontal="center" vertical="center" wrapText="1"/>
      <protection/>
    </xf>
    <xf numFmtId="0" fontId="8" fillId="33" borderId="12" xfId="59" applyFont="1" applyFill="1" applyBorder="1" applyAlignment="1">
      <alignment horizontal="center" vertical="center" wrapText="1"/>
      <protection/>
    </xf>
    <xf numFmtId="0" fontId="8" fillId="33" borderId="36" xfId="59" applyFont="1" applyFill="1" applyBorder="1" applyAlignment="1">
      <alignment horizontal="center" vertical="center" wrapText="1"/>
      <protection/>
    </xf>
    <xf numFmtId="0" fontId="8" fillId="33" borderId="52" xfId="59" applyFont="1" applyFill="1" applyBorder="1" applyAlignment="1">
      <alignment horizontal="center" vertical="center" wrapText="1"/>
      <protection/>
    </xf>
    <xf numFmtId="0" fontId="88" fillId="0" borderId="11" xfId="0" applyFont="1" applyBorder="1" applyAlignment="1">
      <alignment horizontal="left" vertical="center" wrapText="1"/>
    </xf>
    <xf numFmtId="190" fontId="88" fillId="0" borderId="11" xfId="0" applyNumberFormat="1" applyFont="1" applyBorder="1" applyAlignment="1">
      <alignment horizontal="center" vertical="center" wrapText="1"/>
    </xf>
    <xf numFmtId="0" fontId="16" fillId="6" borderId="25" xfId="0" applyFont="1" applyFill="1" applyBorder="1" applyAlignment="1" applyProtection="1">
      <alignment horizontal="center" vertical="center" wrapText="1"/>
      <protection locked="0"/>
    </xf>
    <xf numFmtId="0" fontId="16" fillId="6" borderId="16" xfId="0" applyFont="1" applyFill="1" applyBorder="1" applyAlignment="1" applyProtection="1">
      <alignment horizontal="center" vertical="center" wrapText="1"/>
      <protection locked="0"/>
    </xf>
    <xf numFmtId="0" fontId="16" fillId="6" borderId="53" xfId="0" applyFont="1" applyFill="1" applyBorder="1" applyAlignment="1" applyProtection="1">
      <alignment horizontal="center" vertical="center" wrapText="1"/>
      <protection locked="0"/>
    </xf>
    <xf numFmtId="0" fontId="16" fillId="6" borderId="54" xfId="0" applyFont="1" applyFill="1" applyBorder="1" applyAlignment="1" applyProtection="1">
      <alignment horizontal="center" vertical="center" wrapText="1"/>
      <protection locked="0"/>
    </xf>
    <xf numFmtId="0" fontId="16" fillId="6" borderId="55" xfId="0" applyFont="1" applyFill="1" applyBorder="1" applyAlignment="1" applyProtection="1">
      <alignment horizontal="center" vertical="center" wrapText="1"/>
      <protection locked="0"/>
    </xf>
    <xf numFmtId="0" fontId="16" fillId="6" borderId="56" xfId="0" applyFont="1" applyFill="1" applyBorder="1" applyAlignment="1" applyProtection="1">
      <alignment horizontal="center" vertical="center" wrapText="1"/>
      <protection locked="0"/>
    </xf>
    <xf numFmtId="0" fontId="16" fillId="6" borderId="57" xfId="0" applyFont="1" applyFill="1" applyBorder="1" applyAlignment="1" applyProtection="1">
      <alignment horizontal="center" vertical="center" wrapText="1"/>
      <protection locked="0"/>
    </xf>
    <xf numFmtId="0" fontId="16" fillId="6" borderId="58" xfId="0" applyFont="1" applyFill="1" applyBorder="1" applyAlignment="1" applyProtection="1">
      <alignment horizontal="center" vertical="center" wrapText="1"/>
      <protection locked="0"/>
    </xf>
    <xf numFmtId="0" fontId="97" fillId="6" borderId="59" xfId="0" applyFont="1" applyFill="1" applyBorder="1" applyAlignment="1">
      <alignment horizontal="center" vertical="center" wrapText="1"/>
    </xf>
    <xf numFmtId="0" fontId="98" fillId="0" borderId="11" xfId="0" applyFont="1" applyBorder="1" applyAlignment="1">
      <alignment horizontal="left" vertical="center" wrapText="1"/>
    </xf>
    <xf numFmtId="0" fontId="99" fillId="0" borderId="11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88" fillId="0" borderId="0" xfId="0" applyFont="1" applyAlignment="1">
      <alignment horizontal="center" vertical="center" wrapText="1"/>
    </xf>
    <xf numFmtId="0" fontId="19" fillId="0" borderId="11" xfId="0" applyFont="1" applyBorder="1" applyAlignment="1" applyProtection="1">
      <alignment horizontal="left" vertical="center" wrapText="1"/>
      <protection locked="0"/>
    </xf>
    <xf numFmtId="0" fontId="98" fillId="0" borderId="11" xfId="0" applyFont="1" applyBorder="1" applyAlignment="1">
      <alignment horizontal="left" vertical="center"/>
    </xf>
    <xf numFmtId="0" fontId="19" fillId="0" borderId="11" xfId="0" applyFont="1" applyBorder="1" applyAlignment="1" applyProtection="1">
      <alignment horizontal="left" vertical="center"/>
      <protection locked="0"/>
    </xf>
    <xf numFmtId="0" fontId="100" fillId="6" borderId="25" xfId="0" applyFont="1" applyFill="1" applyBorder="1" applyAlignment="1">
      <alignment horizontal="center" vertical="center" wrapText="1"/>
    </xf>
    <xf numFmtId="0" fontId="100" fillId="6" borderId="16" xfId="0" applyFont="1" applyFill="1" applyBorder="1" applyAlignment="1">
      <alignment horizontal="center" vertical="center" wrapText="1"/>
    </xf>
    <xf numFmtId="0" fontId="100" fillId="6" borderId="53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6" fillId="6" borderId="60" xfId="0" applyFont="1" applyFill="1" applyBorder="1" applyAlignment="1" applyProtection="1">
      <alignment horizontal="center" vertical="center" wrapText="1"/>
      <protection locked="0"/>
    </xf>
    <xf numFmtId="0" fontId="6" fillId="6" borderId="41" xfId="0" applyFont="1" applyFill="1" applyBorder="1" applyAlignment="1" applyProtection="1">
      <alignment horizontal="center" vertical="center" wrapText="1"/>
      <protection locked="0"/>
    </xf>
    <xf numFmtId="0" fontId="6" fillId="6" borderId="40" xfId="0" applyFont="1" applyFill="1" applyBorder="1" applyAlignment="1" applyProtection="1">
      <alignment horizontal="center" vertical="center" wrapText="1"/>
      <protection locked="0"/>
    </xf>
    <xf numFmtId="0" fontId="6" fillId="6" borderId="33" xfId="0" applyFont="1" applyFill="1" applyBorder="1" applyAlignment="1" applyProtection="1">
      <alignment horizontal="center" vertical="center" wrapText="1"/>
      <protection locked="0"/>
    </xf>
    <xf numFmtId="0" fontId="12" fillId="6" borderId="56" xfId="0" applyNumberFormat="1" applyFont="1" applyFill="1" applyBorder="1" applyAlignment="1">
      <alignment horizontal="right" vertical="center"/>
    </xf>
    <xf numFmtId="0" fontId="0" fillId="6" borderId="61" xfId="0" applyFill="1" applyBorder="1" applyAlignment="1">
      <alignment horizontal="right" vertical="center"/>
    </xf>
    <xf numFmtId="0" fontId="12" fillId="6" borderId="18" xfId="0" applyNumberFormat="1" applyFont="1" applyFill="1" applyBorder="1" applyAlignment="1">
      <alignment horizontal="right" vertical="center"/>
    </xf>
    <xf numFmtId="0" fontId="0" fillId="6" borderId="19" xfId="0" applyFill="1" applyBorder="1" applyAlignment="1">
      <alignment horizontal="right" vertical="center"/>
    </xf>
    <xf numFmtId="0" fontId="7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3" fontId="12" fillId="0" borderId="54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89" fillId="36" borderId="11" xfId="0" applyNumberFormat="1" applyFont="1" applyFill="1" applyBorder="1" applyAlignment="1">
      <alignment horizontal="left" vertical="center" wrapText="1"/>
    </xf>
    <xf numFmtId="0" fontId="89" fillId="36" borderId="10" xfId="0" applyNumberFormat="1" applyFont="1" applyFill="1" applyBorder="1" applyAlignment="1">
      <alignment horizontal="left" vertical="center" wrapText="1"/>
    </xf>
    <xf numFmtId="0" fontId="89" fillId="36" borderId="12" xfId="0" applyNumberFormat="1" applyFont="1" applyFill="1" applyBorder="1" applyAlignment="1">
      <alignment horizontal="left" vertical="center" wrapText="1"/>
    </xf>
    <xf numFmtId="0" fontId="8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0" xfId="61" applyFont="1" applyFill="1" applyBorder="1" applyAlignment="1">
      <alignment horizontal="center" vertical="center" wrapText="1"/>
      <protection/>
    </xf>
    <xf numFmtId="0" fontId="12" fillId="0" borderId="12" xfId="61" applyFont="1" applyFill="1" applyBorder="1" applyAlignment="1">
      <alignment horizontal="center" vertical="center" wrapText="1"/>
      <protection/>
    </xf>
    <xf numFmtId="0" fontId="12" fillId="0" borderId="10" xfId="61" applyFont="1" applyBorder="1" applyAlignment="1">
      <alignment horizontal="center" vertical="center" wrapText="1"/>
      <protection/>
    </xf>
    <xf numFmtId="0" fontId="12" fillId="0" borderId="12" xfId="61" applyFont="1" applyBorder="1" applyAlignment="1">
      <alignment horizontal="center" vertical="center" wrapText="1"/>
      <protection/>
    </xf>
    <xf numFmtId="0" fontId="12" fillId="0" borderId="36" xfId="61" applyFont="1" applyBorder="1" applyAlignment="1">
      <alignment horizontal="center" vertical="center" wrapText="1"/>
      <protection/>
    </xf>
    <xf numFmtId="0" fontId="12" fillId="0" borderId="63" xfId="61" applyFont="1" applyBorder="1" applyAlignment="1">
      <alignment horizontal="center" vertical="center" wrapText="1"/>
      <protection/>
    </xf>
    <xf numFmtId="0" fontId="12" fillId="0" borderId="52" xfId="61" applyFont="1" applyBorder="1" applyAlignment="1">
      <alignment horizontal="center" vertical="center" wrapText="1"/>
      <protection/>
    </xf>
    <xf numFmtId="0" fontId="101" fillId="6" borderId="11" xfId="61" applyFont="1" applyFill="1" applyBorder="1" applyAlignment="1">
      <alignment horizontal="center" vertical="center" wrapText="1"/>
      <protection/>
    </xf>
    <xf numFmtId="0" fontId="12" fillId="36" borderId="10" xfId="61" applyFont="1" applyFill="1" applyBorder="1" applyAlignment="1">
      <alignment horizontal="center" vertical="center" wrapText="1"/>
      <protection/>
    </xf>
    <xf numFmtId="0" fontId="12" fillId="36" borderId="12" xfId="61" applyFont="1" applyFill="1" applyBorder="1" applyAlignment="1">
      <alignment horizontal="center" vertical="center" wrapText="1"/>
      <protection/>
    </xf>
    <xf numFmtId="0" fontId="12" fillId="0" borderId="21" xfId="61" applyFont="1" applyBorder="1" applyAlignment="1">
      <alignment horizontal="center" vertical="center" wrapText="1"/>
      <protection/>
    </xf>
    <xf numFmtId="0" fontId="12" fillId="6" borderId="10" xfId="61" applyFont="1" applyFill="1" applyBorder="1" applyAlignment="1">
      <alignment horizontal="center" vertical="center" wrapText="1"/>
      <protection/>
    </xf>
    <xf numFmtId="0" fontId="12" fillId="6" borderId="12" xfId="61" applyFont="1" applyFill="1" applyBorder="1" applyAlignment="1">
      <alignment horizontal="center" vertical="center" wrapText="1"/>
      <protection/>
    </xf>
    <xf numFmtId="0" fontId="7" fillId="6" borderId="11" xfId="61" applyFont="1" applyFill="1" applyBorder="1" applyAlignment="1">
      <alignment horizontal="center" vertical="center" wrapText="1"/>
      <protection/>
    </xf>
    <xf numFmtId="0" fontId="27" fillId="0" borderId="0" xfId="61" applyFont="1" applyBorder="1" applyAlignment="1">
      <alignment horizontal="left" vertical="center" wrapText="1"/>
      <protection/>
    </xf>
    <xf numFmtId="0" fontId="7" fillId="0" borderId="11" xfId="61" applyFont="1" applyBorder="1" applyAlignment="1">
      <alignment horizontal="center" vertical="center" wrapText="1"/>
      <protection/>
    </xf>
    <xf numFmtId="0" fontId="7" fillId="0" borderId="0" xfId="61" applyFont="1" applyBorder="1">
      <alignment/>
      <protection/>
    </xf>
    <xf numFmtId="0" fontId="12" fillId="0" borderId="11" xfId="6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2" xfId="61" applyFont="1" applyBorder="1" applyAlignment="1">
      <alignment horizontal="center" vertical="center" wrapText="1"/>
      <protection/>
    </xf>
    <xf numFmtId="0" fontId="21" fillId="0" borderId="0" xfId="61" applyFont="1" applyBorder="1" applyAlignment="1">
      <alignment horizontal="center" vertical="center" wrapText="1"/>
      <protection/>
    </xf>
    <xf numFmtId="0" fontId="7" fillId="0" borderId="0" xfId="61" applyFont="1" applyBorder="1" applyAlignment="1">
      <alignment horizontal="left" vertical="center" wrapText="1"/>
      <protection/>
    </xf>
    <xf numFmtId="0" fontId="85" fillId="0" borderId="0" xfId="0" applyFont="1" applyAlignment="1">
      <alignment horizontal="left" vertical="center" wrapText="1"/>
    </xf>
    <xf numFmtId="0" fontId="91" fillId="0" borderId="0" xfId="0" applyFont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/>
    </xf>
    <xf numFmtId="0" fontId="85" fillId="0" borderId="21" xfId="0" applyFont="1" applyBorder="1" applyAlignment="1">
      <alignment horizontal="center" vertical="center"/>
    </xf>
    <xf numFmtId="0" fontId="85" fillId="0" borderId="12" xfId="0" applyFont="1" applyBorder="1" applyAlignment="1">
      <alignment horizontal="center" vertical="center"/>
    </xf>
    <xf numFmtId="0" fontId="85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wrapText="1"/>
    </xf>
    <xf numFmtId="0" fontId="0" fillId="0" borderId="36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5" fillId="0" borderId="11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5" fillId="0" borderId="36" xfId="0" applyFont="1" applyBorder="1" applyAlignment="1">
      <alignment horizontal="center"/>
    </xf>
    <xf numFmtId="0" fontId="75" fillId="0" borderId="52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02" fillId="0" borderId="0" xfId="0" applyFont="1" applyBorder="1" applyAlignment="1">
      <alignment horizontal="center" wrapText="1"/>
    </xf>
    <xf numFmtId="0" fontId="103" fillId="0" borderId="20" xfId="0" applyFont="1" applyBorder="1" applyAlignment="1">
      <alignment horizontal="center" wrapText="1"/>
    </xf>
    <xf numFmtId="0" fontId="75" fillId="8" borderId="36" xfId="0" applyFont="1" applyFill="1" applyBorder="1" applyAlignment="1">
      <alignment horizontal="center" vertical="center"/>
    </xf>
    <xf numFmtId="0" fontId="75" fillId="8" borderId="63" xfId="0" applyFont="1" applyFill="1" applyBorder="1" applyAlignment="1">
      <alignment horizontal="center" vertical="center"/>
    </xf>
    <xf numFmtId="0" fontId="75" fillId="8" borderId="11" xfId="0" applyFont="1" applyFill="1" applyBorder="1" applyAlignment="1">
      <alignment horizontal="center" vertical="center"/>
    </xf>
    <xf numFmtId="0" fontId="90" fillId="0" borderId="0" xfId="0" applyFont="1" applyAlignment="1">
      <alignment horizontal="center" vertical="center" wrapText="1"/>
    </xf>
    <xf numFmtId="0" fontId="75" fillId="0" borderId="11" xfId="0" applyFon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4" fontId="7" fillId="6" borderId="11" xfId="61" applyNumberFormat="1" applyFont="1" applyFill="1" applyBorder="1" applyAlignment="1">
      <alignment horizontal="center" vertical="center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2" xfId="34"/>
    <cellStyle name="Excel Built-in Normal 3" xfId="35"/>
    <cellStyle name="TableStyleLight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Гиперссылка 2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7" xfId="58"/>
    <cellStyle name="Обычный 2" xfId="59"/>
    <cellStyle name="Обычный 2 42" xfId="60"/>
    <cellStyle name="Обычный 3" xfId="61"/>
    <cellStyle name="Обычный 6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Процентный 2" xfId="68"/>
    <cellStyle name="Связанная ячейка" xfId="69"/>
    <cellStyle name="Текст предупреждения" xfId="70"/>
    <cellStyle name="Comma" xfId="71"/>
    <cellStyle name="Comma [0]" xfId="72"/>
    <cellStyle name="Финансовый 2" xfId="73"/>
    <cellStyle name="Финансовый 3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case\&#1054;&#1058;&#1063;&#1045;&#1058;&#1067;\&#1054;&#1041;&#1065;&#1048;&#1045;%20&#1054;&#1058;&#1063;&#1045;&#1058;&#1067;\&#1085;&#1072;%201%20&#1103;&#1085;&#1074;&#1072;&#1088;&#1103;%202017%20&#1075;&#1086;&#1076;&#1072;\&#1054;&#1048;&#1042;\&#1045;&#1078;&#1077;&#1082;&#1074;&#1072;&#1088;&#1090;&#1072;&#1083;&#1100;&#1085;&#1099;&#1077;%20&#1086;&#1090;&#1095;&#1077;&#1090;&#1099;%20-&#1054;&#1048;&#1042;(&#1059;&#1095;&#1088;&#1077;&#1078;&#1076;&#1077;&#1085;&#1080;&#1077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case\&#1054;&#1058;&#1063;&#1045;&#1058;&#1067;\&#1057;&#1085;&#1080;&#1078;&#1077;&#1085;&#1080;&#1077;%20&#1087;&#1086;&#1090;&#1088;&#1077;&#1073;&#1083;&#1077;&#1085;&#1080;&#1103;%20&#1101;&#1085;&#1077;&#1088;&#1075;&#1086;&#1088;&#1077;&#1089;&#1091;&#1088;&#1089;&#1086;&#1074;(3%)\&#1050;&#1083;&#1080;&#1084;&#1072;&#1090;&#1080;&#1095;&#1077;&#1089;&#1082;&#1080;&#1077;%20&#1087;&#1072;&#1088;&#1072;&#1084;&#1077;&#1090;&#1088;&#1099;%20&#1087;&#1086;%20&#1052;&#1054;%20&#1056;&#1050;\&#1057;&#1074;&#1086;&#1076;%20&#1082;&#1083;&#1080;&#1084;&#1072;&#1090;&#1080;&#1095;&#1077;&#1089;&#1082;&#1080;&#1077;%20&#1087;&#1072;&#1088;&#1072;&#1084;&#1077;&#1090;&#1088;&#1099;2016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ipina%20AV\Desktop\&#1088;&#1072;&#1073;&#1086;&#1090;&#1072;\&#1069;&#1053;&#1045;&#1056;&#1043;&#1054;&#1057;&#1041;&#1045;&#1056;&#1045;&#1046;&#1045;&#1053;&#1048;&#1045;\2017%20&#1075;&#1086;&#1076;\&#1054;&#1090;&#1095;&#1077;&#1090;&#1085;&#1099;&#1077;%20&#1092;&#1086;&#1088;&#1084;&#1099;%20&#1085;&#1072;%2001.01.2017\&#1060;&#1086;&#1088;&#1084;&#1072;%207\&#1045;&#1078;&#1077;&#1082;&#1074;&#1072;&#1088;&#1090;&#1072;&#1083;&#1100;&#1085;&#1099;&#1077;%20&#1086;&#1090;&#1095;&#1077;&#1090;&#1099;%20&#1052;&#1054;%2001.01.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  <sheetName val="Форма 2"/>
      <sheetName val="Форма 3(4кв.2016)"/>
      <sheetName val="Форма 3(2016)"/>
      <sheetName val="Форма 4"/>
      <sheetName val="Форма 5"/>
      <sheetName val="форма 6"/>
      <sheetName val="форма 7"/>
      <sheetName val="t(нар.)"/>
      <sheetName val="Товары и услуг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авильный"/>
      <sheetName val="Лист1"/>
      <sheetName val="Лист3"/>
    </sheetNames>
    <sheetDataSet>
      <sheetData sheetId="0">
        <row r="6">
          <cell r="AU6">
            <v>260</v>
          </cell>
          <cell r="AW6">
            <v>-3.581538461538462</v>
          </cell>
        </row>
        <row r="8">
          <cell r="AU8">
            <v>261</v>
          </cell>
          <cell r="AW8">
            <v>-4.86360153256705</v>
          </cell>
        </row>
        <row r="10">
          <cell r="AU10">
            <v>266</v>
          </cell>
          <cell r="AW10">
            <v>-5.29248120300752</v>
          </cell>
        </row>
        <row r="12">
          <cell r="AU12">
            <v>264</v>
          </cell>
          <cell r="AW12">
            <v>-6.424242424242424</v>
          </cell>
        </row>
        <row r="14">
          <cell r="AU14">
            <v>300</v>
          </cell>
          <cell r="AW14">
            <v>-5.762</v>
          </cell>
        </row>
        <row r="16">
          <cell r="AU16">
            <v>260</v>
          </cell>
          <cell r="AW16">
            <v>-4.486153846153846</v>
          </cell>
        </row>
        <row r="18">
          <cell r="AU18">
            <v>255</v>
          </cell>
          <cell r="AW18">
            <v>-6.507826432638374</v>
          </cell>
        </row>
        <row r="20">
          <cell r="AU20">
            <v>263</v>
          </cell>
          <cell r="AW20">
            <v>-5.33384030418251</v>
          </cell>
        </row>
        <row r="22">
          <cell r="AU22">
            <v>266</v>
          </cell>
          <cell r="AW22">
            <v>-4.418796992481203</v>
          </cell>
        </row>
        <row r="24">
          <cell r="AU24">
            <v>262</v>
          </cell>
          <cell r="AW24">
            <v>-5.560305343511451</v>
          </cell>
        </row>
        <row r="26">
          <cell r="AU26">
            <v>258</v>
          </cell>
          <cell r="AW26">
            <v>-3.541585518161849</v>
          </cell>
        </row>
        <row r="28">
          <cell r="AU28">
            <v>261</v>
          </cell>
          <cell r="AW28">
            <v>-3.4636015325670497</v>
          </cell>
        </row>
        <row r="30">
          <cell r="AU30">
            <v>254</v>
          </cell>
          <cell r="AW30">
            <v>-3.1381889763779522</v>
          </cell>
        </row>
        <row r="32">
          <cell r="AU32">
            <v>256</v>
          </cell>
          <cell r="AW32">
            <v>-3.88125</v>
          </cell>
        </row>
        <row r="34">
          <cell r="AU34">
            <v>258</v>
          </cell>
          <cell r="AW34">
            <v>-3.7344961240310077</v>
          </cell>
        </row>
        <row r="36">
          <cell r="AU36">
            <v>262</v>
          </cell>
          <cell r="AW36">
            <v>-5.151908396946566</v>
          </cell>
        </row>
        <row r="38">
          <cell r="AU38">
            <v>255</v>
          </cell>
          <cell r="AW38">
            <v>-4.3184313725490195</v>
          </cell>
        </row>
        <row r="40">
          <cell r="AU40">
            <v>258</v>
          </cell>
          <cell r="AW40">
            <v>-4.009718038841816</v>
          </cell>
        </row>
        <row r="42">
          <cell r="AU42">
            <v>261</v>
          </cell>
          <cell r="AW42">
            <v>-4.24904214559387</v>
          </cell>
        </row>
        <row r="44">
          <cell r="AU44">
            <v>261</v>
          </cell>
          <cell r="AW44">
            <v>-4.668199233716475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ы МО"/>
      <sheetName val="Форма 1"/>
      <sheetName val="Форма 2"/>
      <sheetName val="Форма 3"/>
      <sheetName val="форма 5"/>
      <sheetName val="Форма 6"/>
      <sheetName val="форма 7"/>
      <sheetName val="Форма 8"/>
      <sheetName val="форма 9"/>
      <sheetName val="форма 10"/>
    </sheetNames>
    <sheetDataSet>
      <sheetData sheetId="4">
        <row r="20">
          <cell r="C20">
            <v>177.3</v>
          </cell>
          <cell r="F20">
            <v>0</v>
          </cell>
        </row>
        <row r="22">
          <cell r="C22">
            <v>150</v>
          </cell>
          <cell r="F22">
            <v>53.1</v>
          </cell>
        </row>
        <row r="26">
          <cell r="C26">
            <v>149.99999999999997</v>
          </cell>
          <cell r="F26">
            <v>149.99999999999997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ro.rosenergo.gov.ru/meero/" TargetMode="External" /><Relationship Id="rId2" Type="http://schemas.openxmlformats.org/officeDocument/2006/relationships/hyperlink" Target="http://ps-ues.gisee.ru/" TargetMode="External" /><Relationship Id="rId3" Type="http://schemas.openxmlformats.org/officeDocument/2006/relationships/hyperlink" Target="http://ps-ues.gisee.ru/" TargetMode="Externa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dper.gisee.ru/profile/%20(&#1050;&#1086;&#1083;&#1080;&#1095;&#1077;&#1089;&#1090;&#1074;&#1086;%20&#1084;&#1091;&#1085;.%20&#1091;&#1095;&#1088;&#1077;&#1078;&#1076;&#1077;&#1085;&#1080;&#1081;%20&#1074;%20&#1052;&#1054;%20-%2068;%20&#1082;&#1086;&#1083;&#1080;&#1095;&#1077;&#1089;&#1090;&#1074;&#1086;%20&#1089;&#1086;&#1079;&#1076;&#1072;&#1085;&#1085;&#1099;&#1093;%20&#1091;&#1095;&#1088;&#1077;&#1078;&#1076;&#1077;&#1085;&#1080;&#1081;%20&#1074;%20&#1084;&#1086;&#1076;&#1091;&#1083;&#1077;%20&#1043;&#1048;&#1057;%20-%2066;%20&#1089;&#1086;&#1079;&#1076;&#1072;&#1085;&#1085;&#1099;&#1093;%20&#1076;&#1077;&#1082;&#1083;&#1072;&#1088;&#1072;&#1094;&#1080;&#1081;%2094%;%20&#1089;&#1076;&#1072;&#1085;&#1085;&#1099;&#1093;%20&#1076;&#1077;&#1082;&#1083;&#1072;&#1088;&#1072;&#1094;&#1080;&#1081;%20-%2094%20%;%20&#1087;&#1088;&#1080;&#1085;&#1103;&#1090;&#1099;&#1093;%20&#1076;&#1077;&#1082;&#1083;&#1072;&#1088;&#1072;&#1094;&#1080;&#1081;%20-%2093%20%)" TargetMode="External" /><Relationship Id="rId2" Type="http://schemas.openxmlformats.org/officeDocument/2006/relationships/hyperlink" Target="http://www.pechoraonline.ru/" TargetMode="External" /><Relationship Id="rId3" Type="http://schemas.openxmlformats.org/officeDocument/2006/relationships/hyperlink" Target="http://www.pechoraonline.ru/%20-%20&#1085;&#1077;%20&#1088;&#1072;&#1079;&#1084;&#1077;&#1097;&#1077;&#1085;&#1072;" TargetMode="Externa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3"/>
  <sheetViews>
    <sheetView zoomScale="90" zoomScaleNormal="90" zoomScalePageLayoutView="0" workbookViewId="0" topLeftCell="A2">
      <pane ySplit="3" topLeftCell="A23" activePane="bottomLeft" state="frozen"/>
      <selection pane="topLeft" activeCell="A2" sqref="A2"/>
      <selection pane="bottomLeft" activeCell="E6" sqref="E6"/>
    </sheetView>
  </sheetViews>
  <sheetFormatPr defaultColWidth="9.140625" defaultRowHeight="15"/>
  <cols>
    <col min="1" max="1" width="6.8515625" style="31" customWidth="1"/>
    <col min="2" max="2" width="30.28125" style="31" customWidth="1"/>
    <col min="3" max="3" width="36.8515625" style="31" customWidth="1"/>
    <col min="4" max="4" width="52.28125" style="31" customWidth="1"/>
    <col min="5" max="5" width="33.7109375" style="32" customWidth="1"/>
    <col min="6" max="6" width="33.7109375" style="31" customWidth="1"/>
    <col min="7" max="7" width="16.28125" style="31" hidden="1" customWidth="1"/>
    <col min="8" max="8" width="21.421875" style="31" hidden="1" customWidth="1"/>
    <col min="9" max="9" width="13.140625" style="31" hidden="1" customWidth="1"/>
    <col min="10" max="10" width="18.421875" style="31" hidden="1" customWidth="1"/>
    <col min="11" max="16384" width="9.140625" style="31" customWidth="1"/>
  </cols>
  <sheetData>
    <row r="2" spans="1:6" ht="18">
      <c r="A2" s="343" t="s">
        <v>134</v>
      </c>
      <c r="B2" s="343"/>
      <c r="C2" s="343"/>
      <c r="D2" s="343"/>
      <c r="E2" s="343"/>
      <c r="F2" s="343"/>
    </row>
    <row r="3" ht="7.5" customHeight="1"/>
    <row r="4" spans="1:10" ht="90" customHeight="1">
      <c r="A4" s="33" t="s">
        <v>0</v>
      </c>
      <c r="B4" s="33" t="s">
        <v>1</v>
      </c>
      <c r="C4" s="33" t="s">
        <v>2</v>
      </c>
      <c r="D4" s="33" t="s">
        <v>108</v>
      </c>
      <c r="E4" s="33" t="s">
        <v>109</v>
      </c>
      <c r="F4" s="33" t="s">
        <v>124</v>
      </c>
      <c r="G4" s="33" t="s">
        <v>88</v>
      </c>
      <c r="H4" s="33" t="s">
        <v>66</v>
      </c>
      <c r="I4" s="33" t="s">
        <v>107</v>
      </c>
      <c r="J4" s="33" t="s">
        <v>6</v>
      </c>
    </row>
    <row r="5" spans="1:10" ht="17.25">
      <c r="A5" s="34"/>
      <c r="B5" s="335" t="s">
        <v>136</v>
      </c>
      <c r="C5" s="335"/>
      <c r="D5" s="335"/>
      <c r="E5" s="335"/>
      <c r="F5" s="335"/>
      <c r="G5" s="33"/>
      <c r="H5" s="33"/>
      <c r="I5" s="33"/>
      <c r="J5" s="33"/>
    </row>
    <row r="6" spans="1:10" ht="151.5">
      <c r="A6" s="35">
        <v>1</v>
      </c>
      <c r="B6" s="36" t="s">
        <v>11</v>
      </c>
      <c r="C6" s="36" t="s">
        <v>8</v>
      </c>
      <c r="D6" s="37" t="s">
        <v>65</v>
      </c>
      <c r="E6" s="49" t="s">
        <v>125</v>
      </c>
      <c r="F6" s="46"/>
      <c r="G6" s="37"/>
      <c r="H6" s="37"/>
      <c r="I6" s="37" t="s">
        <v>76</v>
      </c>
      <c r="J6" s="37"/>
    </row>
    <row r="7" spans="1:10" ht="66" customHeight="1">
      <c r="A7" s="46">
        <v>2</v>
      </c>
      <c r="B7" s="18" t="s">
        <v>130</v>
      </c>
      <c r="C7" s="18" t="s">
        <v>128</v>
      </c>
      <c r="D7" s="52" t="s">
        <v>129</v>
      </c>
      <c r="E7" s="50" t="s">
        <v>149</v>
      </c>
      <c r="F7" s="48"/>
      <c r="G7" s="47"/>
      <c r="H7" s="47"/>
      <c r="I7" s="48"/>
      <c r="J7" s="48"/>
    </row>
    <row r="8" spans="1:10" ht="27" customHeight="1">
      <c r="A8" s="83"/>
      <c r="B8" s="335" t="s">
        <v>164</v>
      </c>
      <c r="C8" s="335"/>
      <c r="D8" s="335"/>
      <c r="E8" s="335"/>
      <c r="F8" s="335"/>
      <c r="G8" s="88"/>
      <c r="H8" s="91"/>
      <c r="I8" s="87"/>
      <c r="J8" s="87"/>
    </row>
    <row r="9" spans="1:10" ht="186" customHeight="1">
      <c r="A9" s="83">
        <v>3</v>
      </c>
      <c r="B9" s="18" t="s">
        <v>165</v>
      </c>
      <c r="C9" s="18" t="s">
        <v>166</v>
      </c>
      <c r="D9" s="52" t="s">
        <v>170</v>
      </c>
      <c r="E9" s="83" t="s">
        <v>167</v>
      </c>
      <c r="F9" s="85"/>
      <c r="G9" s="88"/>
      <c r="H9" s="91"/>
      <c r="I9" s="87"/>
      <c r="J9" s="87"/>
    </row>
    <row r="10" spans="1:10" ht="17.25">
      <c r="A10" s="33"/>
      <c r="B10" s="335" t="s">
        <v>112</v>
      </c>
      <c r="C10" s="335"/>
      <c r="D10" s="335"/>
      <c r="E10" s="335"/>
      <c r="F10" s="335"/>
      <c r="G10" s="39"/>
      <c r="H10" s="40"/>
      <c r="I10" s="40"/>
      <c r="J10" s="40"/>
    </row>
    <row r="11" spans="1:10" ht="41.25">
      <c r="A11" s="338">
        <v>4</v>
      </c>
      <c r="B11" s="345" t="s">
        <v>3</v>
      </c>
      <c r="C11" s="345" t="s">
        <v>7</v>
      </c>
      <c r="D11" s="37" t="s">
        <v>13</v>
      </c>
      <c r="E11" s="38" t="s">
        <v>110</v>
      </c>
      <c r="F11" s="37" t="s">
        <v>118</v>
      </c>
      <c r="G11" s="41" t="s">
        <v>15</v>
      </c>
      <c r="H11" s="336" t="s">
        <v>68</v>
      </c>
      <c r="I11" s="336" t="s">
        <v>74</v>
      </c>
      <c r="J11" s="336" t="s">
        <v>80</v>
      </c>
    </row>
    <row r="12" spans="1:10" ht="41.25">
      <c r="A12" s="338"/>
      <c r="B12" s="345"/>
      <c r="C12" s="345"/>
      <c r="D12" s="37" t="s">
        <v>14</v>
      </c>
      <c r="E12" s="38" t="s">
        <v>110</v>
      </c>
      <c r="F12" s="37" t="s">
        <v>119</v>
      </c>
      <c r="G12" s="41" t="s">
        <v>15</v>
      </c>
      <c r="H12" s="337"/>
      <c r="I12" s="337"/>
      <c r="J12" s="337"/>
    </row>
    <row r="13" spans="1:10" ht="46.5" customHeight="1">
      <c r="A13" s="338"/>
      <c r="B13" s="345"/>
      <c r="C13" s="345"/>
      <c r="D13" s="37" t="s">
        <v>81</v>
      </c>
      <c r="E13" s="38" t="s">
        <v>111</v>
      </c>
      <c r="F13" s="37" t="s">
        <v>117</v>
      </c>
      <c r="G13" s="41" t="s">
        <v>16</v>
      </c>
      <c r="H13" s="41"/>
      <c r="I13" s="41"/>
      <c r="J13" s="41" t="s">
        <v>86</v>
      </c>
    </row>
    <row r="14" spans="1:10" ht="34.5" customHeight="1">
      <c r="A14" s="338"/>
      <c r="B14" s="345"/>
      <c r="C14" s="345"/>
      <c r="D14" s="345" t="s">
        <v>87</v>
      </c>
      <c r="E14" s="338" t="s">
        <v>116</v>
      </c>
      <c r="F14" s="37" t="s">
        <v>115</v>
      </c>
      <c r="G14" s="336" t="s">
        <v>17</v>
      </c>
      <c r="H14" s="42"/>
      <c r="I14" s="42"/>
      <c r="J14" s="42"/>
    </row>
    <row r="15" spans="1:10" ht="2.25" customHeight="1" hidden="1">
      <c r="A15" s="338"/>
      <c r="B15" s="345"/>
      <c r="C15" s="345"/>
      <c r="D15" s="345"/>
      <c r="E15" s="338"/>
      <c r="F15" s="37"/>
      <c r="G15" s="337"/>
      <c r="H15" s="41"/>
      <c r="I15" s="42"/>
      <c r="J15" s="42"/>
    </row>
    <row r="16" spans="1:10" ht="40.5" customHeight="1">
      <c r="A16" s="338">
        <v>5</v>
      </c>
      <c r="B16" s="338" t="s">
        <v>11</v>
      </c>
      <c r="C16" s="338" t="s">
        <v>8</v>
      </c>
      <c r="D16" s="37" t="s">
        <v>69</v>
      </c>
      <c r="E16" s="340" t="s">
        <v>125</v>
      </c>
      <c r="F16" s="46"/>
      <c r="G16" s="37"/>
      <c r="H16" s="37" t="s">
        <v>84</v>
      </c>
      <c r="I16" s="37"/>
      <c r="J16" s="37"/>
    </row>
    <row r="17" spans="1:10" ht="84" customHeight="1">
      <c r="A17" s="338"/>
      <c r="B17" s="338"/>
      <c r="C17" s="338"/>
      <c r="D17" s="37" t="s">
        <v>70</v>
      </c>
      <c r="E17" s="341"/>
      <c r="F17" s="46"/>
      <c r="G17" s="37"/>
      <c r="H17" s="37" t="s">
        <v>106</v>
      </c>
      <c r="I17" s="37" t="s">
        <v>78</v>
      </c>
      <c r="J17" s="37"/>
    </row>
    <row r="18" spans="1:10" ht="63" customHeight="1">
      <c r="A18" s="338"/>
      <c r="B18" s="338"/>
      <c r="C18" s="338"/>
      <c r="D18" s="37" t="s">
        <v>71</v>
      </c>
      <c r="E18" s="341"/>
      <c r="F18" s="46"/>
      <c r="G18" s="37"/>
      <c r="H18" s="37" t="s">
        <v>90</v>
      </c>
      <c r="I18" s="37" t="s">
        <v>79</v>
      </c>
      <c r="J18" s="37"/>
    </row>
    <row r="19" spans="1:10" ht="63" customHeight="1">
      <c r="A19" s="338"/>
      <c r="B19" s="338"/>
      <c r="C19" s="338"/>
      <c r="D19" s="37" t="s">
        <v>63</v>
      </c>
      <c r="E19" s="341"/>
      <c r="F19" s="46"/>
      <c r="G19" s="37"/>
      <c r="H19" s="37"/>
      <c r="I19" s="37" t="s">
        <v>75</v>
      </c>
      <c r="J19" s="37"/>
    </row>
    <row r="20" spans="1:10" ht="69">
      <c r="A20" s="338"/>
      <c r="B20" s="338"/>
      <c r="C20" s="338"/>
      <c r="D20" s="37" t="s">
        <v>73</v>
      </c>
      <c r="E20" s="342"/>
      <c r="F20" s="46"/>
      <c r="G20" s="37"/>
      <c r="H20" s="37"/>
      <c r="I20" s="37"/>
      <c r="J20" s="37"/>
    </row>
    <row r="21" spans="1:10" ht="17.25">
      <c r="A21" s="54"/>
      <c r="B21" s="335" t="s">
        <v>135</v>
      </c>
      <c r="C21" s="335"/>
      <c r="D21" s="335"/>
      <c r="E21" s="335"/>
      <c r="F21" s="335"/>
      <c r="G21" s="55"/>
      <c r="H21" s="55"/>
      <c r="I21" s="55"/>
      <c r="J21" s="55"/>
    </row>
    <row r="22" spans="1:10" ht="101.25" customHeight="1">
      <c r="A22" s="338">
        <v>6</v>
      </c>
      <c r="B22" s="338" t="s">
        <v>12</v>
      </c>
      <c r="C22" s="338" t="s">
        <v>132</v>
      </c>
      <c r="D22" s="37" t="s">
        <v>91</v>
      </c>
      <c r="E22" s="51" t="s">
        <v>131</v>
      </c>
      <c r="F22" s="48" t="s">
        <v>83</v>
      </c>
      <c r="G22" s="37"/>
      <c r="H22" s="37"/>
      <c r="I22" s="37"/>
      <c r="J22" s="37"/>
    </row>
    <row r="23" spans="1:10" ht="101.25" customHeight="1">
      <c r="A23" s="338"/>
      <c r="B23" s="338"/>
      <c r="C23" s="338"/>
      <c r="D23" s="37" t="s">
        <v>121</v>
      </c>
      <c r="E23" s="50" t="s">
        <v>127</v>
      </c>
      <c r="F23" s="48" t="s">
        <v>83</v>
      </c>
      <c r="G23" s="41"/>
      <c r="H23" s="41"/>
      <c r="I23" s="37"/>
      <c r="J23" s="37"/>
    </row>
    <row r="24" spans="1:10" ht="67.5" customHeight="1">
      <c r="A24" s="43">
        <v>7</v>
      </c>
      <c r="B24" s="37" t="s">
        <v>9</v>
      </c>
      <c r="C24" s="37" t="s">
        <v>4</v>
      </c>
      <c r="D24" s="37" t="s">
        <v>123</v>
      </c>
      <c r="E24" s="44" t="s">
        <v>122</v>
      </c>
      <c r="F24" s="37"/>
      <c r="G24" s="41"/>
      <c r="H24" s="41"/>
      <c r="I24" s="37"/>
      <c r="J24" s="37"/>
    </row>
    <row r="25" spans="1:10" ht="18" customHeight="1">
      <c r="A25" s="38"/>
      <c r="B25" s="335" t="s">
        <v>114</v>
      </c>
      <c r="C25" s="335"/>
      <c r="D25" s="335"/>
      <c r="E25" s="335"/>
      <c r="F25" s="335"/>
      <c r="G25" s="41"/>
      <c r="H25" s="41"/>
      <c r="I25" s="37"/>
      <c r="J25" s="37"/>
    </row>
    <row r="26" spans="1:10" ht="48" customHeight="1">
      <c r="A26" s="339">
        <v>8</v>
      </c>
      <c r="B26" s="338" t="s">
        <v>11</v>
      </c>
      <c r="C26" s="338" t="s">
        <v>8</v>
      </c>
      <c r="D26" s="53" t="s">
        <v>133</v>
      </c>
      <c r="E26" s="340" t="s">
        <v>125</v>
      </c>
      <c r="F26" s="37"/>
      <c r="G26" s="37"/>
      <c r="H26" s="37" t="s">
        <v>67</v>
      </c>
      <c r="I26" s="37" t="s">
        <v>74</v>
      </c>
      <c r="J26" s="37" t="s">
        <v>85</v>
      </c>
    </row>
    <row r="27" spans="1:10" ht="27" customHeight="1">
      <c r="A27" s="339"/>
      <c r="B27" s="338"/>
      <c r="C27" s="338"/>
      <c r="D27" s="37" t="s">
        <v>72</v>
      </c>
      <c r="E27" s="341"/>
      <c r="F27" s="38"/>
      <c r="G27" s="37"/>
      <c r="H27" s="37"/>
      <c r="I27" s="37" t="s">
        <v>82</v>
      </c>
      <c r="J27" s="37"/>
    </row>
    <row r="28" spans="1:10" ht="129" customHeight="1">
      <c r="A28" s="339"/>
      <c r="B28" s="338"/>
      <c r="C28" s="338"/>
      <c r="D28" s="45" t="s">
        <v>64</v>
      </c>
      <c r="E28" s="342"/>
      <c r="F28" s="38"/>
      <c r="G28" s="37"/>
      <c r="H28" s="37"/>
      <c r="I28" s="37" t="s">
        <v>77</v>
      </c>
      <c r="J28" s="37"/>
    </row>
    <row r="29" spans="1:10" ht="17.25">
      <c r="A29" s="43"/>
      <c r="B29" s="335" t="s">
        <v>113</v>
      </c>
      <c r="C29" s="335"/>
      <c r="D29" s="335"/>
      <c r="E29" s="335"/>
      <c r="F29" s="335"/>
      <c r="G29" s="41"/>
      <c r="H29" s="41"/>
      <c r="I29" s="37"/>
      <c r="J29" s="37"/>
    </row>
    <row r="30" spans="1:10" ht="117" customHeight="1">
      <c r="A30" s="86">
        <v>10</v>
      </c>
      <c r="B30" s="85" t="s">
        <v>171</v>
      </c>
      <c r="C30" s="85" t="s">
        <v>172</v>
      </c>
      <c r="D30" s="85" t="s">
        <v>174</v>
      </c>
      <c r="E30" s="85" t="s">
        <v>173</v>
      </c>
      <c r="F30" s="84"/>
      <c r="G30" s="88"/>
      <c r="H30" s="88"/>
      <c r="I30" s="85"/>
      <c r="J30" s="85"/>
    </row>
    <row r="31" spans="1:10" ht="216.75" customHeight="1" hidden="1">
      <c r="A31" s="38">
        <v>9</v>
      </c>
      <c r="B31" s="48" t="s">
        <v>10</v>
      </c>
      <c r="C31" s="48" t="s">
        <v>5</v>
      </c>
      <c r="D31" s="48" t="s">
        <v>89</v>
      </c>
      <c r="E31" s="46" t="s">
        <v>120</v>
      </c>
      <c r="F31" s="48"/>
      <c r="G31" s="37"/>
      <c r="H31" s="37"/>
      <c r="I31" s="37"/>
      <c r="J31" s="37"/>
    </row>
    <row r="32" ht="14.25">
      <c r="D32" s="344"/>
    </row>
    <row r="33" ht="14.25">
      <c r="D33" s="344"/>
    </row>
  </sheetData>
  <sheetProtection/>
  <mergeCells count="28">
    <mergeCell ref="A2:F2"/>
    <mergeCell ref="A16:A20"/>
    <mergeCell ref="B10:F10"/>
    <mergeCell ref="E16:E20"/>
    <mergeCell ref="D32:D33"/>
    <mergeCell ref="A11:A15"/>
    <mergeCell ref="B11:B15"/>
    <mergeCell ref="C11:C15"/>
    <mergeCell ref="D14:D15"/>
    <mergeCell ref="E14:E15"/>
    <mergeCell ref="A26:A28"/>
    <mergeCell ref="C22:C23"/>
    <mergeCell ref="B22:B23"/>
    <mergeCell ref="A22:A23"/>
    <mergeCell ref="B29:F29"/>
    <mergeCell ref="B25:F25"/>
    <mergeCell ref="C26:C28"/>
    <mergeCell ref="B26:B28"/>
    <mergeCell ref="E26:E28"/>
    <mergeCell ref="B21:F21"/>
    <mergeCell ref="J11:J12"/>
    <mergeCell ref="B5:F5"/>
    <mergeCell ref="C16:C20"/>
    <mergeCell ref="B16:B20"/>
    <mergeCell ref="I11:I12"/>
    <mergeCell ref="G14:G15"/>
    <mergeCell ref="H11:H12"/>
    <mergeCell ref="B8:F8"/>
  </mergeCells>
  <hyperlinks>
    <hyperlink ref="E24" r:id="rId1" display="http://bro.rosenergo.gov.ru/meero/"/>
    <hyperlink ref="E6" r:id="rId2" display="http://ps-ues.gisee.ru/"/>
    <hyperlink ref="E26" r:id="rId3" display="http://ps-ues.gisee.ru/"/>
  </hyperlinks>
  <printOptions horizontalCentered="1"/>
  <pageMargins left="0.35433070866141736" right="0.15748031496062992" top="0.5118110236220472" bottom="0.2755905511811024" header="0.31496062992125984" footer="0.31496062992125984"/>
  <pageSetup fitToHeight="1" fitToWidth="1" horizontalDpi="180" verticalDpi="180" orientation="portrait" paperSize="9" scale="46"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16"/>
  <sheetViews>
    <sheetView zoomScale="80" zoomScaleNormal="80" zoomScalePageLayoutView="0" workbookViewId="0" topLeftCell="A1">
      <selection activeCell="A5" sqref="A5"/>
    </sheetView>
  </sheetViews>
  <sheetFormatPr defaultColWidth="9.140625" defaultRowHeight="15"/>
  <cols>
    <col min="1" max="1" width="54.8515625" style="92" customWidth="1"/>
    <col min="2" max="2" width="55.00390625" style="92" customWidth="1"/>
    <col min="3" max="3" width="76.140625" style="92" customWidth="1"/>
    <col min="4" max="16384" width="8.8515625" style="92" customWidth="1"/>
  </cols>
  <sheetData>
    <row r="1" ht="21" customHeight="1">
      <c r="B1" s="95" t="s">
        <v>175</v>
      </c>
    </row>
    <row r="2" spans="1:2" ht="72.75" customHeight="1">
      <c r="A2" s="450" t="s">
        <v>211</v>
      </c>
      <c r="B2" s="450"/>
    </row>
    <row r="3" spans="1:2" ht="30" customHeight="1">
      <c r="A3" s="96" t="s">
        <v>494</v>
      </c>
      <c r="B3" s="96"/>
    </row>
    <row r="4" spans="1:2" ht="48.75" customHeight="1">
      <c r="A4" s="423" t="s">
        <v>179</v>
      </c>
      <c r="B4" s="423"/>
    </row>
    <row r="5" spans="1:2" ht="18.75" customHeight="1">
      <c r="A5" s="30" t="s">
        <v>559</v>
      </c>
      <c r="B5" s="112" t="s">
        <v>219</v>
      </c>
    </row>
    <row r="6" spans="1:3" ht="32.25" customHeight="1">
      <c r="A6" s="94" t="s">
        <v>176</v>
      </c>
      <c r="B6" s="94" t="s">
        <v>177</v>
      </c>
      <c r="C6" s="109" t="s">
        <v>212</v>
      </c>
    </row>
    <row r="7" spans="1:3" ht="69">
      <c r="A7" s="52" t="s">
        <v>183</v>
      </c>
      <c r="B7" s="175" t="s">
        <v>476</v>
      </c>
      <c r="C7" s="52" t="s">
        <v>208</v>
      </c>
    </row>
    <row r="8" spans="1:3" ht="165">
      <c r="A8" s="52" t="s">
        <v>185</v>
      </c>
      <c r="B8" s="201" t="s">
        <v>495</v>
      </c>
      <c r="C8" s="52" t="s">
        <v>218</v>
      </c>
    </row>
    <row r="9" spans="1:3" ht="102.75" customHeight="1">
      <c r="A9" s="52" t="s">
        <v>209</v>
      </c>
      <c r="B9" s="175" t="s">
        <v>475</v>
      </c>
      <c r="C9" s="52" t="s">
        <v>216</v>
      </c>
    </row>
    <row r="10" spans="1:3" ht="179.25">
      <c r="A10" s="52" t="s">
        <v>178</v>
      </c>
      <c r="B10" s="176" t="s">
        <v>474</v>
      </c>
      <c r="C10" s="110" t="s">
        <v>217</v>
      </c>
    </row>
    <row r="11" spans="1:3" ht="92.25" customHeight="1">
      <c r="A11" s="52" t="s">
        <v>180</v>
      </c>
      <c r="B11" s="176" t="s">
        <v>474</v>
      </c>
      <c r="C11" s="52" t="s">
        <v>213</v>
      </c>
    </row>
    <row r="12" spans="1:3" ht="63.75" customHeight="1">
      <c r="A12" s="52" t="s">
        <v>210</v>
      </c>
      <c r="B12" s="93"/>
      <c r="C12" s="93"/>
    </row>
    <row r="13" spans="1:3" ht="90" customHeight="1">
      <c r="A13" s="52" t="s">
        <v>181</v>
      </c>
      <c r="B13" s="202" t="s">
        <v>490</v>
      </c>
      <c r="C13" s="52" t="s">
        <v>214</v>
      </c>
    </row>
    <row r="14" spans="1:3" ht="120" customHeight="1">
      <c r="A14" s="52" t="s">
        <v>182</v>
      </c>
      <c r="B14" s="202" t="s">
        <v>490</v>
      </c>
      <c r="C14" s="52" t="s">
        <v>215</v>
      </c>
    </row>
    <row r="16" spans="1:2" ht="84" customHeight="1">
      <c r="A16" s="423" t="s">
        <v>207</v>
      </c>
      <c r="B16" s="423"/>
    </row>
  </sheetData>
  <sheetProtection/>
  <mergeCells count="3">
    <mergeCell ref="A2:B2"/>
    <mergeCell ref="A4:B4"/>
    <mergeCell ref="A16:B16"/>
  </mergeCells>
  <hyperlinks>
    <hyperlink ref="B8" r:id="rId1" display="http://dper.gisee.ru/profile/ (Количество мун. учреждений в МО - 68; количество созданных учреждений в модуле ГИС - 66; созданных деклараций 94%; сданных деклараций - 94 %; принятых деклараций - 93 %)"/>
    <hyperlink ref="B9" r:id="rId2" display="http://www.pechoraonline.ru/"/>
    <hyperlink ref="B7" r:id="rId3" display="http://www.pechoraonline.ru/ - не размещена"/>
  </hyperlinks>
  <printOptions/>
  <pageMargins left="0" right="0" top="0.7480314960629921" bottom="0.7480314960629921" header="0.31496062992125984" footer="0.31496062992125984"/>
  <pageSetup fitToHeight="0" fitToWidth="1" horizontalDpi="600" verticalDpi="600" orientation="portrait" paperSize="9" scale="91" r:id="rId4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selection activeCell="N10" sqref="N10"/>
    </sheetView>
  </sheetViews>
  <sheetFormatPr defaultColWidth="9.140625" defaultRowHeight="15"/>
  <cols>
    <col min="1" max="1" width="31.00390625" style="117" bestFit="1" customWidth="1"/>
    <col min="2" max="8" width="12.421875" style="0" bestFit="1" customWidth="1"/>
    <col min="9" max="9" width="12.421875" style="125" bestFit="1" customWidth="1"/>
    <col min="10" max="11" width="12.421875" style="0" bestFit="1" customWidth="1"/>
    <col min="12" max="12" width="12.421875" style="0" customWidth="1"/>
    <col min="13" max="13" width="13.00390625" style="0" customWidth="1"/>
    <col min="14" max="14" width="12.421875" style="0" customWidth="1"/>
    <col min="15" max="15" width="13.00390625" style="0" customWidth="1"/>
    <col min="16" max="16" width="12.421875" style="0" customWidth="1"/>
    <col min="17" max="17" width="13.00390625" style="0" customWidth="1"/>
  </cols>
  <sheetData>
    <row r="1" spans="1:11" ht="14.25">
      <c r="A1" s="452" t="s">
        <v>324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</row>
    <row r="2" spans="1:17" ht="14.25">
      <c r="A2" s="453" t="s">
        <v>325</v>
      </c>
      <c r="B2" s="451" t="s">
        <v>326</v>
      </c>
      <c r="C2" s="451"/>
      <c r="D2" s="451">
        <v>2010</v>
      </c>
      <c r="E2" s="451"/>
      <c r="F2" s="451">
        <v>2011</v>
      </c>
      <c r="G2" s="451"/>
      <c r="H2" s="451">
        <v>2012</v>
      </c>
      <c r="I2" s="451"/>
      <c r="J2" s="451">
        <v>2013</v>
      </c>
      <c r="K2" s="451"/>
      <c r="L2" s="451">
        <v>2014</v>
      </c>
      <c r="M2" s="451"/>
      <c r="N2" s="451">
        <v>2015</v>
      </c>
      <c r="O2" s="451"/>
      <c r="P2" s="451">
        <v>2016</v>
      </c>
      <c r="Q2" s="451"/>
    </row>
    <row r="3" spans="1:17" ht="82.5">
      <c r="A3" s="453"/>
      <c r="B3" s="139" t="s">
        <v>327</v>
      </c>
      <c r="C3" s="139" t="s">
        <v>328</v>
      </c>
      <c r="D3" s="139" t="s">
        <v>327</v>
      </c>
      <c r="E3" s="139" t="s">
        <v>328</v>
      </c>
      <c r="F3" s="139" t="s">
        <v>327</v>
      </c>
      <c r="G3" s="139" t="s">
        <v>328</v>
      </c>
      <c r="H3" s="139" t="s">
        <v>327</v>
      </c>
      <c r="I3" s="139" t="s">
        <v>328</v>
      </c>
      <c r="J3" s="139" t="s">
        <v>327</v>
      </c>
      <c r="K3" s="139" t="s">
        <v>328</v>
      </c>
      <c r="L3" s="139" t="s">
        <v>327</v>
      </c>
      <c r="M3" s="139" t="s">
        <v>328</v>
      </c>
      <c r="N3" s="139" t="s">
        <v>327</v>
      </c>
      <c r="O3" s="139" t="s">
        <v>328</v>
      </c>
      <c r="P3" s="139" t="s">
        <v>327</v>
      </c>
      <c r="Q3" s="139" t="s">
        <v>328</v>
      </c>
    </row>
    <row r="4" spans="1:17" ht="14.25">
      <c r="A4" s="140">
        <v>1</v>
      </c>
      <c r="B4" s="141">
        <v>2</v>
      </c>
      <c r="C4" s="141">
        <v>3</v>
      </c>
      <c r="D4" s="141">
        <v>4</v>
      </c>
      <c r="E4" s="141">
        <v>5</v>
      </c>
      <c r="F4" s="141">
        <v>6</v>
      </c>
      <c r="G4" s="141">
        <v>7</v>
      </c>
      <c r="H4" s="141">
        <v>8</v>
      </c>
      <c r="I4" s="141">
        <v>9</v>
      </c>
      <c r="J4" s="141">
        <v>10</v>
      </c>
      <c r="K4" s="141">
        <v>11</v>
      </c>
      <c r="L4" s="141">
        <v>12</v>
      </c>
      <c r="M4" s="141">
        <v>13</v>
      </c>
      <c r="N4" s="141">
        <v>12</v>
      </c>
      <c r="O4" s="141">
        <v>13</v>
      </c>
      <c r="P4" s="141">
        <v>14</v>
      </c>
      <c r="Q4" s="141">
        <v>15</v>
      </c>
    </row>
    <row r="5" spans="1:17" ht="15">
      <c r="A5" s="142" t="s">
        <v>329</v>
      </c>
      <c r="B5" s="143">
        <v>240</v>
      </c>
      <c r="C5" s="144">
        <v>-4.855</v>
      </c>
      <c r="D5" s="143">
        <v>249</v>
      </c>
      <c r="E5" s="144">
        <v>-5.240562248995984</v>
      </c>
      <c r="F5" s="143">
        <v>233</v>
      </c>
      <c r="G5" s="144">
        <v>-4.524463519313305</v>
      </c>
      <c r="H5" s="143">
        <v>247</v>
      </c>
      <c r="I5" s="144">
        <v>-4.497975708502024</v>
      </c>
      <c r="J5" s="143">
        <v>249</v>
      </c>
      <c r="K5" s="144">
        <v>-4.524899598393574</v>
      </c>
      <c r="L5" s="143">
        <v>260</v>
      </c>
      <c r="M5" s="144">
        <v>-3.351538461538462</v>
      </c>
      <c r="N5" s="143">
        <v>255</v>
      </c>
      <c r="O5" s="144">
        <v>-2.0690196078431375</v>
      </c>
      <c r="P5" s="143">
        <f>'[2]Правильный'!$AU$6</f>
        <v>260</v>
      </c>
      <c r="Q5" s="145">
        <f>'[2]Правильный'!$AW$6</f>
        <v>-3.581538461538462</v>
      </c>
    </row>
    <row r="6" spans="1:17" ht="15">
      <c r="A6" s="142" t="s">
        <v>330</v>
      </c>
      <c r="B6" s="143">
        <v>259</v>
      </c>
      <c r="C6" s="144">
        <v>-6.179536679536679</v>
      </c>
      <c r="D6" s="143">
        <v>259</v>
      </c>
      <c r="E6" s="144">
        <v>-6.4335907335907345</v>
      </c>
      <c r="F6" s="143">
        <v>270</v>
      </c>
      <c r="G6" s="144">
        <v>-3.828888888888889</v>
      </c>
      <c r="H6" s="143">
        <v>260</v>
      </c>
      <c r="I6" s="144">
        <v>-5.349615384615384</v>
      </c>
      <c r="J6" s="143">
        <v>270</v>
      </c>
      <c r="K6" s="144">
        <v>-5.582222222222222</v>
      </c>
      <c r="L6" s="143">
        <v>262</v>
      </c>
      <c r="M6" s="144">
        <v>-5.298854961832061</v>
      </c>
      <c r="N6" s="143">
        <v>259</v>
      </c>
      <c r="O6" s="144">
        <v>-4.043243243243243</v>
      </c>
      <c r="P6" s="143">
        <f>'[2]Правильный'!$AU$8</f>
        <v>261</v>
      </c>
      <c r="Q6" s="145">
        <f>'[2]Правильный'!$AW$8</f>
        <v>-4.86360153256705</v>
      </c>
    </row>
    <row r="7" spans="1:17" ht="15">
      <c r="A7" s="142" t="s">
        <v>331</v>
      </c>
      <c r="B7" s="143">
        <v>293</v>
      </c>
      <c r="C7" s="144">
        <v>-7.411262798634812</v>
      </c>
      <c r="D7" s="143">
        <v>280</v>
      </c>
      <c r="E7" s="144">
        <v>-7.050357142857142</v>
      </c>
      <c r="F7" s="143">
        <v>272</v>
      </c>
      <c r="G7" s="144">
        <v>-4.591176470588235</v>
      </c>
      <c r="H7" s="143">
        <v>277</v>
      </c>
      <c r="I7" s="144">
        <v>-5.744404332129964</v>
      </c>
      <c r="J7" s="143">
        <v>277</v>
      </c>
      <c r="K7" s="144">
        <v>-7.196750902527076</v>
      </c>
      <c r="L7" s="143">
        <v>286</v>
      </c>
      <c r="M7" s="144">
        <v>-8.288111888111889</v>
      </c>
      <c r="N7" s="143">
        <v>266</v>
      </c>
      <c r="O7" s="144">
        <v>-5.4947368421052625</v>
      </c>
      <c r="P7" s="143">
        <f>'[2]Правильный'!$AU$10</f>
        <v>266</v>
      </c>
      <c r="Q7" s="145">
        <f>'[2]Правильный'!$AW$10</f>
        <v>-5.29248120300752</v>
      </c>
    </row>
    <row r="8" spans="1:17" ht="15">
      <c r="A8" s="142" t="s">
        <v>332</v>
      </c>
      <c r="B8" s="143">
        <v>281</v>
      </c>
      <c r="C8" s="144">
        <v>-8.936654804270463</v>
      </c>
      <c r="D8" s="143">
        <v>304</v>
      </c>
      <c r="E8" s="144">
        <v>-7.474999999999999</v>
      </c>
      <c r="F8" s="143">
        <v>278</v>
      </c>
      <c r="G8" s="144">
        <v>-5.630935251798562</v>
      </c>
      <c r="H8" s="143">
        <v>279</v>
      </c>
      <c r="I8" s="144">
        <v>-6.548387096774194</v>
      </c>
      <c r="J8" s="143">
        <v>277</v>
      </c>
      <c r="K8" s="144">
        <v>-8.954512635379063</v>
      </c>
      <c r="L8" s="143">
        <v>289</v>
      </c>
      <c r="M8" s="144">
        <v>-8.29757785467128</v>
      </c>
      <c r="N8" s="143">
        <v>263</v>
      </c>
      <c r="O8" s="144">
        <v>-7.0878326996197725</v>
      </c>
      <c r="P8" s="143">
        <f>'[2]Правильный'!$AU$12</f>
        <v>264</v>
      </c>
      <c r="Q8" s="145">
        <f>'[2]Правильный'!$AW$12</f>
        <v>-6.424242424242424</v>
      </c>
    </row>
    <row r="9" spans="1:17" ht="15">
      <c r="A9" s="142" t="s">
        <v>333</v>
      </c>
      <c r="B9" s="143">
        <v>302</v>
      </c>
      <c r="C9" s="144">
        <v>-9.965562913907286</v>
      </c>
      <c r="D9" s="143">
        <v>313</v>
      </c>
      <c r="E9" s="144">
        <v>-8.713099041533548</v>
      </c>
      <c r="F9" s="143">
        <v>305</v>
      </c>
      <c r="G9" s="144">
        <v>-5.237377049180328</v>
      </c>
      <c r="H9" s="143">
        <v>299</v>
      </c>
      <c r="I9" s="144">
        <v>-6.395652173913043</v>
      </c>
      <c r="J9" s="143">
        <v>305</v>
      </c>
      <c r="K9" s="144">
        <v>-9.135409836065575</v>
      </c>
      <c r="L9" s="143">
        <v>303</v>
      </c>
      <c r="M9" s="144">
        <v>-8.852475247524753</v>
      </c>
      <c r="N9" s="143">
        <v>300</v>
      </c>
      <c r="O9" s="144">
        <v>-6.317333333333334</v>
      </c>
      <c r="P9" s="143">
        <f>'[2]Правильный'!$AU$14</f>
        <v>300</v>
      </c>
      <c r="Q9" s="145">
        <f>'[2]Правильный'!$AW$14</f>
        <v>-5.762</v>
      </c>
    </row>
    <row r="10" spans="1:17" ht="15">
      <c r="A10" s="142" t="s">
        <v>334</v>
      </c>
      <c r="B10" s="143">
        <v>251</v>
      </c>
      <c r="C10" s="144">
        <v>-5.716334661354582</v>
      </c>
      <c r="D10" s="143">
        <v>249</v>
      </c>
      <c r="E10" s="144">
        <v>-6.089156626506024</v>
      </c>
      <c r="F10" s="143">
        <v>256</v>
      </c>
      <c r="G10" s="144">
        <v>-4.251953125</v>
      </c>
      <c r="H10" s="143">
        <v>247</v>
      </c>
      <c r="I10" s="144">
        <v>-5.792307692307691</v>
      </c>
      <c r="J10" s="143">
        <v>253</v>
      </c>
      <c r="K10" s="144">
        <v>-5.5932806324110675</v>
      </c>
      <c r="L10" s="143">
        <v>259</v>
      </c>
      <c r="M10" s="144">
        <v>-5.050965250965251</v>
      </c>
      <c r="N10" s="143">
        <v>253</v>
      </c>
      <c r="O10" s="144">
        <v>-3.5217391304347827</v>
      </c>
      <c r="P10" s="143">
        <f>'[2]Правильный'!$AU$16</f>
        <v>260</v>
      </c>
      <c r="Q10" s="145">
        <f>'[2]Правильный'!$AW$16</f>
        <v>-4.486153846153846</v>
      </c>
    </row>
    <row r="11" spans="1:17" ht="15">
      <c r="A11" s="142" t="s">
        <v>335</v>
      </c>
      <c r="B11" s="143">
        <v>264</v>
      </c>
      <c r="C11" s="144">
        <v>-8.936363636363636</v>
      </c>
      <c r="D11" s="143">
        <v>272</v>
      </c>
      <c r="E11" s="144">
        <v>-7.675735294117648</v>
      </c>
      <c r="F11" s="143">
        <v>274</v>
      </c>
      <c r="G11" s="144">
        <v>-5.8018248175182485</v>
      </c>
      <c r="H11" s="143">
        <v>262</v>
      </c>
      <c r="I11" s="144">
        <v>-7.487786259541985</v>
      </c>
      <c r="J11" s="143">
        <v>270</v>
      </c>
      <c r="K11" s="144">
        <v>-5.028148148148148</v>
      </c>
      <c r="L11" s="143">
        <v>271</v>
      </c>
      <c r="M11" s="144">
        <v>-5.472693726937269</v>
      </c>
      <c r="N11" s="143">
        <v>259</v>
      </c>
      <c r="O11" s="144">
        <v>-5.0347490347490345</v>
      </c>
      <c r="P11" s="143">
        <f>'[2]Правильный'!$AU$18</f>
        <v>255</v>
      </c>
      <c r="Q11" s="145">
        <f>'[2]Правильный'!$AW$18</f>
        <v>-6.507826432638374</v>
      </c>
    </row>
    <row r="12" spans="1:17" ht="15">
      <c r="A12" s="142" t="s">
        <v>336</v>
      </c>
      <c r="B12" s="143">
        <v>282</v>
      </c>
      <c r="C12" s="144">
        <v>-7.670921985815602</v>
      </c>
      <c r="D12" s="143">
        <v>272</v>
      </c>
      <c r="E12" s="144">
        <v>-7.061029411764705</v>
      </c>
      <c r="F12" s="143">
        <v>269</v>
      </c>
      <c r="G12" s="144">
        <v>-4.4561338289962835</v>
      </c>
      <c r="H12" s="143">
        <v>275</v>
      </c>
      <c r="I12" s="144">
        <v>-5.672727272727273</v>
      </c>
      <c r="J12" s="143">
        <v>271</v>
      </c>
      <c r="K12" s="144">
        <v>-7.095940959409594</v>
      </c>
      <c r="L12" s="143">
        <v>283</v>
      </c>
      <c r="M12" s="144">
        <v>-6.103533568904594</v>
      </c>
      <c r="N12" s="143">
        <v>262</v>
      </c>
      <c r="O12" s="144">
        <v>-4.968702290076337</v>
      </c>
      <c r="P12" s="143">
        <f>'[2]Правильный'!$AU$20</f>
        <v>263</v>
      </c>
      <c r="Q12" s="145">
        <f>'[2]Правильный'!$AW$20</f>
        <v>-5.33384030418251</v>
      </c>
    </row>
    <row r="13" spans="1:17" ht="15">
      <c r="A13" s="142" t="s">
        <v>337</v>
      </c>
      <c r="B13" s="143">
        <v>252</v>
      </c>
      <c r="C13" s="144">
        <v>-7.087698412698412</v>
      </c>
      <c r="D13" s="143">
        <v>250</v>
      </c>
      <c r="E13" s="144">
        <v>-6.908</v>
      </c>
      <c r="F13" s="143">
        <v>266</v>
      </c>
      <c r="G13" s="144">
        <v>-3.9161654135338346</v>
      </c>
      <c r="H13" s="143">
        <v>261</v>
      </c>
      <c r="I13" s="144">
        <v>-5.250574712643679</v>
      </c>
      <c r="J13" s="143">
        <v>266</v>
      </c>
      <c r="K13" s="144">
        <v>-5.8578947368421055</v>
      </c>
      <c r="L13" s="143">
        <v>265</v>
      </c>
      <c r="M13" s="144">
        <v>-5.096981132075472</v>
      </c>
      <c r="N13" s="143">
        <v>263</v>
      </c>
      <c r="O13" s="144">
        <v>-3.830418250950571</v>
      </c>
      <c r="P13" s="143">
        <f>'[2]Правильный'!$AU$22</f>
        <v>266</v>
      </c>
      <c r="Q13" s="145">
        <f>'[2]Правильный'!$AW$22</f>
        <v>-4.418796992481203</v>
      </c>
    </row>
    <row r="14" spans="1:17" ht="15">
      <c r="A14" s="142" t="s">
        <v>338</v>
      </c>
      <c r="B14" s="143">
        <v>266</v>
      </c>
      <c r="C14" s="144">
        <v>-7.362406015037594</v>
      </c>
      <c r="D14" s="143">
        <v>271</v>
      </c>
      <c r="E14" s="144">
        <v>-6.549815498154982</v>
      </c>
      <c r="F14" s="143">
        <v>273</v>
      </c>
      <c r="G14" s="144">
        <v>-3.9293040293040296</v>
      </c>
      <c r="H14" s="143">
        <v>267</v>
      </c>
      <c r="I14" s="144">
        <v>-5.595131086142322</v>
      </c>
      <c r="J14" s="143">
        <v>267</v>
      </c>
      <c r="K14" s="144">
        <v>-6.5662921348314605</v>
      </c>
      <c r="L14" s="143">
        <v>269</v>
      </c>
      <c r="M14" s="144">
        <v>-6.034200743494424</v>
      </c>
      <c r="N14" s="143">
        <v>260</v>
      </c>
      <c r="O14" s="144">
        <v>-4.819230769230769</v>
      </c>
      <c r="P14" s="143">
        <f>'[2]Правильный'!$AU$24</f>
        <v>262</v>
      </c>
      <c r="Q14" s="145">
        <f>'[2]Правильный'!$AW$24</f>
        <v>-5.560305343511451</v>
      </c>
    </row>
    <row r="15" spans="1:17" ht="15">
      <c r="A15" s="142" t="s">
        <v>339</v>
      </c>
      <c r="B15" s="143">
        <v>235</v>
      </c>
      <c r="C15" s="144">
        <v>-4.926382978723405</v>
      </c>
      <c r="D15" s="143">
        <v>249</v>
      </c>
      <c r="E15" s="144">
        <v>-5.871485943775101</v>
      </c>
      <c r="F15" s="143">
        <v>247</v>
      </c>
      <c r="G15" s="144">
        <v>-4.383400809716599</v>
      </c>
      <c r="H15" s="143">
        <v>249</v>
      </c>
      <c r="I15" s="144">
        <v>-4.550602409638554</v>
      </c>
      <c r="J15" s="143">
        <v>242</v>
      </c>
      <c r="K15" s="144">
        <v>-4.9099173553719</v>
      </c>
      <c r="L15" s="143">
        <v>250</v>
      </c>
      <c r="M15" s="144">
        <v>-3.8895999999999997</v>
      </c>
      <c r="N15" s="143">
        <v>257</v>
      </c>
      <c r="O15" s="144">
        <v>-1.256031128404669</v>
      </c>
      <c r="P15" s="143">
        <f>'[2]Правильный'!$AU$26</f>
        <v>258</v>
      </c>
      <c r="Q15" s="145">
        <f>'[2]Правильный'!$AW$26</f>
        <v>-3.541585518161849</v>
      </c>
    </row>
    <row r="16" spans="1:17" ht="15">
      <c r="A16" s="142" t="s">
        <v>340</v>
      </c>
      <c r="B16" s="143">
        <v>251</v>
      </c>
      <c r="C16" s="144">
        <v>-4.373705179282869</v>
      </c>
      <c r="D16" s="143">
        <v>240</v>
      </c>
      <c r="E16" s="144">
        <v>-5.6375</v>
      </c>
      <c r="F16" s="143">
        <v>262</v>
      </c>
      <c r="G16" s="144">
        <v>-2.8885496183206105</v>
      </c>
      <c r="H16" s="143">
        <v>260</v>
      </c>
      <c r="I16" s="144">
        <v>-3.6438461538461544</v>
      </c>
      <c r="J16" s="143">
        <v>258</v>
      </c>
      <c r="K16" s="144">
        <v>-4.032558139534884</v>
      </c>
      <c r="L16" s="143">
        <v>252</v>
      </c>
      <c r="M16" s="144">
        <v>-3.8142857142857145</v>
      </c>
      <c r="N16" s="143">
        <v>255</v>
      </c>
      <c r="O16" s="144">
        <v>-2.0690196078431375</v>
      </c>
      <c r="P16" s="143">
        <f>'[2]Правильный'!$AU$28</f>
        <v>261</v>
      </c>
      <c r="Q16" s="145">
        <f>'[2]Правильный'!$AW$28</f>
        <v>-3.4636015325670497</v>
      </c>
    </row>
    <row r="17" spans="1:17" ht="15">
      <c r="A17" s="142" t="s">
        <v>341</v>
      </c>
      <c r="B17" s="143">
        <v>237</v>
      </c>
      <c r="C17" s="144">
        <v>-4.0797468354430375</v>
      </c>
      <c r="D17" s="143">
        <v>243</v>
      </c>
      <c r="E17" s="144">
        <v>-5.075308641975309</v>
      </c>
      <c r="F17" s="143">
        <v>257</v>
      </c>
      <c r="G17" s="144">
        <v>-2.9050583657587548</v>
      </c>
      <c r="H17" s="143">
        <v>256</v>
      </c>
      <c r="I17" s="144">
        <v>-3.5203125</v>
      </c>
      <c r="J17" s="143">
        <v>234</v>
      </c>
      <c r="K17" s="144">
        <v>-4.288461538461538</v>
      </c>
      <c r="L17" s="143">
        <v>259</v>
      </c>
      <c r="M17" s="144">
        <v>-2.785328185328185</v>
      </c>
      <c r="N17" s="143">
        <v>253</v>
      </c>
      <c r="O17" s="144">
        <v>-1.4173913043478261</v>
      </c>
      <c r="P17" s="143">
        <f>'[2]Правильный'!$AU$30</f>
        <v>254</v>
      </c>
      <c r="Q17" s="145">
        <f>'[2]Правильный'!$AW$30</f>
        <v>-3.1381889763779522</v>
      </c>
    </row>
    <row r="18" spans="1:17" ht="15">
      <c r="A18" s="142" t="s">
        <v>342</v>
      </c>
      <c r="B18" s="143">
        <v>242</v>
      </c>
      <c r="C18" s="144">
        <v>-4.779338842975206</v>
      </c>
      <c r="D18" s="143">
        <v>248</v>
      </c>
      <c r="E18" s="144">
        <v>-5.256451612903225</v>
      </c>
      <c r="F18" s="143">
        <v>241</v>
      </c>
      <c r="G18" s="144">
        <v>-4.148547717842323</v>
      </c>
      <c r="H18" s="143">
        <v>247</v>
      </c>
      <c r="I18" s="144">
        <v>-4.517004048582996</v>
      </c>
      <c r="J18" s="143">
        <v>238</v>
      </c>
      <c r="K18" s="144">
        <v>-5</v>
      </c>
      <c r="L18" s="143">
        <v>249</v>
      </c>
      <c r="M18" s="144">
        <v>-3.9722891566265055</v>
      </c>
      <c r="N18" s="143">
        <v>257</v>
      </c>
      <c r="O18" s="144">
        <v>-2.0463035019455256</v>
      </c>
      <c r="P18" s="143">
        <f>'[2]Правильный'!$AU$32</f>
        <v>256</v>
      </c>
      <c r="Q18" s="145">
        <f>'[2]Правильный'!$AW$32</f>
        <v>-3.88125</v>
      </c>
    </row>
    <row r="19" spans="1:17" ht="15">
      <c r="A19" s="142" t="s">
        <v>343</v>
      </c>
      <c r="B19" s="143">
        <v>242</v>
      </c>
      <c r="C19" s="144">
        <v>-5.950826446280991</v>
      </c>
      <c r="D19" s="143">
        <v>254</v>
      </c>
      <c r="E19" s="144">
        <v>-4.7937007874015745</v>
      </c>
      <c r="F19" s="143">
        <v>252</v>
      </c>
      <c r="G19" s="144">
        <v>-3.53015873015873</v>
      </c>
      <c r="H19" s="143">
        <v>257</v>
      </c>
      <c r="I19" s="144">
        <v>-3.894163424124514</v>
      </c>
      <c r="J19" s="143">
        <v>259</v>
      </c>
      <c r="K19" s="144">
        <v>-3.9640926640926644</v>
      </c>
      <c r="L19" s="143">
        <v>254</v>
      </c>
      <c r="M19" s="144">
        <v>-3.613385826771654</v>
      </c>
      <c r="N19" s="143">
        <v>254</v>
      </c>
      <c r="O19" s="144">
        <v>-2.123228346456693</v>
      </c>
      <c r="P19" s="143">
        <f>'[2]Правильный'!$AU$34</f>
        <v>258</v>
      </c>
      <c r="Q19" s="145">
        <f>'[2]Правильный'!$AW$34</f>
        <v>-3.7344961240310077</v>
      </c>
    </row>
    <row r="20" spans="1:17" ht="15">
      <c r="A20" s="142" t="s">
        <v>344</v>
      </c>
      <c r="B20" s="143">
        <v>250</v>
      </c>
      <c r="C20" s="144">
        <v>-6.994</v>
      </c>
      <c r="D20" s="143">
        <v>254</v>
      </c>
      <c r="E20" s="144">
        <v>-6.832283464566929</v>
      </c>
      <c r="F20" s="143">
        <v>272</v>
      </c>
      <c r="G20" s="144">
        <v>-3.958455882352941</v>
      </c>
      <c r="H20" s="143">
        <v>260</v>
      </c>
      <c r="I20" s="144">
        <v>-5.672692307692308</v>
      </c>
      <c r="J20" s="143">
        <v>273</v>
      </c>
      <c r="K20" s="144">
        <v>-5.642857142857143</v>
      </c>
      <c r="L20" s="143">
        <v>258</v>
      </c>
      <c r="M20" s="144">
        <v>-5.653488372093023</v>
      </c>
      <c r="N20" s="143">
        <v>259</v>
      </c>
      <c r="O20" s="144">
        <v>-4.441698841698842</v>
      </c>
      <c r="P20" s="143">
        <f>'[2]Правильный'!$AU$36</f>
        <v>262</v>
      </c>
      <c r="Q20" s="145">
        <f>'[2]Правильный'!$AW$36</f>
        <v>-5.151908396946566</v>
      </c>
    </row>
    <row r="21" spans="1:17" ht="15">
      <c r="A21" s="142" t="s">
        <v>345</v>
      </c>
      <c r="B21" s="143">
        <v>245</v>
      </c>
      <c r="C21" s="144">
        <v>-6.117551020408164</v>
      </c>
      <c r="D21" s="143">
        <v>246</v>
      </c>
      <c r="E21" s="144">
        <v>-6.566666666666667</v>
      </c>
      <c r="F21" s="143">
        <v>252</v>
      </c>
      <c r="G21" s="144">
        <v>-3.8865079365079365</v>
      </c>
      <c r="H21" s="143">
        <v>259</v>
      </c>
      <c r="I21" s="144">
        <v>-5.250965250965251</v>
      </c>
      <c r="J21" s="143">
        <v>251</v>
      </c>
      <c r="K21" s="144">
        <v>-5.286852589641434</v>
      </c>
      <c r="L21" s="143">
        <v>257</v>
      </c>
      <c r="M21" s="144">
        <v>-4.611284046692607</v>
      </c>
      <c r="N21" s="143">
        <v>249</v>
      </c>
      <c r="O21" s="144">
        <v>-3.3453815261044175</v>
      </c>
      <c r="P21" s="143">
        <f>'[2]Правильный'!$AU$38</f>
        <v>255</v>
      </c>
      <c r="Q21" s="145">
        <f>'[2]Правильный'!$AW$38</f>
        <v>-4.3184313725490195</v>
      </c>
    </row>
    <row r="22" spans="1:17" ht="15">
      <c r="A22" s="142" t="s">
        <v>346</v>
      </c>
      <c r="B22" s="143">
        <v>256</v>
      </c>
      <c r="C22" s="144">
        <v>-4.38125</v>
      </c>
      <c r="D22" s="143">
        <v>251</v>
      </c>
      <c r="E22" s="144">
        <v>-5.78605577689243</v>
      </c>
      <c r="F22" s="143">
        <v>256</v>
      </c>
      <c r="G22" s="144">
        <v>-3.446484375</v>
      </c>
      <c r="H22" s="143">
        <v>257</v>
      </c>
      <c r="I22" s="144">
        <v>-4.608949416342412</v>
      </c>
      <c r="J22" s="143">
        <v>251</v>
      </c>
      <c r="K22" s="144">
        <v>-4.608764940239044</v>
      </c>
      <c r="L22" s="143">
        <v>248</v>
      </c>
      <c r="M22" s="144">
        <v>-4.337096774193548</v>
      </c>
      <c r="N22" s="143">
        <v>254</v>
      </c>
      <c r="O22" s="144">
        <v>-2.4228346456692913</v>
      </c>
      <c r="P22" s="143">
        <f>'[2]Правильный'!$AU$40</f>
        <v>258</v>
      </c>
      <c r="Q22" s="145">
        <f>'[2]Правильный'!$AW$40</f>
        <v>-4.009718038841816</v>
      </c>
    </row>
    <row r="23" spans="1:17" ht="15">
      <c r="A23" s="142" t="s">
        <v>347</v>
      </c>
      <c r="B23" s="143">
        <v>251</v>
      </c>
      <c r="C23" s="144">
        <v>-5.2733067729083665</v>
      </c>
      <c r="D23" s="143">
        <v>254</v>
      </c>
      <c r="E23" s="144">
        <v>-5.913385826771654</v>
      </c>
      <c r="F23" s="143">
        <v>260</v>
      </c>
      <c r="G23" s="144">
        <v>-3.9146153846153844</v>
      </c>
      <c r="H23" s="143">
        <v>258</v>
      </c>
      <c r="I23" s="144">
        <v>-4.586046511627907</v>
      </c>
      <c r="J23" s="143">
        <v>258</v>
      </c>
      <c r="K23" s="144">
        <v>-5.221705426356589</v>
      </c>
      <c r="L23" s="143">
        <v>255</v>
      </c>
      <c r="M23" s="144">
        <v>-4.713333333333333</v>
      </c>
      <c r="N23" s="143">
        <v>255</v>
      </c>
      <c r="O23" s="144">
        <v>-3.671372549019608</v>
      </c>
      <c r="P23" s="143">
        <f>'[2]Правильный'!$AU$42</f>
        <v>261</v>
      </c>
      <c r="Q23" s="145">
        <f>'[2]Правильный'!$AW$42</f>
        <v>-4.24904214559387</v>
      </c>
    </row>
    <row r="24" spans="1:17" ht="15">
      <c r="A24" s="142" t="s">
        <v>348</v>
      </c>
      <c r="B24" s="143">
        <v>278</v>
      </c>
      <c r="C24" s="144">
        <v>-6.034532374100719</v>
      </c>
      <c r="D24" s="143">
        <v>269</v>
      </c>
      <c r="E24" s="144">
        <v>-6.203345724907064</v>
      </c>
      <c r="F24" s="143">
        <v>273</v>
      </c>
      <c r="G24" s="144">
        <v>-3.7476190476190476</v>
      </c>
      <c r="H24" s="143">
        <v>272</v>
      </c>
      <c r="I24" s="144">
        <v>-4.985294117647059</v>
      </c>
      <c r="J24" s="143">
        <v>270</v>
      </c>
      <c r="K24" s="144">
        <v>-6</v>
      </c>
      <c r="L24" s="143">
        <v>273</v>
      </c>
      <c r="M24" s="144">
        <v>-5.3157509157509155</v>
      </c>
      <c r="N24" s="143">
        <v>260</v>
      </c>
      <c r="O24" s="144">
        <v>-4.445384615384615</v>
      </c>
      <c r="P24" s="143">
        <f>'[2]Правильный'!$AU$44</f>
        <v>261</v>
      </c>
      <c r="Q24" s="145">
        <f>'[2]Правильный'!$AW$44</f>
        <v>-4.668199233716475</v>
      </c>
    </row>
    <row r="25" spans="12:17" ht="14.25">
      <c r="L25" s="146"/>
      <c r="M25" s="147"/>
      <c r="N25" s="146"/>
      <c r="O25" s="147"/>
      <c r="P25" s="146"/>
      <c r="Q25" s="147"/>
    </row>
    <row r="26" spans="1:17" ht="32.25" customHeight="1">
      <c r="A26" s="429" t="s">
        <v>349</v>
      </c>
      <c r="B26" s="429"/>
      <c r="C26" s="429"/>
      <c r="D26" s="429"/>
      <c r="E26" s="429"/>
      <c r="F26" s="429"/>
      <c r="G26" s="429"/>
      <c r="H26" s="429"/>
      <c r="I26" s="429"/>
      <c r="J26" s="429"/>
      <c r="K26" s="429"/>
      <c r="L26" s="146"/>
      <c r="M26" s="147"/>
      <c r="N26" s="146"/>
      <c r="O26" s="147"/>
      <c r="P26" s="146"/>
      <c r="Q26" s="147"/>
    </row>
    <row r="27" spans="12:17" ht="14.25">
      <c r="L27" s="146"/>
      <c r="M27" s="147"/>
      <c r="N27" s="146"/>
      <c r="O27" s="147"/>
      <c r="P27" s="146"/>
      <c r="Q27" s="147"/>
    </row>
    <row r="28" spans="12:17" ht="14.25">
      <c r="L28" s="146"/>
      <c r="M28" s="147"/>
      <c r="N28" s="146"/>
      <c r="O28" s="147"/>
      <c r="P28" s="146"/>
      <c r="Q28" s="147"/>
    </row>
    <row r="29" spans="12:17" ht="14.25">
      <c r="L29" s="146"/>
      <c r="M29" s="147"/>
      <c r="N29" s="146"/>
      <c r="O29" s="147"/>
      <c r="P29" s="146"/>
      <c r="Q29" s="147"/>
    </row>
    <row r="30" spans="12:17" ht="14.25">
      <c r="L30" s="146"/>
      <c r="M30" s="147"/>
      <c r="N30" s="146"/>
      <c r="O30" s="147"/>
      <c r="P30" s="146"/>
      <c r="Q30" s="147"/>
    </row>
    <row r="31" spans="12:17" ht="14.25">
      <c r="L31" s="146"/>
      <c r="M31" s="147"/>
      <c r="N31" s="146"/>
      <c r="O31" s="147"/>
      <c r="P31" s="146"/>
      <c r="Q31" s="147"/>
    </row>
    <row r="32" spans="12:17" ht="14.25">
      <c r="L32" s="146"/>
      <c r="M32" s="147"/>
      <c r="N32" s="146"/>
      <c r="O32" s="147"/>
      <c r="P32" s="146"/>
      <c r="Q32" s="147"/>
    </row>
    <row r="33" spans="12:17" ht="14.25">
      <c r="L33" s="146"/>
      <c r="M33" s="147"/>
      <c r="N33" s="146"/>
      <c r="O33" s="147"/>
      <c r="P33" s="146"/>
      <c r="Q33" s="147"/>
    </row>
    <row r="34" spans="12:17" ht="14.25">
      <c r="L34" s="146"/>
      <c r="M34" s="147"/>
      <c r="N34" s="146"/>
      <c r="O34" s="147"/>
      <c r="P34" s="146"/>
      <c r="Q34" s="147"/>
    </row>
    <row r="35" spans="12:17" ht="14.25">
      <c r="L35" s="146"/>
      <c r="M35" s="147"/>
      <c r="N35" s="146"/>
      <c r="O35" s="147"/>
      <c r="P35" s="146"/>
      <c r="Q35" s="147"/>
    </row>
    <row r="36" spans="12:17" ht="14.25">
      <c r="L36" s="146"/>
      <c r="M36" s="147"/>
      <c r="N36" s="146"/>
      <c r="O36" s="147"/>
      <c r="P36" s="146"/>
      <c r="Q36" s="147"/>
    </row>
    <row r="37" spans="12:17" ht="14.25">
      <c r="L37" s="146"/>
      <c r="M37" s="147"/>
      <c r="N37" s="146"/>
      <c r="O37" s="147"/>
      <c r="P37" s="146"/>
      <c r="Q37" s="147"/>
    </row>
    <row r="38" spans="12:17" ht="14.25">
      <c r="L38" s="146"/>
      <c r="M38" s="147"/>
      <c r="N38" s="146"/>
      <c r="O38" s="147"/>
      <c r="P38" s="146"/>
      <c r="Q38" s="147"/>
    </row>
    <row r="39" spans="12:17" ht="14.25">
      <c r="L39" s="146"/>
      <c r="M39" s="147"/>
      <c r="N39" s="146"/>
      <c r="O39" s="147"/>
      <c r="P39" s="146"/>
      <c r="Q39" s="147"/>
    </row>
    <row r="40" spans="12:17" ht="14.25">
      <c r="L40" s="146"/>
      <c r="M40" s="147"/>
      <c r="N40" s="146"/>
      <c r="O40" s="147"/>
      <c r="P40" s="146"/>
      <c r="Q40" s="147"/>
    </row>
    <row r="41" spans="12:17" ht="14.25">
      <c r="L41" s="146"/>
      <c r="M41" s="147"/>
      <c r="N41" s="146"/>
      <c r="O41" s="147"/>
      <c r="P41" s="146"/>
      <c r="Q41" s="147"/>
    </row>
    <row r="42" spans="12:17" ht="14.25">
      <c r="L42" s="146"/>
      <c r="M42" s="147"/>
      <c r="N42" s="146"/>
      <c r="O42" s="147"/>
      <c r="P42" s="146"/>
      <c r="Q42" s="147"/>
    </row>
    <row r="43" spans="12:17" ht="14.25">
      <c r="L43" s="146"/>
      <c r="M43" s="147"/>
      <c r="N43" s="146"/>
      <c r="O43" s="147"/>
      <c r="P43" s="146"/>
      <c r="Q43" s="147"/>
    </row>
    <row r="44" spans="12:17" ht="14.25">
      <c r="L44" s="146"/>
      <c r="M44" s="147"/>
      <c r="N44" s="146"/>
      <c r="O44" s="147"/>
      <c r="P44" s="146"/>
      <c r="Q44" s="147"/>
    </row>
    <row r="45" spans="12:17" ht="14.25">
      <c r="L45" s="146"/>
      <c r="M45" s="147"/>
      <c r="N45" s="146"/>
      <c r="O45" s="147"/>
      <c r="P45" s="146"/>
      <c r="Q45" s="147"/>
    </row>
    <row r="46" spans="12:17" ht="14.25">
      <c r="L46" s="114"/>
      <c r="M46" s="114"/>
      <c r="N46" s="114"/>
      <c r="O46" s="114"/>
      <c r="P46" s="114"/>
      <c r="Q46" s="114"/>
    </row>
  </sheetData>
  <sheetProtection/>
  <mergeCells count="11">
    <mergeCell ref="A1:K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26:K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21"/>
  <sheetViews>
    <sheetView tabSelected="1" zoomScale="73" zoomScaleNormal="73" zoomScalePageLayoutView="0" workbookViewId="0" topLeftCell="A1">
      <selection activeCell="B6" sqref="B6"/>
    </sheetView>
  </sheetViews>
  <sheetFormatPr defaultColWidth="9.140625" defaultRowHeight="15"/>
  <cols>
    <col min="1" max="1" width="37.421875" style="1" customWidth="1"/>
    <col min="2" max="2" width="19.7109375" style="1" customWidth="1"/>
    <col min="3" max="3" width="19.28125" style="1" customWidth="1"/>
    <col min="4" max="4" width="23.7109375" style="1" customWidth="1"/>
    <col min="5" max="16384" width="8.8515625" style="1" customWidth="1"/>
  </cols>
  <sheetData>
    <row r="1" ht="24.75" customHeight="1">
      <c r="D1" s="2" t="s">
        <v>18</v>
      </c>
    </row>
    <row r="2" spans="1:4" ht="66.75" customHeight="1">
      <c r="A2" s="346" t="s">
        <v>491</v>
      </c>
      <c r="B2" s="346"/>
      <c r="C2" s="346"/>
      <c r="D2" s="346"/>
    </row>
    <row r="3" ht="21.75" customHeight="1">
      <c r="A3" s="30" t="s">
        <v>559</v>
      </c>
    </row>
    <row r="4" spans="1:4" ht="99" customHeight="1">
      <c r="A4" s="4" t="s">
        <v>19</v>
      </c>
      <c r="B4" s="4" t="s">
        <v>20</v>
      </c>
      <c r="C4" s="4" t="s">
        <v>21</v>
      </c>
      <c r="D4" s="4" t="s">
        <v>22</v>
      </c>
    </row>
    <row r="5" spans="1:5" ht="20.25" customHeight="1">
      <c r="A5" s="5">
        <v>1</v>
      </c>
      <c r="B5" s="5">
        <v>2</v>
      </c>
      <c r="C5" s="5">
        <v>3</v>
      </c>
      <c r="D5" s="5">
        <v>4</v>
      </c>
      <c r="E5" s="6"/>
    </row>
    <row r="6" spans="1:5" ht="41.25" customHeight="1">
      <c r="A6" s="5" t="s">
        <v>23</v>
      </c>
      <c r="B6" s="160">
        <v>704</v>
      </c>
      <c r="C6" s="160">
        <v>33</v>
      </c>
      <c r="D6" s="161">
        <f>D8+D9+D10+D11</f>
        <v>572</v>
      </c>
      <c r="E6" s="6"/>
    </row>
    <row r="7" spans="1:4" ht="89.25" customHeight="1">
      <c r="A7" s="5" t="s">
        <v>24</v>
      </c>
      <c r="B7" s="160"/>
      <c r="C7" s="160"/>
      <c r="D7" s="160"/>
    </row>
    <row r="8" spans="1:4" ht="21.75" customHeight="1">
      <c r="A8" s="5" t="s">
        <v>25</v>
      </c>
      <c r="B8" s="160">
        <v>610</v>
      </c>
      <c r="C8" s="160">
        <v>42</v>
      </c>
      <c r="D8" s="160">
        <v>42</v>
      </c>
    </row>
    <row r="9" spans="1:4" ht="21.75" customHeight="1">
      <c r="A9" s="5" t="s">
        <v>26</v>
      </c>
      <c r="B9" s="160">
        <v>178</v>
      </c>
      <c r="C9" s="160">
        <v>18</v>
      </c>
      <c r="D9" s="160">
        <v>18</v>
      </c>
    </row>
    <row r="10" spans="1:4" ht="21.75" customHeight="1">
      <c r="A10" s="5" t="s">
        <v>27</v>
      </c>
      <c r="B10" s="160">
        <v>197</v>
      </c>
      <c r="C10" s="160">
        <v>42</v>
      </c>
      <c r="D10" s="160">
        <v>42</v>
      </c>
    </row>
    <row r="11" spans="1:4" ht="25.5" customHeight="1">
      <c r="A11" s="5" t="s">
        <v>28</v>
      </c>
      <c r="B11" s="160">
        <v>704</v>
      </c>
      <c r="C11" s="160">
        <v>322</v>
      </c>
      <c r="D11" s="160">
        <v>470</v>
      </c>
    </row>
    <row r="12" spans="1:4" ht="21.75" customHeight="1">
      <c r="A12" s="5" t="s">
        <v>29</v>
      </c>
      <c r="B12" s="160"/>
      <c r="C12" s="160"/>
      <c r="D12" s="160"/>
    </row>
    <row r="13" spans="1:4" ht="76.5" customHeight="1">
      <c r="A13" s="5" t="s">
        <v>30</v>
      </c>
      <c r="B13" s="160">
        <v>2936</v>
      </c>
      <c r="C13" s="160">
        <v>2857</v>
      </c>
      <c r="D13" s="160">
        <f>D15+D18</f>
        <v>2980</v>
      </c>
    </row>
    <row r="14" spans="1:4" ht="84" customHeight="1">
      <c r="A14" s="5" t="s">
        <v>31</v>
      </c>
      <c r="B14" s="160"/>
      <c r="C14" s="160"/>
      <c r="D14" s="160"/>
    </row>
    <row r="15" spans="1:4" ht="21.75" customHeight="1">
      <c r="A15" s="5" t="s">
        <v>25</v>
      </c>
      <c r="B15" s="160">
        <v>123</v>
      </c>
      <c r="C15" s="160">
        <v>44</v>
      </c>
      <c r="D15" s="160">
        <v>44</v>
      </c>
    </row>
    <row r="16" spans="1:4" ht="21.75" customHeight="1">
      <c r="A16" s="5" t="s">
        <v>26</v>
      </c>
      <c r="B16" s="160"/>
      <c r="C16" s="160"/>
      <c r="D16" s="160"/>
    </row>
    <row r="17" spans="1:4" ht="24" customHeight="1">
      <c r="A17" s="5" t="s">
        <v>27</v>
      </c>
      <c r="B17" s="160"/>
      <c r="C17" s="160"/>
      <c r="D17" s="160"/>
    </row>
    <row r="18" spans="1:4" ht="27" customHeight="1">
      <c r="A18" s="5" t="s">
        <v>28</v>
      </c>
      <c r="B18" s="162">
        <v>2936</v>
      </c>
      <c r="C18" s="162">
        <v>2936</v>
      </c>
      <c r="D18" s="160">
        <v>2936</v>
      </c>
    </row>
    <row r="19" spans="1:4" ht="26.25" customHeight="1">
      <c r="A19" s="5" t="s">
        <v>29</v>
      </c>
      <c r="B19" s="162"/>
      <c r="C19" s="162"/>
      <c r="D19" s="160"/>
    </row>
    <row r="20" spans="1:4" ht="99.75" customHeight="1">
      <c r="A20" s="347" t="s">
        <v>32</v>
      </c>
      <c r="B20" s="348"/>
      <c r="C20" s="348"/>
      <c r="D20" s="348"/>
    </row>
    <row r="21" spans="1:4" ht="64.5" customHeight="1">
      <c r="A21" s="349" t="s">
        <v>206</v>
      </c>
      <c r="B21" s="350"/>
      <c r="C21" s="350"/>
      <c r="D21" s="350"/>
    </row>
  </sheetData>
  <sheetProtection/>
  <mergeCells count="3">
    <mergeCell ref="A2:D2"/>
    <mergeCell ref="A20:D20"/>
    <mergeCell ref="A21:D21"/>
  </mergeCells>
  <printOptions horizontalCentered="1" verticalCentered="1"/>
  <pageMargins left="0" right="0" top="0.5905511811023623" bottom="0.5905511811023623" header="0.5118110236220472" footer="0.5118110236220472"/>
  <pageSetup fitToHeight="1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15"/>
  <sheetViews>
    <sheetView zoomScale="79" zoomScaleNormal="79" zoomScalePageLayoutView="0" workbookViewId="0" topLeftCell="A1">
      <selection activeCell="A3" sqref="A3"/>
    </sheetView>
  </sheetViews>
  <sheetFormatPr defaultColWidth="9.140625" defaultRowHeight="15"/>
  <cols>
    <col min="1" max="1" width="32.7109375" style="1" customWidth="1"/>
    <col min="2" max="2" width="14.00390625" style="1" customWidth="1"/>
    <col min="3" max="3" width="11.7109375" style="1" customWidth="1"/>
    <col min="4" max="5" width="10.28125" style="1" customWidth="1"/>
    <col min="6" max="6" width="10.00390625" style="1" customWidth="1"/>
    <col min="7" max="7" width="10.421875" style="1" customWidth="1"/>
    <col min="8" max="8" width="11.28125" style="1" customWidth="1"/>
    <col min="9" max="9" width="10.28125" style="1" customWidth="1"/>
    <col min="10" max="10" width="8.8515625" style="1" customWidth="1"/>
    <col min="11" max="11" width="10.28125" style="1" customWidth="1"/>
    <col min="12" max="12" width="10.7109375" style="1" customWidth="1"/>
    <col min="13" max="16384" width="8.8515625" style="1" customWidth="1"/>
  </cols>
  <sheetData>
    <row r="1" ht="15">
      <c r="L1" s="2" t="s">
        <v>33</v>
      </c>
    </row>
    <row r="2" spans="1:12" ht="46.5" customHeight="1">
      <c r="A2" s="346" t="s">
        <v>492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</row>
    <row r="3" ht="18" customHeight="1">
      <c r="A3" s="30" t="s">
        <v>559</v>
      </c>
    </row>
    <row r="4" spans="1:12" ht="61.5" customHeight="1">
      <c r="A4" s="352" t="s">
        <v>34</v>
      </c>
      <c r="B4" s="352" t="s">
        <v>35</v>
      </c>
      <c r="C4" s="354" t="s">
        <v>36</v>
      </c>
      <c r="D4" s="354"/>
      <c r="E4" s="354"/>
      <c r="F4" s="354"/>
      <c r="G4" s="354"/>
      <c r="H4" s="354" t="s">
        <v>37</v>
      </c>
      <c r="I4" s="354"/>
      <c r="J4" s="354"/>
      <c r="K4" s="354"/>
      <c r="L4" s="354"/>
    </row>
    <row r="5" spans="1:12" ht="52.5" customHeight="1">
      <c r="A5" s="353"/>
      <c r="B5" s="353"/>
      <c r="C5" s="7" t="s">
        <v>28</v>
      </c>
      <c r="D5" s="7" t="s">
        <v>27</v>
      </c>
      <c r="E5" s="7" t="s">
        <v>26</v>
      </c>
      <c r="F5" s="7" t="s">
        <v>25</v>
      </c>
      <c r="G5" s="7" t="s">
        <v>38</v>
      </c>
      <c r="H5" s="7" t="s">
        <v>28</v>
      </c>
      <c r="I5" s="7" t="s">
        <v>27</v>
      </c>
      <c r="J5" s="7" t="s">
        <v>26</v>
      </c>
      <c r="K5" s="7" t="s">
        <v>25</v>
      </c>
      <c r="L5" s="7" t="s">
        <v>38</v>
      </c>
    </row>
    <row r="6" spans="1:12" ht="18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</row>
    <row r="7" spans="1:12" ht="18">
      <c r="A7" s="9" t="s">
        <v>39</v>
      </c>
      <c r="B7" s="8">
        <v>157</v>
      </c>
      <c r="C7" s="8">
        <v>187</v>
      </c>
      <c r="D7" s="8">
        <v>67</v>
      </c>
      <c r="E7" s="8">
        <v>37</v>
      </c>
      <c r="F7" s="8">
        <v>95</v>
      </c>
      <c r="G7" s="8">
        <v>0</v>
      </c>
      <c r="H7" s="8">
        <v>187</v>
      </c>
      <c r="I7" s="8">
        <v>67</v>
      </c>
      <c r="J7" s="8">
        <v>37</v>
      </c>
      <c r="K7" s="8">
        <v>95</v>
      </c>
      <c r="L7" s="8">
        <v>0</v>
      </c>
    </row>
    <row r="8" spans="1:12" ht="18">
      <c r="A8" s="8" t="s">
        <v>40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ht="106.5" customHeight="1">
      <c r="A9" s="10" t="s">
        <v>41</v>
      </c>
      <c r="B9" s="8">
        <v>24</v>
      </c>
      <c r="C9" s="8">
        <v>20</v>
      </c>
      <c r="D9" s="8">
        <v>4</v>
      </c>
      <c r="E9" s="8">
        <v>0</v>
      </c>
      <c r="F9" s="8">
        <v>5</v>
      </c>
      <c r="G9" s="8">
        <v>0</v>
      </c>
      <c r="H9" s="8">
        <v>20</v>
      </c>
      <c r="I9" s="8">
        <v>4</v>
      </c>
      <c r="J9" s="8">
        <v>1</v>
      </c>
      <c r="K9" s="8">
        <v>5</v>
      </c>
      <c r="L9" s="8">
        <v>0</v>
      </c>
    </row>
    <row r="10" ht="19.5" customHeight="1">
      <c r="A10" s="11" t="s">
        <v>42</v>
      </c>
    </row>
    <row r="11" spans="1:12" ht="37.5" customHeight="1">
      <c r="A11" s="351" t="s">
        <v>43</v>
      </c>
      <c r="B11" s="351"/>
      <c r="C11" s="351"/>
      <c r="D11" s="351"/>
      <c r="E11" s="351"/>
      <c r="F11" s="351"/>
      <c r="G11" s="351"/>
      <c r="H11" s="351"/>
      <c r="I11" s="351"/>
      <c r="J11" s="351"/>
      <c r="K11" s="351"/>
      <c r="L11" s="351"/>
    </row>
    <row r="12" spans="1:12" ht="58.5" customHeight="1">
      <c r="A12" s="351" t="s">
        <v>44</v>
      </c>
      <c r="B12" s="351"/>
      <c r="C12" s="351"/>
      <c r="D12" s="351"/>
      <c r="E12" s="351"/>
      <c r="F12" s="351"/>
      <c r="G12" s="351"/>
      <c r="H12" s="351"/>
      <c r="I12" s="351"/>
      <c r="J12" s="351"/>
      <c r="K12" s="351"/>
      <c r="L12" s="351"/>
    </row>
    <row r="13" spans="1:12" ht="25.5" customHeight="1">
      <c r="A13" s="351" t="s">
        <v>45</v>
      </c>
      <c r="B13" s="351"/>
      <c r="C13" s="351"/>
      <c r="D13" s="351"/>
      <c r="E13" s="351"/>
      <c r="F13" s="351"/>
      <c r="G13" s="351"/>
      <c r="H13" s="351"/>
      <c r="I13" s="351"/>
      <c r="J13" s="351"/>
      <c r="K13" s="351"/>
      <c r="L13" s="351"/>
    </row>
    <row r="14" spans="1:12" ht="28.5" customHeight="1">
      <c r="A14" s="351" t="s">
        <v>46</v>
      </c>
      <c r="B14" s="351"/>
      <c r="C14" s="351"/>
      <c r="D14" s="351"/>
      <c r="E14" s="351"/>
      <c r="F14" s="351"/>
      <c r="G14" s="351"/>
      <c r="H14" s="351"/>
      <c r="I14" s="351"/>
      <c r="J14" s="351"/>
      <c r="K14" s="351"/>
      <c r="L14" s="351"/>
    </row>
    <row r="15" spans="1:12" ht="51" customHeight="1">
      <c r="A15" s="351" t="s">
        <v>205</v>
      </c>
      <c r="B15" s="351"/>
      <c r="C15" s="351"/>
      <c r="D15" s="351"/>
      <c r="E15" s="351"/>
      <c r="F15" s="351"/>
      <c r="G15" s="351"/>
      <c r="H15" s="351"/>
      <c r="I15" s="351"/>
      <c r="J15" s="351"/>
      <c r="K15" s="351"/>
      <c r="L15" s="351"/>
    </row>
  </sheetData>
  <sheetProtection/>
  <mergeCells count="10">
    <mergeCell ref="A12:L12"/>
    <mergeCell ref="A13:L13"/>
    <mergeCell ref="A14:L14"/>
    <mergeCell ref="A15:L15"/>
    <mergeCell ref="A2:L2"/>
    <mergeCell ref="A4:A5"/>
    <mergeCell ref="B4:B5"/>
    <mergeCell ref="C4:G4"/>
    <mergeCell ref="H4:L4"/>
    <mergeCell ref="A11:L11"/>
  </mergeCells>
  <printOptions horizontalCentered="1"/>
  <pageMargins left="0" right="0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77"/>
  <sheetViews>
    <sheetView zoomScale="80" zoomScaleNormal="80" zoomScalePageLayoutView="0" workbookViewId="0" topLeftCell="A1">
      <selection activeCell="C4" sqref="C4:C5"/>
    </sheetView>
  </sheetViews>
  <sheetFormatPr defaultColWidth="9.140625" defaultRowHeight="15"/>
  <cols>
    <col min="1" max="1" width="6.28125" style="3" customWidth="1"/>
    <col min="2" max="2" width="27.28125" style="3" customWidth="1"/>
    <col min="3" max="3" width="29.57421875" style="3" customWidth="1"/>
    <col min="4" max="4" width="19.140625" style="3" customWidth="1"/>
    <col min="5" max="5" width="17.57421875" style="3" customWidth="1"/>
    <col min="6" max="6" width="19.140625" style="3" customWidth="1"/>
    <col min="7" max="7" width="43.140625" style="3" customWidth="1"/>
    <col min="8" max="16384" width="9.140625" style="3" customWidth="1"/>
  </cols>
  <sheetData>
    <row r="1" ht="32.25" customHeight="1">
      <c r="G1" s="2" t="s">
        <v>47</v>
      </c>
    </row>
    <row r="2" spans="1:7" ht="60.75" customHeight="1">
      <c r="A2" s="346" t="s">
        <v>493</v>
      </c>
      <c r="B2" s="346"/>
      <c r="C2" s="346"/>
      <c r="D2" s="346"/>
      <c r="E2" s="346"/>
      <c r="F2" s="346"/>
      <c r="G2" s="346"/>
    </row>
    <row r="3" ht="19.5" customHeight="1">
      <c r="A3" s="30" t="s">
        <v>559</v>
      </c>
    </row>
    <row r="4" spans="1:7" ht="30" customHeight="1">
      <c r="A4" s="355" t="s">
        <v>0</v>
      </c>
      <c r="B4" s="355" t="s">
        <v>48</v>
      </c>
      <c r="C4" s="356" t="s">
        <v>49</v>
      </c>
      <c r="D4" s="356" t="s">
        <v>50</v>
      </c>
      <c r="E4" s="358" t="s">
        <v>51</v>
      </c>
      <c r="F4" s="359"/>
      <c r="G4" s="355" t="s">
        <v>52</v>
      </c>
    </row>
    <row r="5" spans="1:13" ht="114" customHeight="1">
      <c r="A5" s="355"/>
      <c r="B5" s="355"/>
      <c r="C5" s="357"/>
      <c r="D5" s="357"/>
      <c r="E5" s="12" t="s">
        <v>53</v>
      </c>
      <c r="F5" s="12" t="s">
        <v>54</v>
      </c>
      <c r="G5" s="355"/>
      <c r="J5" s="13"/>
      <c r="K5" s="13"/>
      <c r="M5" s="13"/>
    </row>
    <row r="6" spans="1:13" ht="22.5" customHeight="1">
      <c r="A6" s="12">
        <v>1</v>
      </c>
      <c r="B6" s="12">
        <v>2</v>
      </c>
      <c r="C6" s="14">
        <v>3</v>
      </c>
      <c r="D6" s="14">
        <v>4</v>
      </c>
      <c r="E6" s="14">
        <v>5</v>
      </c>
      <c r="F6" s="14">
        <v>6</v>
      </c>
      <c r="G6" s="12">
        <v>7</v>
      </c>
      <c r="J6" s="13"/>
      <c r="K6" s="13"/>
      <c r="M6" s="13"/>
    </row>
    <row r="7" spans="1:13" ht="30" customHeight="1">
      <c r="A7" s="166" t="s">
        <v>55</v>
      </c>
      <c r="B7" s="164" t="s">
        <v>56</v>
      </c>
      <c r="C7" s="165"/>
      <c r="D7" s="165"/>
      <c r="E7" s="165"/>
      <c r="F7" s="165"/>
      <c r="G7" s="166"/>
      <c r="J7" s="13"/>
      <c r="K7" s="13"/>
      <c r="M7" s="13"/>
    </row>
    <row r="8" spans="1:13" ht="36">
      <c r="A8" s="166">
        <v>1</v>
      </c>
      <c r="B8" s="167" t="s">
        <v>360</v>
      </c>
      <c r="C8" s="165"/>
      <c r="D8" s="168"/>
      <c r="E8" s="168"/>
      <c r="F8" s="168"/>
      <c r="G8" s="166" t="s">
        <v>361</v>
      </c>
      <c r="J8" s="13"/>
      <c r="K8" s="13"/>
      <c r="M8" s="13"/>
    </row>
    <row r="9" spans="1:13" ht="39.75" customHeight="1">
      <c r="A9" s="166">
        <v>2</v>
      </c>
      <c r="B9" s="167" t="s">
        <v>362</v>
      </c>
      <c r="C9" s="165" t="s">
        <v>363</v>
      </c>
      <c r="D9" s="168">
        <v>13.5</v>
      </c>
      <c r="E9" s="168">
        <v>13.5</v>
      </c>
      <c r="F9" s="168">
        <v>0</v>
      </c>
      <c r="G9" s="166"/>
      <c r="J9" s="13"/>
      <c r="K9" s="13"/>
      <c r="M9" s="13"/>
    </row>
    <row r="10" spans="1:13" ht="35.25" customHeight="1">
      <c r="A10" s="166">
        <v>3</v>
      </c>
      <c r="B10" s="167" t="s">
        <v>364</v>
      </c>
      <c r="C10" s="165"/>
      <c r="D10" s="168"/>
      <c r="E10" s="168"/>
      <c r="F10" s="168"/>
      <c r="G10" s="166" t="s">
        <v>361</v>
      </c>
      <c r="J10" s="13"/>
      <c r="K10" s="13"/>
      <c r="M10" s="13"/>
    </row>
    <row r="11" spans="1:7" ht="36">
      <c r="A11" s="166">
        <v>4</v>
      </c>
      <c r="B11" s="167" t="s">
        <v>366</v>
      </c>
      <c r="C11" s="165" t="s">
        <v>367</v>
      </c>
      <c r="D11" s="168">
        <v>0</v>
      </c>
      <c r="E11" s="168">
        <v>0</v>
      </c>
      <c r="F11" s="168">
        <v>0</v>
      </c>
      <c r="G11" s="166" t="s">
        <v>365</v>
      </c>
    </row>
    <row r="12" spans="1:7" ht="36.75" customHeight="1">
      <c r="A12" s="166">
        <v>5</v>
      </c>
      <c r="B12" s="167" t="s">
        <v>368</v>
      </c>
      <c r="C12" s="165" t="s">
        <v>369</v>
      </c>
      <c r="D12" s="168">
        <v>72.4</v>
      </c>
      <c r="E12" s="168">
        <v>72.4</v>
      </c>
      <c r="F12" s="168">
        <v>0</v>
      </c>
      <c r="G12" s="166"/>
    </row>
    <row r="13" spans="1:7" ht="34.5" customHeight="1">
      <c r="A13" s="166">
        <v>6</v>
      </c>
      <c r="B13" s="167" t="s">
        <v>370</v>
      </c>
      <c r="C13" s="165" t="s">
        <v>371</v>
      </c>
      <c r="D13" s="168">
        <v>825.1</v>
      </c>
      <c r="E13" s="168">
        <v>825.1</v>
      </c>
      <c r="F13" s="168">
        <v>0</v>
      </c>
      <c r="G13" s="166"/>
    </row>
    <row r="14" spans="1:8" ht="45.75" customHeight="1">
      <c r="A14" s="166">
        <v>7</v>
      </c>
      <c r="B14" s="167" t="s">
        <v>372</v>
      </c>
      <c r="C14" s="165" t="s">
        <v>373</v>
      </c>
      <c r="D14" s="168">
        <v>390</v>
      </c>
      <c r="E14" s="168">
        <v>390</v>
      </c>
      <c r="F14" s="168">
        <v>0</v>
      </c>
      <c r="G14" s="166"/>
      <c r="H14" s="3" t="s">
        <v>60</v>
      </c>
    </row>
    <row r="15" spans="1:7" ht="54">
      <c r="A15" s="166">
        <v>8</v>
      </c>
      <c r="B15" s="167" t="s">
        <v>374</v>
      </c>
      <c r="C15" s="165" t="s">
        <v>375</v>
      </c>
      <c r="D15" s="168">
        <v>0</v>
      </c>
      <c r="E15" s="168">
        <v>0</v>
      </c>
      <c r="F15" s="168">
        <v>0</v>
      </c>
      <c r="G15" s="166" t="s">
        <v>365</v>
      </c>
    </row>
    <row r="16" spans="1:7" ht="36">
      <c r="A16" s="166">
        <v>9</v>
      </c>
      <c r="B16" s="167" t="s">
        <v>376</v>
      </c>
      <c r="C16" s="165" t="s">
        <v>479</v>
      </c>
      <c r="D16" s="168">
        <v>0</v>
      </c>
      <c r="E16" s="168">
        <v>0</v>
      </c>
      <c r="F16" s="168">
        <v>0</v>
      </c>
      <c r="G16" s="166" t="s">
        <v>365</v>
      </c>
    </row>
    <row r="17" spans="1:7" s="17" customFormat="1" ht="36">
      <c r="A17" s="166">
        <v>10</v>
      </c>
      <c r="B17" s="167" t="s">
        <v>377</v>
      </c>
      <c r="C17" s="165" t="s">
        <v>480</v>
      </c>
      <c r="D17" s="168">
        <v>0</v>
      </c>
      <c r="E17" s="168">
        <v>0</v>
      </c>
      <c r="F17" s="168">
        <v>0</v>
      </c>
      <c r="G17" s="166" t="s">
        <v>365</v>
      </c>
    </row>
    <row r="18" spans="1:7" s="17" customFormat="1" ht="36">
      <c r="A18" s="166">
        <v>11</v>
      </c>
      <c r="B18" s="167" t="s">
        <v>378</v>
      </c>
      <c r="C18" s="165" t="s">
        <v>481</v>
      </c>
      <c r="D18" s="168">
        <v>0</v>
      </c>
      <c r="E18" s="168">
        <v>0</v>
      </c>
      <c r="F18" s="168">
        <v>0</v>
      </c>
      <c r="G18" s="166" t="s">
        <v>365</v>
      </c>
    </row>
    <row r="19" spans="1:7" s="17" customFormat="1" ht="36">
      <c r="A19" s="166">
        <v>12</v>
      </c>
      <c r="B19" s="167" t="s">
        <v>379</v>
      </c>
      <c r="C19" s="165" t="s">
        <v>482</v>
      </c>
      <c r="D19" s="168">
        <v>0</v>
      </c>
      <c r="E19" s="168">
        <v>0</v>
      </c>
      <c r="F19" s="168">
        <v>0</v>
      </c>
      <c r="G19" s="166" t="s">
        <v>365</v>
      </c>
    </row>
    <row r="20" spans="1:7" s="17" customFormat="1" ht="36">
      <c r="A20" s="166">
        <v>13</v>
      </c>
      <c r="B20" s="167" t="s">
        <v>380</v>
      </c>
      <c r="C20" s="165" t="s">
        <v>483</v>
      </c>
      <c r="D20" s="168">
        <v>0</v>
      </c>
      <c r="E20" s="168">
        <v>0</v>
      </c>
      <c r="F20" s="168">
        <v>0</v>
      </c>
      <c r="G20" s="166" t="s">
        <v>365</v>
      </c>
    </row>
    <row r="21" spans="1:7" ht="36">
      <c r="A21" s="166">
        <v>14</v>
      </c>
      <c r="B21" s="167" t="s">
        <v>381</v>
      </c>
      <c r="C21" s="165" t="s">
        <v>382</v>
      </c>
      <c r="D21" s="168">
        <v>0</v>
      </c>
      <c r="E21" s="168">
        <v>0</v>
      </c>
      <c r="F21" s="168">
        <v>0</v>
      </c>
      <c r="G21" s="166" t="s">
        <v>365</v>
      </c>
    </row>
    <row r="22" spans="1:7" ht="36">
      <c r="A22" s="166">
        <v>15</v>
      </c>
      <c r="B22" s="167" t="s">
        <v>383</v>
      </c>
      <c r="C22" s="165" t="s">
        <v>484</v>
      </c>
      <c r="D22" s="168">
        <v>0</v>
      </c>
      <c r="E22" s="168">
        <v>0</v>
      </c>
      <c r="F22" s="168">
        <v>0</v>
      </c>
      <c r="G22" s="166" t="s">
        <v>365</v>
      </c>
    </row>
    <row r="23" spans="1:7" ht="36">
      <c r="A23" s="166">
        <v>16</v>
      </c>
      <c r="B23" s="167" t="s">
        <v>384</v>
      </c>
      <c r="C23" s="165" t="s">
        <v>485</v>
      </c>
      <c r="D23" s="168">
        <v>0</v>
      </c>
      <c r="E23" s="168">
        <v>0</v>
      </c>
      <c r="F23" s="168">
        <v>0</v>
      </c>
      <c r="G23" s="166" t="s">
        <v>365</v>
      </c>
    </row>
    <row r="24" spans="1:7" ht="36">
      <c r="A24" s="166">
        <v>17</v>
      </c>
      <c r="B24" s="167" t="s">
        <v>385</v>
      </c>
      <c r="C24" s="165" t="s">
        <v>486</v>
      </c>
      <c r="D24" s="168">
        <v>0</v>
      </c>
      <c r="E24" s="168">
        <v>0</v>
      </c>
      <c r="F24" s="168">
        <v>0</v>
      </c>
      <c r="G24" s="166" t="s">
        <v>365</v>
      </c>
    </row>
    <row r="25" spans="1:7" ht="36">
      <c r="A25" s="166">
        <v>18</v>
      </c>
      <c r="B25" s="167" t="s">
        <v>386</v>
      </c>
      <c r="C25" s="165" t="s">
        <v>487</v>
      </c>
      <c r="D25" s="168">
        <v>0</v>
      </c>
      <c r="E25" s="168">
        <v>0</v>
      </c>
      <c r="F25" s="168">
        <v>0</v>
      </c>
      <c r="G25" s="166" t="s">
        <v>365</v>
      </c>
    </row>
    <row r="26" spans="1:7" ht="54">
      <c r="A26" s="166">
        <v>19</v>
      </c>
      <c r="B26" s="167" t="s">
        <v>387</v>
      </c>
      <c r="C26" s="165" t="s">
        <v>388</v>
      </c>
      <c r="D26" s="168">
        <v>0</v>
      </c>
      <c r="E26" s="168">
        <v>0</v>
      </c>
      <c r="F26" s="168">
        <v>0</v>
      </c>
      <c r="G26" s="166" t="s">
        <v>365</v>
      </c>
    </row>
    <row r="27" spans="1:7" ht="36">
      <c r="A27" s="166">
        <v>20</v>
      </c>
      <c r="B27" s="167" t="s">
        <v>389</v>
      </c>
      <c r="C27" s="165" t="s">
        <v>390</v>
      </c>
      <c r="D27" s="168">
        <v>0</v>
      </c>
      <c r="E27" s="168">
        <v>0</v>
      </c>
      <c r="F27" s="168">
        <v>0</v>
      </c>
      <c r="G27" s="166" t="s">
        <v>365</v>
      </c>
    </row>
    <row r="28" spans="1:7" ht="36">
      <c r="A28" s="166">
        <v>21</v>
      </c>
      <c r="B28" s="167" t="s">
        <v>391</v>
      </c>
      <c r="C28" s="165" t="s">
        <v>488</v>
      </c>
      <c r="D28" s="168">
        <v>0</v>
      </c>
      <c r="E28" s="168">
        <v>0</v>
      </c>
      <c r="F28" s="168">
        <v>0</v>
      </c>
      <c r="G28" s="166" t="s">
        <v>365</v>
      </c>
    </row>
    <row r="29" spans="1:7" ht="36">
      <c r="A29" s="166">
        <v>22</v>
      </c>
      <c r="B29" s="167" t="s">
        <v>392</v>
      </c>
      <c r="C29" s="165" t="s">
        <v>393</v>
      </c>
      <c r="D29" s="168">
        <v>0</v>
      </c>
      <c r="E29" s="168">
        <v>0</v>
      </c>
      <c r="F29" s="168">
        <v>0</v>
      </c>
      <c r="G29" s="166" t="s">
        <v>365</v>
      </c>
    </row>
    <row r="30" spans="1:7" ht="36">
      <c r="A30" s="166">
        <v>23</v>
      </c>
      <c r="B30" s="167" t="s">
        <v>394</v>
      </c>
      <c r="C30" s="165" t="s">
        <v>395</v>
      </c>
      <c r="D30" s="168">
        <v>0</v>
      </c>
      <c r="E30" s="168">
        <v>0</v>
      </c>
      <c r="F30" s="168">
        <v>0</v>
      </c>
      <c r="G30" s="166" t="s">
        <v>365</v>
      </c>
    </row>
    <row r="31" spans="1:7" ht="54">
      <c r="A31" s="166">
        <v>24</v>
      </c>
      <c r="B31" s="167" t="s">
        <v>396</v>
      </c>
      <c r="C31" s="165" t="s">
        <v>397</v>
      </c>
      <c r="D31" s="168">
        <v>0</v>
      </c>
      <c r="E31" s="168">
        <v>0</v>
      </c>
      <c r="F31" s="168">
        <v>0</v>
      </c>
      <c r="G31" s="166" t="s">
        <v>365</v>
      </c>
    </row>
    <row r="32" spans="1:7" ht="36">
      <c r="A32" s="166">
        <v>25</v>
      </c>
      <c r="B32" s="167" t="s">
        <v>398</v>
      </c>
      <c r="C32" s="165" t="s">
        <v>399</v>
      </c>
      <c r="D32" s="168">
        <v>0</v>
      </c>
      <c r="E32" s="168">
        <v>0</v>
      </c>
      <c r="F32" s="168">
        <v>0</v>
      </c>
      <c r="G32" s="166" t="s">
        <v>365</v>
      </c>
    </row>
    <row r="33" spans="1:7" ht="36">
      <c r="A33" s="166">
        <v>26</v>
      </c>
      <c r="B33" s="167" t="s">
        <v>400</v>
      </c>
      <c r="C33" s="165" t="s">
        <v>401</v>
      </c>
      <c r="D33" s="168">
        <v>0</v>
      </c>
      <c r="E33" s="168">
        <v>0</v>
      </c>
      <c r="F33" s="168">
        <v>0</v>
      </c>
      <c r="G33" s="166" t="s">
        <v>365</v>
      </c>
    </row>
    <row r="34" spans="1:7" ht="36">
      <c r="A34" s="166">
        <v>27</v>
      </c>
      <c r="B34" s="167" t="s">
        <v>402</v>
      </c>
      <c r="C34" s="165" t="s">
        <v>403</v>
      </c>
      <c r="D34" s="168">
        <v>0</v>
      </c>
      <c r="E34" s="168">
        <v>0</v>
      </c>
      <c r="F34" s="168">
        <v>0</v>
      </c>
      <c r="G34" s="166" t="s">
        <v>365</v>
      </c>
    </row>
    <row r="35" spans="1:7" ht="36">
      <c r="A35" s="166">
        <v>28</v>
      </c>
      <c r="B35" s="167" t="s">
        <v>404</v>
      </c>
      <c r="C35" s="165" t="s">
        <v>405</v>
      </c>
      <c r="D35" s="168">
        <v>0</v>
      </c>
      <c r="E35" s="168">
        <v>0</v>
      </c>
      <c r="F35" s="168">
        <v>0</v>
      </c>
      <c r="G35" s="166" t="s">
        <v>365</v>
      </c>
    </row>
    <row r="36" spans="1:7" ht="36">
      <c r="A36" s="166">
        <v>29</v>
      </c>
      <c r="B36" s="167" t="s">
        <v>406</v>
      </c>
      <c r="C36" s="165" t="s">
        <v>407</v>
      </c>
      <c r="D36" s="168">
        <v>0</v>
      </c>
      <c r="E36" s="168">
        <v>0</v>
      </c>
      <c r="F36" s="168">
        <v>0</v>
      </c>
      <c r="G36" s="166" t="s">
        <v>365</v>
      </c>
    </row>
    <row r="37" spans="1:7" ht="36">
      <c r="A37" s="166">
        <v>30</v>
      </c>
      <c r="B37" s="167" t="s">
        <v>408</v>
      </c>
      <c r="C37" s="165" t="s">
        <v>409</v>
      </c>
      <c r="D37" s="168">
        <v>0</v>
      </c>
      <c r="E37" s="168">
        <v>0</v>
      </c>
      <c r="F37" s="168">
        <v>0</v>
      </c>
      <c r="G37" s="166" t="s">
        <v>365</v>
      </c>
    </row>
    <row r="38" spans="1:7" ht="36">
      <c r="A38" s="166">
        <v>31</v>
      </c>
      <c r="B38" s="167" t="s">
        <v>410</v>
      </c>
      <c r="C38" s="165" t="s">
        <v>411</v>
      </c>
      <c r="D38" s="168">
        <v>0</v>
      </c>
      <c r="E38" s="168">
        <v>0</v>
      </c>
      <c r="F38" s="168">
        <v>0</v>
      </c>
      <c r="G38" s="166" t="s">
        <v>365</v>
      </c>
    </row>
    <row r="39" spans="1:7" ht="36">
      <c r="A39" s="166">
        <v>32</v>
      </c>
      <c r="B39" s="167" t="s">
        <v>412</v>
      </c>
      <c r="C39" s="165" t="s">
        <v>413</v>
      </c>
      <c r="D39" s="168">
        <v>0</v>
      </c>
      <c r="E39" s="168">
        <v>0</v>
      </c>
      <c r="F39" s="168">
        <v>0</v>
      </c>
      <c r="G39" s="166" t="s">
        <v>365</v>
      </c>
    </row>
    <row r="40" spans="1:7" ht="36">
      <c r="A40" s="166">
        <v>33</v>
      </c>
      <c r="B40" s="167" t="s">
        <v>414</v>
      </c>
      <c r="C40" s="165" t="s">
        <v>415</v>
      </c>
      <c r="D40" s="168">
        <v>0</v>
      </c>
      <c r="E40" s="168">
        <v>0</v>
      </c>
      <c r="F40" s="168">
        <v>0</v>
      </c>
      <c r="G40" s="166" t="s">
        <v>365</v>
      </c>
    </row>
    <row r="41" spans="1:7" ht="36">
      <c r="A41" s="166">
        <v>34</v>
      </c>
      <c r="B41" s="167" t="s">
        <v>416</v>
      </c>
      <c r="C41" s="165" t="s">
        <v>417</v>
      </c>
      <c r="D41" s="168">
        <v>0</v>
      </c>
      <c r="E41" s="168">
        <v>0</v>
      </c>
      <c r="F41" s="168">
        <v>0</v>
      </c>
      <c r="G41" s="166" t="s">
        <v>365</v>
      </c>
    </row>
    <row r="42" spans="1:7" ht="36">
      <c r="A42" s="166">
        <v>35</v>
      </c>
      <c r="B42" s="167" t="s">
        <v>418</v>
      </c>
      <c r="C42" s="165" t="s">
        <v>419</v>
      </c>
      <c r="D42" s="168">
        <v>0</v>
      </c>
      <c r="E42" s="168">
        <v>0</v>
      </c>
      <c r="F42" s="168">
        <v>0</v>
      </c>
      <c r="G42" s="166" t="s">
        <v>365</v>
      </c>
    </row>
    <row r="43" spans="1:7" ht="36">
      <c r="A43" s="166">
        <v>36</v>
      </c>
      <c r="B43" s="167" t="s">
        <v>420</v>
      </c>
      <c r="C43" s="165" t="s">
        <v>421</v>
      </c>
      <c r="D43" s="168">
        <v>0</v>
      </c>
      <c r="E43" s="168">
        <v>0</v>
      </c>
      <c r="F43" s="168">
        <v>0</v>
      </c>
      <c r="G43" s="166" t="s">
        <v>365</v>
      </c>
    </row>
    <row r="44" spans="1:7" ht="36">
      <c r="A44" s="166">
        <v>37</v>
      </c>
      <c r="B44" s="167" t="s">
        <v>422</v>
      </c>
      <c r="C44" s="165" t="s">
        <v>423</v>
      </c>
      <c r="D44" s="168">
        <v>0</v>
      </c>
      <c r="E44" s="168">
        <v>0</v>
      </c>
      <c r="F44" s="168">
        <v>0</v>
      </c>
      <c r="G44" s="166" t="s">
        <v>365</v>
      </c>
    </row>
    <row r="45" spans="1:7" ht="36">
      <c r="A45" s="166">
        <v>38</v>
      </c>
      <c r="B45" s="167" t="s">
        <v>424</v>
      </c>
      <c r="C45" s="165" t="s">
        <v>425</v>
      </c>
      <c r="D45" s="168">
        <v>0</v>
      </c>
      <c r="E45" s="168">
        <v>0</v>
      </c>
      <c r="F45" s="168">
        <v>0</v>
      </c>
      <c r="G45" s="166" t="s">
        <v>365</v>
      </c>
    </row>
    <row r="46" spans="1:7" ht="36">
      <c r="A46" s="166">
        <v>39</v>
      </c>
      <c r="B46" s="167" t="s">
        <v>426</v>
      </c>
      <c r="C46" s="165" t="s">
        <v>427</v>
      </c>
      <c r="D46" s="168">
        <v>0</v>
      </c>
      <c r="E46" s="168">
        <v>0</v>
      </c>
      <c r="F46" s="168">
        <v>0</v>
      </c>
      <c r="G46" s="166" t="s">
        <v>365</v>
      </c>
    </row>
    <row r="47" spans="1:7" ht="36">
      <c r="A47" s="166">
        <v>40</v>
      </c>
      <c r="B47" s="167" t="s">
        <v>428</v>
      </c>
      <c r="C47" s="165" t="s">
        <v>429</v>
      </c>
      <c r="D47" s="168">
        <v>0</v>
      </c>
      <c r="E47" s="168">
        <v>0</v>
      </c>
      <c r="F47" s="168">
        <v>0</v>
      </c>
      <c r="G47" s="166" t="s">
        <v>365</v>
      </c>
    </row>
    <row r="48" spans="1:7" ht="36">
      <c r="A48" s="166">
        <v>41</v>
      </c>
      <c r="B48" s="167" t="s">
        <v>430</v>
      </c>
      <c r="C48" s="165" t="s">
        <v>431</v>
      </c>
      <c r="D48" s="168">
        <v>0</v>
      </c>
      <c r="E48" s="168">
        <v>0</v>
      </c>
      <c r="F48" s="168">
        <v>0</v>
      </c>
      <c r="G48" s="166" t="s">
        <v>365</v>
      </c>
    </row>
    <row r="49" spans="1:7" ht="36">
      <c r="A49" s="166">
        <v>42</v>
      </c>
      <c r="B49" s="167" t="s">
        <v>432</v>
      </c>
      <c r="C49" s="165" t="s">
        <v>433</v>
      </c>
      <c r="D49" s="168">
        <v>0</v>
      </c>
      <c r="E49" s="168">
        <v>0</v>
      </c>
      <c r="F49" s="168">
        <v>0</v>
      </c>
      <c r="G49" s="166" t="s">
        <v>365</v>
      </c>
    </row>
    <row r="50" spans="1:7" ht="36">
      <c r="A50" s="166">
        <v>43</v>
      </c>
      <c r="B50" s="167" t="s">
        <v>434</v>
      </c>
      <c r="C50" s="165" t="s">
        <v>435</v>
      </c>
      <c r="D50" s="168">
        <v>0</v>
      </c>
      <c r="E50" s="168">
        <v>0</v>
      </c>
      <c r="F50" s="168">
        <v>0</v>
      </c>
      <c r="G50" s="166" t="s">
        <v>365</v>
      </c>
    </row>
    <row r="51" spans="1:7" ht="36">
      <c r="A51" s="166">
        <v>44</v>
      </c>
      <c r="B51" s="167" t="s">
        <v>436</v>
      </c>
      <c r="C51" s="165" t="s">
        <v>437</v>
      </c>
      <c r="D51" s="168">
        <v>0</v>
      </c>
      <c r="E51" s="168">
        <v>0</v>
      </c>
      <c r="F51" s="168">
        <v>0</v>
      </c>
      <c r="G51" s="166" t="s">
        <v>365</v>
      </c>
    </row>
    <row r="52" spans="1:7" ht="36">
      <c r="A52" s="166">
        <v>45</v>
      </c>
      <c r="B52" s="167" t="s">
        <v>438</v>
      </c>
      <c r="C52" s="165" t="s">
        <v>439</v>
      </c>
      <c r="D52" s="168">
        <v>0</v>
      </c>
      <c r="E52" s="168">
        <v>0</v>
      </c>
      <c r="F52" s="168">
        <v>0</v>
      </c>
      <c r="G52" s="166" t="s">
        <v>365</v>
      </c>
    </row>
    <row r="53" spans="1:7" ht="36">
      <c r="A53" s="166">
        <v>46</v>
      </c>
      <c r="B53" s="167" t="s">
        <v>440</v>
      </c>
      <c r="C53" s="165" t="s">
        <v>441</v>
      </c>
      <c r="D53" s="168">
        <v>0</v>
      </c>
      <c r="E53" s="168">
        <v>0</v>
      </c>
      <c r="F53" s="168">
        <v>0</v>
      </c>
      <c r="G53" s="166" t="s">
        <v>365</v>
      </c>
    </row>
    <row r="54" spans="1:7" ht="54">
      <c r="A54" s="166">
        <v>47</v>
      </c>
      <c r="B54" s="167" t="s">
        <v>442</v>
      </c>
      <c r="C54" s="165" t="s">
        <v>443</v>
      </c>
      <c r="D54" s="168">
        <v>0</v>
      </c>
      <c r="E54" s="168">
        <v>0</v>
      </c>
      <c r="F54" s="168">
        <v>0</v>
      </c>
      <c r="G54" s="166" t="s">
        <v>365</v>
      </c>
    </row>
    <row r="55" spans="1:7" ht="54">
      <c r="A55" s="166">
        <v>48</v>
      </c>
      <c r="B55" s="167" t="s">
        <v>444</v>
      </c>
      <c r="C55" s="177" t="s">
        <v>489</v>
      </c>
      <c r="D55" s="168">
        <v>0</v>
      </c>
      <c r="E55" s="168">
        <v>0</v>
      </c>
      <c r="F55" s="168">
        <v>0</v>
      </c>
      <c r="G55" s="166" t="s">
        <v>365</v>
      </c>
    </row>
    <row r="56" spans="1:7" ht="54">
      <c r="A56" s="166">
        <v>49</v>
      </c>
      <c r="B56" s="167" t="s">
        <v>445</v>
      </c>
      <c r="C56" s="165" t="s">
        <v>446</v>
      </c>
      <c r="D56" s="177">
        <v>0</v>
      </c>
      <c r="E56" s="177">
        <v>0</v>
      </c>
      <c r="F56" s="177">
        <v>0</v>
      </c>
      <c r="G56" s="166" t="s">
        <v>365</v>
      </c>
    </row>
    <row r="57" spans="1:7" ht="36">
      <c r="A57" s="166">
        <v>50</v>
      </c>
      <c r="B57" s="178" t="s">
        <v>447</v>
      </c>
      <c r="C57" s="165" t="s">
        <v>448</v>
      </c>
      <c r="D57" s="177">
        <v>0</v>
      </c>
      <c r="E57" s="177">
        <v>0</v>
      </c>
      <c r="F57" s="177">
        <v>0</v>
      </c>
      <c r="G57" s="166" t="s">
        <v>365</v>
      </c>
    </row>
    <row r="58" spans="1:7" ht="72">
      <c r="A58" s="166">
        <v>51</v>
      </c>
      <c r="B58" s="179" t="s">
        <v>449</v>
      </c>
      <c r="C58" s="165" t="s">
        <v>450</v>
      </c>
      <c r="D58" s="177">
        <v>12.4</v>
      </c>
      <c r="E58" s="177">
        <v>12.4</v>
      </c>
      <c r="F58" s="177">
        <v>0</v>
      </c>
      <c r="G58" s="166"/>
    </row>
    <row r="59" spans="1:7" ht="54">
      <c r="A59" s="166">
        <v>52</v>
      </c>
      <c r="B59" s="167" t="s">
        <v>451</v>
      </c>
      <c r="C59" s="165" t="s">
        <v>452</v>
      </c>
      <c r="D59" s="177">
        <v>0</v>
      </c>
      <c r="E59" s="177">
        <v>0</v>
      </c>
      <c r="F59" s="177">
        <v>0</v>
      </c>
      <c r="G59" s="166" t="s">
        <v>365</v>
      </c>
    </row>
    <row r="60" spans="1:7" ht="36">
      <c r="A60" s="166">
        <v>53</v>
      </c>
      <c r="B60" s="180" t="s">
        <v>453</v>
      </c>
      <c r="C60" s="165" t="s">
        <v>454</v>
      </c>
      <c r="D60" s="177">
        <v>0</v>
      </c>
      <c r="E60" s="177">
        <v>0</v>
      </c>
      <c r="F60" s="177">
        <v>0</v>
      </c>
      <c r="G60" s="166" t="s">
        <v>365</v>
      </c>
    </row>
    <row r="61" spans="1:7" ht="36">
      <c r="A61" s="181">
        <v>54</v>
      </c>
      <c r="B61" s="180" t="s">
        <v>455</v>
      </c>
      <c r="C61" s="182" t="s">
        <v>456</v>
      </c>
      <c r="D61" s="177">
        <v>0</v>
      </c>
      <c r="E61" s="183">
        <v>0</v>
      </c>
      <c r="F61" s="183">
        <v>0</v>
      </c>
      <c r="G61" s="166" t="s">
        <v>365</v>
      </c>
    </row>
    <row r="62" spans="1:7" ht="36">
      <c r="A62" s="166">
        <v>55</v>
      </c>
      <c r="B62" s="184" t="s">
        <v>457</v>
      </c>
      <c r="C62" s="185" t="s">
        <v>458</v>
      </c>
      <c r="D62" s="177">
        <v>0</v>
      </c>
      <c r="E62" s="186">
        <v>0</v>
      </c>
      <c r="F62" s="186">
        <v>0</v>
      </c>
      <c r="G62" s="166" t="s">
        <v>365</v>
      </c>
    </row>
    <row r="63" spans="1:7" ht="36">
      <c r="A63" s="166">
        <v>56</v>
      </c>
      <c r="B63" s="167" t="s">
        <v>459</v>
      </c>
      <c r="C63" s="165" t="s">
        <v>460</v>
      </c>
      <c r="D63" s="177">
        <v>0</v>
      </c>
      <c r="E63" s="177">
        <v>0</v>
      </c>
      <c r="F63" s="177">
        <v>0</v>
      </c>
      <c r="G63" s="166" t="s">
        <v>365</v>
      </c>
    </row>
    <row r="64" spans="1:7" ht="144">
      <c r="A64" s="166">
        <v>57</v>
      </c>
      <c r="B64" s="180" t="s">
        <v>461</v>
      </c>
      <c r="C64" s="187" t="s">
        <v>462</v>
      </c>
      <c r="D64" s="188">
        <v>0</v>
      </c>
      <c r="E64" s="188">
        <v>0</v>
      </c>
      <c r="F64" s="188">
        <v>0</v>
      </c>
      <c r="G64" s="166" t="s">
        <v>365</v>
      </c>
    </row>
    <row r="65" spans="1:7" ht="90">
      <c r="A65" s="166">
        <v>58</v>
      </c>
      <c r="B65" s="167" t="s">
        <v>463</v>
      </c>
      <c r="C65" s="169" t="s">
        <v>464</v>
      </c>
      <c r="D65" s="168">
        <v>95</v>
      </c>
      <c r="E65" s="168">
        <v>95</v>
      </c>
      <c r="F65" s="168">
        <v>0</v>
      </c>
      <c r="G65" s="166"/>
    </row>
    <row r="66" spans="1:7" ht="108">
      <c r="A66" s="166">
        <v>59</v>
      </c>
      <c r="B66" s="179" t="s">
        <v>465</v>
      </c>
      <c r="C66" s="165"/>
      <c r="D66" s="165"/>
      <c r="E66" s="165"/>
      <c r="F66" s="165"/>
      <c r="G66" s="166" t="s">
        <v>361</v>
      </c>
    </row>
    <row r="67" spans="1:7" ht="54">
      <c r="A67" s="166">
        <v>60</v>
      </c>
      <c r="B67" s="179" t="s">
        <v>466</v>
      </c>
      <c r="C67" s="165" t="s">
        <v>477</v>
      </c>
      <c r="D67" s="168">
        <v>0</v>
      </c>
      <c r="E67" s="168">
        <v>0</v>
      </c>
      <c r="F67" s="168">
        <v>0</v>
      </c>
      <c r="G67" s="166" t="s">
        <v>365</v>
      </c>
    </row>
    <row r="68" spans="1:7" ht="18">
      <c r="A68" s="166"/>
      <c r="B68" s="170" t="s">
        <v>57</v>
      </c>
      <c r="C68" s="165"/>
      <c r="D68" s="171">
        <f>SUM(D8:D67)</f>
        <v>1408.4</v>
      </c>
      <c r="E68" s="171">
        <f>SUM(E8:E67)</f>
        <v>1408.4</v>
      </c>
      <c r="F68" s="171">
        <f>SUM(F8:F67)</f>
        <v>0</v>
      </c>
      <c r="G68" s="166"/>
    </row>
    <row r="69" spans="1:7" ht="18">
      <c r="A69" s="166" t="s">
        <v>58</v>
      </c>
      <c r="B69" s="164" t="s">
        <v>59</v>
      </c>
      <c r="C69" s="163"/>
      <c r="D69" s="163"/>
      <c r="E69" s="163"/>
      <c r="F69" s="163"/>
      <c r="G69" s="172"/>
    </row>
    <row r="70" spans="1:7" ht="63">
      <c r="A70" s="166">
        <v>1</v>
      </c>
      <c r="B70" s="189" t="s">
        <v>467</v>
      </c>
      <c r="C70" s="190" t="s">
        <v>468</v>
      </c>
      <c r="D70" s="191">
        <f>E70+F70</f>
        <v>404.5</v>
      </c>
      <c r="E70" s="191">
        <v>0</v>
      </c>
      <c r="F70" s="191">
        <v>404.5</v>
      </c>
      <c r="G70" s="172"/>
    </row>
    <row r="71" spans="1:7" ht="36">
      <c r="A71" s="166">
        <v>2</v>
      </c>
      <c r="B71" s="189" t="s">
        <v>469</v>
      </c>
      <c r="C71" s="192" t="s">
        <v>473</v>
      </c>
      <c r="D71" s="191">
        <v>0</v>
      </c>
      <c r="E71" s="191">
        <v>0</v>
      </c>
      <c r="F71" s="191">
        <v>0</v>
      </c>
      <c r="G71" s="166" t="s">
        <v>365</v>
      </c>
    </row>
    <row r="72" spans="1:7" ht="30.75">
      <c r="A72" s="166">
        <v>3</v>
      </c>
      <c r="B72" s="193" t="s">
        <v>470</v>
      </c>
      <c r="C72" s="194"/>
      <c r="D72" s="191"/>
      <c r="E72" s="191"/>
      <c r="F72" s="191"/>
      <c r="G72" s="163" t="s">
        <v>361</v>
      </c>
    </row>
    <row r="73" spans="1:7" ht="18">
      <c r="A73" s="166"/>
      <c r="B73" s="170" t="s">
        <v>57</v>
      </c>
      <c r="C73" s="163"/>
      <c r="D73" s="173">
        <f>SUM(D70:D72)</f>
        <v>404.5</v>
      </c>
      <c r="E73" s="173">
        <f>SUM(E70:E72)</f>
        <v>0</v>
      </c>
      <c r="F73" s="173">
        <f>SUM(F70:F72)</f>
        <v>404.5</v>
      </c>
      <c r="G73" s="172"/>
    </row>
    <row r="74" spans="1:7" ht="18">
      <c r="A74" s="166" t="s">
        <v>61</v>
      </c>
      <c r="B74" s="164" t="s">
        <v>62</v>
      </c>
      <c r="C74" s="163"/>
      <c r="D74" s="163"/>
      <c r="E74" s="163"/>
      <c r="F74" s="163"/>
      <c r="G74" s="172"/>
    </row>
    <row r="75" spans="1:7" ht="265.5">
      <c r="A75" s="181">
        <v>1</v>
      </c>
      <c r="B75" s="195" t="s">
        <v>471</v>
      </c>
      <c r="C75" s="196" t="s">
        <v>472</v>
      </c>
      <c r="D75" s="191">
        <v>3200</v>
      </c>
      <c r="E75" s="191">
        <v>0</v>
      </c>
      <c r="F75" s="197">
        <v>3200</v>
      </c>
      <c r="G75" s="198"/>
    </row>
    <row r="76" spans="1:7" ht="18">
      <c r="A76" s="181">
        <v>2</v>
      </c>
      <c r="B76" s="199" t="s">
        <v>478</v>
      </c>
      <c r="C76" s="166"/>
      <c r="D76" s="168"/>
      <c r="E76" s="168"/>
      <c r="F76" s="200"/>
      <c r="G76" s="166" t="s">
        <v>361</v>
      </c>
    </row>
    <row r="77" spans="1:7" ht="18">
      <c r="A77" s="12"/>
      <c r="B77" s="170" t="s">
        <v>57</v>
      </c>
      <c r="C77" s="15"/>
      <c r="D77" s="174">
        <f>SUM(D75:D76)</f>
        <v>3200</v>
      </c>
      <c r="E77" s="174">
        <f>SUM(E75:E76)</f>
        <v>0</v>
      </c>
      <c r="F77" s="174">
        <f>SUM(F75:F76)</f>
        <v>3200</v>
      </c>
      <c r="G77" s="16"/>
    </row>
  </sheetData>
  <sheetProtection/>
  <mergeCells count="7">
    <mergeCell ref="A2:G2"/>
    <mergeCell ref="A4:A5"/>
    <mergeCell ref="B4:B5"/>
    <mergeCell ref="C4:C5"/>
    <mergeCell ref="D4:D5"/>
    <mergeCell ref="E4:F4"/>
    <mergeCell ref="G4:G5"/>
  </mergeCells>
  <printOptions horizontalCentered="1"/>
  <pageMargins left="0" right="0" top="0.7874015748031497" bottom="0.7874015748031497" header="0.5118110236220472" footer="0.5118110236220472"/>
  <pageSetup fitToHeight="0" fitToWidth="1" horizontalDpi="600" verticalDpi="6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73"/>
  <sheetViews>
    <sheetView zoomScale="56" zoomScaleNormal="56" zoomScalePageLayoutView="0" workbookViewId="0" topLeftCell="A7">
      <selection activeCell="D17" sqref="D17"/>
    </sheetView>
  </sheetViews>
  <sheetFormatPr defaultColWidth="15.140625" defaultRowHeight="15"/>
  <cols>
    <col min="1" max="1" width="9.57421875" style="19" customWidth="1"/>
    <col min="2" max="2" width="48.8515625" style="19" customWidth="1"/>
    <col min="3" max="3" width="18.57421875" style="20" customWidth="1"/>
    <col min="4" max="4" width="17.57421875" style="20" customWidth="1"/>
    <col min="5" max="5" width="23.57421875" style="19" customWidth="1"/>
    <col min="6" max="6" width="17.7109375" style="19" customWidth="1"/>
    <col min="7" max="7" width="16.7109375" style="19" customWidth="1"/>
    <col min="8" max="8" width="23.7109375" style="19" customWidth="1"/>
    <col min="9" max="9" width="14.421875" style="19" customWidth="1"/>
    <col min="10" max="10" width="16.00390625" style="19" customWidth="1"/>
    <col min="11" max="11" width="16.8515625" style="19" customWidth="1"/>
    <col min="12" max="12" width="19.57421875" style="19" customWidth="1"/>
    <col min="13" max="239" width="9.140625" style="19" customWidth="1"/>
    <col min="240" max="240" width="8.140625" style="19" customWidth="1"/>
    <col min="241" max="241" width="13.421875" style="19" customWidth="1"/>
    <col min="242" max="242" width="32.00390625" style="19" customWidth="1"/>
    <col min="243" max="243" width="17.8515625" style="19" customWidth="1"/>
    <col min="244" max="244" width="14.140625" style="19" customWidth="1"/>
    <col min="245" max="245" width="17.140625" style="19" customWidth="1"/>
    <col min="246" max="246" width="12.421875" style="19" customWidth="1"/>
    <col min="247" max="16384" width="15.140625" style="19" customWidth="1"/>
  </cols>
  <sheetData>
    <row r="1" spans="11:12" ht="23.25" customHeight="1">
      <c r="K1" s="108" t="s">
        <v>138</v>
      </c>
      <c r="L1" s="100"/>
    </row>
    <row r="2" spans="1:12" ht="50.25" customHeight="1">
      <c r="A2" s="374" t="s">
        <v>146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</row>
    <row r="3" spans="1:12" ht="30.75" customHeight="1">
      <c r="A3" s="371" t="s">
        <v>160</v>
      </c>
      <c r="B3" s="371"/>
      <c r="C3" s="371"/>
      <c r="D3" s="371"/>
      <c r="E3" s="371"/>
      <c r="F3" s="360" t="s">
        <v>499</v>
      </c>
      <c r="G3" s="360"/>
      <c r="H3" s="360"/>
      <c r="I3" s="360"/>
      <c r="J3" s="360"/>
      <c r="K3" s="360"/>
      <c r="L3" s="360"/>
    </row>
    <row r="4" spans="1:12" ht="50.25" customHeight="1">
      <c r="A4" s="371" t="s">
        <v>161</v>
      </c>
      <c r="B4" s="371"/>
      <c r="C4" s="371"/>
      <c r="D4" s="371"/>
      <c r="E4" s="371"/>
      <c r="F4" s="360" t="s">
        <v>500</v>
      </c>
      <c r="G4" s="360"/>
      <c r="H4" s="360"/>
      <c r="I4" s="360"/>
      <c r="J4" s="360"/>
      <c r="K4" s="360"/>
      <c r="L4" s="360"/>
    </row>
    <row r="5" spans="1:12" ht="60.75" customHeight="1">
      <c r="A5" s="371" t="s">
        <v>501</v>
      </c>
      <c r="B5" s="371"/>
      <c r="C5" s="371"/>
      <c r="D5" s="371"/>
      <c r="E5" s="371"/>
      <c r="F5" s="360" t="s">
        <v>502</v>
      </c>
      <c r="G5" s="360"/>
      <c r="H5" s="360"/>
      <c r="I5" s="360"/>
      <c r="J5" s="360"/>
      <c r="K5" s="360"/>
      <c r="L5" s="360"/>
    </row>
    <row r="6" spans="1:12" ht="54" customHeight="1">
      <c r="A6" s="372" t="s">
        <v>503</v>
      </c>
      <c r="B6" s="372"/>
      <c r="C6" s="372"/>
      <c r="D6" s="372"/>
      <c r="E6" s="372"/>
      <c r="F6" s="360" t="s">
        <v>554</v>
      </c>
      <c r="G6" s="360"/>
      <c r="H6" s="360"/>
      <c r="I6" s="360"/>
      <c r="J6" s="360"/>
      <c r="K6" s="360"/>
      <c r="L6" s="360"/>
    </row>
    <row r="7" spans="1:12" ht="68.25" customHeight="1">
      <c r="A7" s="371" t="s">
        <v>504</v>
      </c>
      <c r="B7" s="371"/>
      <c r="C7" s="371"/>
      <c r="D7" s="371"/>
      <c r="E7" s="371"/>
      <c r="F7" s="360" t="s">
        <v>505</v>
      </c>
      <c r="G7" s="360"/>
      <c r="H7" s="360"/>
      <c r="I7" s="360"/>
      <c r="J7" s="360"/>
      <c r="K7" s="360"/>
      <c r="L7" s="360"/>
    </row>
    <row r="8" spans="1:11" ht="71.25" customHeight="1">
      <c r="A8" s="373" t="s">
        <v>506</v>
      </c>
      <c r="B8" s="371"/>
      <c r="C8" s="371"/>
      <c r="D8" s="371"/>
      <c r="E8" s="371"/>
      <c r="F8" s="361">
        <v>5572.2</v>
      </c>
      <c r="G8" s="361"/>
      <c r="H8" s="204"/>
      <c r="I8" s="82"/>
      <c r="J8" s="82"/>
      <c r="K8" s="204"/>
    </row>
    <row r="9" spans="1:11" ht="27" customHeight="1">
      <c r="A9" s="372" t="s">
        <v>40</v>
      </c>
      <c r="B9" s="372"/>
      <c r="C9" s="372"/>
      <c r="D9" s="372"/>
      <c r="E9" s="372"/>
      <c r="F9" s="204"/>
      <c r="G9" s="204"/>
      <c r="H9" s="204"/>
      <c r="I9" s="82"/>
      <c r="J9" s="82"/>
      <c r="K9" s="204"/>
    </row>
    <row r="10" spans="1:11" ht="39" customHeight="1">
      <c r="A10" s="371" t="s">
        <v>140</v>
      </c>
      <c r="B10" s="371"/>
      <c r="C10" s="371"/>
      <c r="D10" s="371"/>
      <c r="E10" s="371"/>
      <c r="F10" s="361">
        <v>5572.2</v>
      </c>
      <c r="G10" s="361"/>
      <c r="H10" s="67"/>
      <c r="I10" s="82"/>
      <c r="J10" s="82"/>
      <c r="K10" s="204"/>
    </row>
    <row r="11" spans="1:11" ht="27" customHeight="1">
      <c r="A11" s="376" t="s">
        <v>141</v>
      </c>
      <c r="B11" s="376"/>
      <c r="C11" s="376"/>
      <c r="D11" s="376"/>
      <c r="E11" s="376"/>
      <c r="F11" s="361">
        <v>5572.2</v>
      </c>
      <c r="G11" s="361"/>
      <c r="H11" s="67"/>
      <c r="I11" s="82"/>
      <c r="J11" s="82"/>
      <c r="K11" s="204"/>
    </row>
    <row r="12" spans="1:11" ht="35.25" customHeight="1">
      <c r="A12" s="377" t="s">
        <v>142</v>
      </c>
      <c r="B12" s="377"/>
      <c r="C12" s="377"/>
      <c r="D12" s="377"/>
      <c r="E12" s="377"/>
      <c r="F12" s="361">
        <v>0</v>
      </c>
      <c r="G12" s="361"/>
      <c r="H12" s="67"/>
      <c r="I12" s="82"/>
      <c r="J12" s="82"/>
      <c r="K12" s="59"/>
    </row>
    <row r="13" spans="1:12" ht="81" customHeight="1">
      <c r="A13" s="375" t="s">
        <v>507</v>
      </c>
      <c r="B13" s="375"/>
      <c r="C13" s="375"/>
      <c r="D13" s="375"/>
      <c r="E13" s="375"/>
      <c r="F13" s="360" t="s">
        <v>508</v>
      </c>
      <c r="G13" s="360"/>
      <c r="H13" s="360"/>
      <c r="I13" s="360"/>
      <c r="J13" s="360"/>
      <c r="K13" s="360"/>
      <c r="L13" s="360"/>
    </row>
    <row r="14" spans="1:12" ht="27" customHeight="1" thickBot="1">
      <c r="A14" s="60"/>
      <c r="B14" s="107" t="s">
        <v>559</v>
      </c>
      <c r="C14" s="59"/>
      <c r="D14" s="59"/>
      <c r="E14" s="59"/>
      <c r="F14" s="59"/>
      <c r="G14" s="59"/>
      <c r="H14" s="59"/>
      <c r="I14" s="59"/>
      <c r="J14" s="59"/>
      <c r="K14" s="59"/>
      <c r="L14" s="61"/>
    </row>
    <row r="15" spans="1:12" ht="63" customHeight="1">
      <c r="A15" s="362" t="s">
        <v>92</v>
      </c>
      <c r="B15" s="365" t="s">
        <v>93</v>
      </c>
      <c r="C15" s="368" t="s">
        <v>356</v>
      </c>
      <c r="D15" s="369"/>
      <c r="E15" s="370"/>
      <c r="F15" s="368" t="s">
        <v>357</v>
      </c>
      <c r="G15" s="369"/>
      <c r="H15" s="370"/>
      <c r="I15" s="368" t="s">
        <v>187</v>
      </c>
      <c r="J15" s="369"/>
      <c r="K15" s="370"/>
      <c r="L15" s="378" t="s">
        <v>143</v>
      </c>
    </row>
    <row r="16" spans="1:12" ht="66" customHeight="1">
      <c r="A16" s="363"/>
      <c r="B16" s="366"/>
      <c r="C16" s="381" t="s">
        <v>94</v>
      </c>
      <c r="D16" s="382"/>
      <c r="E16" s="383" t="s">
        <v>95</v>
      </c>
      <c r="F16" s="381" t="s">
        <v>94</v>
      </c>
      <c r="G16" s="382"/>
      <c r="H16" s="385" t="s">
        <v>95</v>
      </c>
      <c r="I16" s="381" t="s">
        <v>94</v>
      </c>
      <c r="J16" s="382"/>
      <c r="K16" s="385" t="s">
        <v>95</v>
      </c>
      <c r="L16" s="379"/>
    </row>
    <row r="17" spans="1:12" ht="74.25" customHeight="1" thickBot="1">
      <c r="A17" s="364"/>
      <c r="B17" s="367"/>
      <c r="C17" s="272" t="s">
        <v>96</v>
      </c>
      <c r="D17" s="273" t="s">
        <v>97</v>
      </c>
      <c r="E17" s="384"/>
      <c r="F17" s="272" t="s">
        <v>96</v>
      </c>
      <c r="G17" s="273" t="s">
        <v>97</v>
      </c>
      <c r="H17" s="386"/>
      <c r="I17" s="272" t="s">
        <v>144</v>
      </c>
      <c r="J17" s="273" t="s">
        <v>97</v>
      </c>
      <c r="K17" s="386"/>
      <c r="L17" s="380"/>
    </row>
    <row r="18" spans="1:12" ht="24.75" customHeight="1" thickBot="1">
      <c r="A18" s="320">
        <v>1</v>
      </c>
      <c r="B18" s="320">
        <v>2</v>
      </c>
      <c r="C18" s="321">
        <v>3</v>
      </c>
      <c r="D18" s="322">
        <v>4</v>
      </c>
      <c r="E18" s="323">
        <v>5</v>
      </c>
      <c r="F18" s="321">
        <v>6</v>
      </c>
      <c r="G18" s="322">
        <v>7</v>
      </c>
      <c r="H18" s="323">
        <v>8</v>
      </c>
      <c r="I18" s="321">
        <v>9</v>
      </c>
      <c r="J18" s="322">
        <v>10</v>
      </c>
      <c r="K18" s="323">
        <v>11</v>
      </c>
      <c r="L18" s="320">
        <v>12</v>
      </c>
    </row>
    <row r="19" spans="1:12" ht="24.75" customHeight="1" thickBot="1">
      <c r="A19" s="389" t="s">
        <v>553</v>
      </c>
      <c r="B19" s="390"/>
      <c r="C19" s="324">
        <f aca="true" t="shared" si="0" ref="C19:H19">C21+C23+C27+C37+C39+C43+C53+C57+C60</f>
        <v>5272.207</v>
      </c>
      <c r="D19" s="324">
        <f t="shared" si="0"/>
        <v>5272.207</v>
      </c>
      <c r="E19" s="324">
        <f t="shared" si="0"/>
        <v>0</v>
      </c>
      <c r="F19" s="328">
        <f t="shared" si="0"/>
        <v>3113.227</v>
      </c>
      <c r="G19" s="330">
        <f t="shared" si="0"/>
        <v>3113.227</v>
      </c>
      <c r="H19" s="329">
        <f t="shared" si="0"/>
        <v>0</v>
      </c>
      <c r="I19" s="326">
        <f>IF(F19=0,0,F19/C19)</f>
        <v>0.5904978692983791</v>
      </c>
      <c r="J19" s="316">
        <f>IF(G19=0,0,G19/D19)</f>
        <v>0.5904978692983791</v>
      </c>
      <c r="K19" s="327">
        <f>IF(H19=0,0,H19/E19)</f>
        <v>0</v>
      </c>
      <c r="L19" s="325">
        <f>IF(C19+E19=0,0,(F19+H19)/(C19+E19))</f>
        <v>0.5904978692983791</v>
      </c>
    </row>
    <row r="20" spans="1:12" s="23" customFormat="1" ht="18" thickBot="1">
      <c r="A20" s="387" t="s">
        <v>539</v>
      </c>
      <c r="B20" s="388"/>
      <c r="C20" s="317">
        <f aca="true" t="shared" si="1" ref="C20:C33">D20</f>
        <v>200</v>
      </c>
      <c r="D20" s="318">
        <f>D21+D23+D27</f>
        <v>200</v>
      </c>
      <c r="E20" s="319">
        <f>E21+E24+E27</f>
        <v>0</v>
      </c>
      <c r="F20" s="317">
        <f>F21+F23+F27</f>
        <v>4.1</v>
      </c>
      <c r="G20" s="318">
        <f>G21+G23+G27</f>
        <v>4.1</v>
      </c>
      <c r="H20" s="319">
        <f>H21+H24+H27</f>
        <v>0</v>
      </c>
      <c r="I20" s="268">
        <f>F20/C20*100</f>
        <v>2.05</v>
      </c>
      <c r="J20" s="269">
        <f>G20/D20*100</f>
        <v>2.05</v>
      </c>
      <c r="K20" s="270">
        <v>0</v>
      </c>
      <c r="L20" s="271">
        <f>(F20+H20)/(C20+E20)*100</f>
        <v>2.05</v>
      </c>
    </row>
    <row r="21" spans="1:12" ht="87">
      <c r="A21" s="211" t="s">
        <v>509</v>
      </c>
      <c r="B21" s="212" t="s">
        <v>510</v>
      </c>
      <c r="C21" s="213">
        <f t="shared" si="1"/>
        <v>0</v>
      </c>
      <c r="D21" s="214">
        <f>SUM(D22:D22)</f>
        <v>0</v>
      </c>
      <c r="E21" s="215">
        <f>SUM(E22:E22)</f>
        <v>0</v>
      </c>
      <c r="F21" s="213">
        <f>G21</f>
        <v>0</v>
      </c>
      <c r="G21" s="214">
        <f>SUM(G22:G22)</f>
        <v>0</v>
      </c>
      <c r="H21" s="215">
        <f>SUM(H22:H22)</f>
        <v>0</v>
      </c>
      <c r="I21" s="216">
        <v>0</v>
      </c>
      <c r="J21" s="217">
        <v>0</v>
      </c>
      <c r="K21" s="218">
        <v>0</v>
      </c>
      <c r="L21" s="219">
        <v>0</v>
      </c>
    </row>
    <row r="22" spans="1:12" ht="54" thickBot="1">
      <c r="A22" s="220" t="s">
        <v>511</v>
      </c>
      <c r="B22" s="221" t="s">
        <v>512</v>
      </c>
      <c r="C22" s="222">
        <f t="shared" si="1"/>
        <v>0</v>
      </c>
      <c r="D22" s="223">
        <v>0</v>
      </c>
      <c r="E22" s="224">
        <v>0</v>
      </c>
      <c r="F22" s="222">
        <f>G22</f>
        <v>0</v>
      </c>
      <c r="G22" s="223">
        <v>0</v>
      </c>
      <c r="H22" s="224">
        <v>0</v>
      </c>
      <c r="I22" s="225">
        <v>0</v>
      </c>
      <c r="J22" s="226">
        <v>0</v>
      </c>
      <c r="K22" s="227">
        <v>0</v>
      </c>
      <c r="L22" s="228">
        <v>0</v>
      </c>
    </row>
    <row r="23" spans="1:12" ht="69">
      <c r="A23" s="211" t="s">
        <v>513</v>
      </c>
      <c r="B23" s="212" t="s">
        <v>514</v>
      </c>
      <c r="C23" s="213">
        <f t="shared" si="1"/>
        <v>50</v>
      </c>
      <c r="D23" s="214">
        <f>SUM(D24:D26)</f>
        <v>50</v>
      </c>
      <c r="E23" s="214">
        <f>SUM(E24:E26)</f>
        <v>0</v>
      </c>
      <c r="F23" s="213">
        <f>G23</f>
        <v>4.1</v>
      </c>
      <c r="G23" s="214">
        <f>SUM(G24:G26)</f>
        <v>4.1</v>
      </c>
      <c r="H23" s="229">
        <f>SUM(H24:H26)</f>
        <v>0</v>
      </c>
      <c r="I23" s="216">
        <f>F23/C23*100</f>
        <v>8.2</v>
      </c>
      <c r="J23" s="217">
        <v>0</v>
      </c>
      <c r="K23" s="218">
        <v>0</v>
      </c>
      <c r="L23" s="219">
        <f>(F23+H23)/(C23+E23)*100</f>
        <v>8.2</v>
      </c>
    </row>
    <row r="24" spans="1:12" ht="54">
      <c r="A24" s="220" t="s">
        <v>515</v>
      </c>
      <c r="B24" s="221" t="s">
        <v>516</v>
      </c>
      <c r="C24" s="230">
        <f t="shared" si="1"/>
        <v>50</v>
      </c>
      <c r="D24" s="231">
        <v>50</v>
      </c>
      <c r="E24" s="232">
        <v>0</v>
      </c>
      <c r="F24" s="230">
        <v>0</v>
      </c>
      <c r="G24" s="231">
        <v>4.1</v>
      </c>
      <c r="H24" s="233">
        <v>0</v>
      </c>
      <c r="I24" s="234">
        <v>0</v>
      </c>
      <c r="J24" s="235">
        <f>G24/D24*100</f>
        <v>8.2</v>
      </c>
      <c r="K24" s="236">
        <v>0</v>
      </c>
      <c r="L24" s="315">
        <f>(F24+H24)/(C24+E24)*100</f>
        <v>0</v>
      </c>
    </row>
    <row r="25" spans="1:12" ht="92.25" customHeight="1">
      <c r="A25" s="220" t="s">
        <v>517</v>
      </c>
      <c r="B25" s="221" t="s">
        <v>518</v>
      </c>
      <c r="C25" s="230">
        <f t="shared" si="1"/>
        <v>0</v>
      </c>
      <c r="D25" s="231">
        <v>0</v>
      </c>
      <c r="E25" s="232">
        <v>0</v>
      </c>
      <c r="F25" s="230">
        <v>0</v>
      </c>
      <c r="G25" s="231">
        <v>0</v>
      </c>
      <c r="H25" s="233">
        <v>0</v>
      </c>
      <c r="I25" s="237">
        <v>0</v>
      </c>
      <c r="J25" s="238">
        <v>0</v>
      </c>
      <c r="K25" s="239">
        <v>0</v>
      </c>
      <c r="L25" s="240">
        <v>0</v>
      </c>
    </row>
    <row r="26" spans="1:12" ht="90" thickBot="1">
      <c r="A26" s="241" t="s">
        <v>519</v>
      </c>
      <c r="B26" s="242" t="s">
        <v>520</v>
      </c>
      <c r="C26" s="243">
        <f t="shared" si="1"/>
        <v>0</v>
      </c>
      <c r="D26" s="244">
        <v>0</v>
      </c>
      <c r="E26" s="245">
        <v>0</v>
      </c>
      <c r="F26" s="246">
        <v>0</v>
      </c>
      <c r="G26" s="247">
        <v>0</v>
      </c>
      <c r="H26" s="248">
        <v>0</v>
      </c>
      <c r="I26" s="225">
        <v>0</v>
      </c>
      <c r="J26" s="235">
        <v>0</v>
      </c>
      <c r="K26" s="227">
        <v>0</v>
      </c>
      <c r="L26" s="228">
        <v>0</v>
      </c>
    </row>
    <row r="27" spans="1:12" ht="69">
      <c r="A27" s="211" t="s">
        <v>521</v>
      </c>
      <c r="B27" s="212" t="s">
        <v>522</v>
      </c>
      <c r="C27" s="213">
        <f t="shared" si="1"/>
        <v>150</v>
      </c>
      <c r="D27" s="214">
        <f>SUM(D28:D35)</f>
        <v>150</v>
      </c>
      <c r="E27" s="215">
        <f>SUM(E28:E35)</f>
        <v>0</v>
      </c>
      <c r="F27" s="213">
        <f>G27</f>
        <v>0</v>
      </c>
      <c r="G27" s="214">
        <f>SUM(G28:G35)</f>
        <v>0</v>
      </c>
      <c r="H27" s="215">
        <f>SUM(H28:H35)</f>
        <v>0</v>
      </c>
      <c r="I27" s="216">
        <f>F27/C27*100</f>
        <v>0</v>
      </c>
      <c r="J27" s="217">
        <f>G27/D27*100</f>
        <v>0</v>
      </c>
      <c r="K27" s="218">
        <v>0</v>
      </c>
      <c r="L27" s="219">
        <f>(F27+H27)/(C27+E27)*100</f>
        <v>0</v>
      </c>
    </row>
    <row r="28" spans="1:12" ht="36">
      <c r="A28" s="220" t="s">
        <v>523</v>
      </c>
      <c r="B28" s="221" t="s">
        <v>524</v>
      </c>
      <c r="C28" s="230">
        <f t="shared" si="1"/>
        <v>31</v>
      </c>
      <c r="D28" s="231">
        <v>31</v>
      </c>
      <c r="E28" s="232">
        <v>0</v>
      </c>
      <c r="F28" s="230">
        <f>G28</f>
        <v>0</v>
      </c>
      <c r="G28" s="231">
        <v>0</v>
      </c>
      <c r="H28" s="232">
        <v>0</v>
      </c>
      <c r="I28" s="234">
        <f>F28/C28*100</f>
        <v>0</v>
      </c>
      <c r="J28" s="235">
        <v>0</v>
      </c>
      <c r="K28" s="236">
        <v>0</v>
      </c>
      <c r="L28" s="249">
        <f>(F28+H28)/(C28+E28)*100</f>
        <v>0</v>
      </c>
    </row>
    <row r="29" spans="1:12" ht="71.25" customHeight="1">
      <c r="A29" s="250" t="s">
        <v>525</v>
      </c>
      <c r="B29" s="251" t="s">
        <v>526</v>
      </c>
      <c r="C29" s="230">
        <f t="shared" si="1"/>
        <v>0</v>
      </c>
      <c r="D29" s="252">
        <v>0</v>
      </c>
      <c r="E29" s="253">
        <v>0</v>
      </c>
      <c r="F29" s="230">
        <f aca="true" t="shared" si="2" ref="F29:F35">G29</f>
        <v>0</v>
      </c>
      <c r="G29" s="252">
        <v>0</v>
      </c>
      <c r="H29" s="254">
        <v>0</v>
      </c>
      <c r="I29" s="234">
        <v>0</v>
      </c>
      <c r="J29" s="235">
        <v>0</v>
      </c>
      <c r="K29" s="236">
        <v>0</v>
      </c>
      <c r="L29" s="249">
        <v>0</v>
      </c>
    </row>
    <row r="30" spans="1:12" ht="36">
      <c r="A30" s="250" t="s">
        <v>527</v>
      </c>
      <c r="B30" s="251" t="s">
        <v>528</v>
      </c>
      <c r="C30" s="230">
        <f t="shared" si="1"/>
        <v>54.2</v>
      </c>
      <c r="D30" s="252">
        <v>54.2</v>
      </c>
      <c r="E30" s="253">
        <v>0</v>
      </c>
      <c r="F30" s="230">
        <f t="shared" si="2"/>
        <v>0</v>
      </c>
      <c r="G30" s="252">
        <v>0</v>
      </c>
      <c r="H30" s="254">
        <v>0</v>
      </c>
      <c r="I30" s="234">
        <f>F30/C30*100</f>
        <v>0</v>
      </c>
      <c r="J30" s="235">
        <v>0</v>
      </c>
      <c r="K30" s="236">
        <v>0</v>
      </c>
      <c r="L30" s="249">
        <f>(F30+H30)/(C30+E30)*100</f>
        <v>0</v>
      </c>
    </row>
    <row r="31" spans="1:12" ht="36">
      <c r="A31" s="255" t="s">
        <v>529</v>
      </c>
      <c r="B31" s="256" t="s">
        <v>530</v>
      </c>
      <c r="C31" s="230">
        <f t="shared" si="1"/>
        <v>1.8</v>
      </c>
      <c r="D31" s="257">
        <v>1.8</v>
      </c>
      <c r="E31" s="258">
        <v>0</v>
      </c>
      <c r="F31" s="230">
        <f>G31</f>
        <v>0</v>
      </c>
      <c r="G31" s="257">
        <v>0</v>
      </c>
      <c r="H31" s="258">
        <v>0</v>
      </c>
      <c r="I31" s="234">
        <f>F31/C31*100</f>
        <v>0</v>
      </c>
      <c r="J31" s="235">
        <v>0</v>
      </c>
      <c r="K31" s="236">
        <v>0</v>
      </c>
      <c r="L31" s="249">
        <f>(F31+H31)/(C31+E31)*100</f>
        <v>0</v>
      </c>
    </row>
    <row r="32" spans="1:12" ht="36">
      <c r="A32" s="255" t="s">
        <v>531</v>
      </c>
      <c r="B32" s="256" t="s">
        <v>532</v>
      </c>
      <c r="C32" s="230">
        <f t="shared" si="1"/>
        <v>20</v>
      </c>
      <c r="D32" s="259">
        <v>20</v>
      </c>
      <c r="E32" s="260">
        <v>0</v>
      </c>
      <c r="F32" s="230">
        <f t="shared" si="2"/>
        <v>0</v>
      </c>
      <c r="G32" s="259">
        <v>0</v>
      </c>
      <c r="H32" s="260">
        <v>0</v>
      </c>
      <c r="I32" s="234">
        <v>0</v>
      </c>
      <c r="J32" s="235">
        <v>0</v>
      </c>
      <c r="K32" s="236">
        <v>0</v>
      </c>
      <c r="L32" s="249">
        <v>0</v>
      </c>
    </row>
    <row r="33" spans="1:12" ht="18">
      <c r="A33" s="255" t="s">
        <v>533</v>
      </c>
      <c r="B33" s="256" t="s">
        <v>534</v>
      </c>
      <c r="C33" s="230">
        <f t="shared" si="1"/>
        <v>16</v>
      </c>
      <c r="D33" s="259">
        <v>16</v>
      </c>
      <c r="E33" s="260">
        <v>0</v>
      </c>
      <c r="F33" s="230">
        <f t="shared" si="2"/>
        <v>0</v>
      </c>
      <c r="G33" s="259">
        <v>0</v>
      </c>
      <c r="H33" s="260">
        <v>0</v>
      </c>
      <c r="I33" s="234">
        <v>0</v>
      </c>
      <c r="J33" s="235">
        <v>0</v>
      </c>
      <c r="K33" s="236">
        <v>0</v>
      </c>
      <c r="L33" s="249">
        <v>0</v>
      </c>
    </row>
    <row r="34" spans="1:12" ht="54">
      <c r="A34" s="255" t="s">
        <v>535</v>
      </c>
      <c r="B34" s="256" t="s">
        <v>536</v>
      </c>
      <c r="C34" s="230">
        <f>D34</f>
        <v>27</v>
      </c>
      <c r="D34" s="259">
        <v>27</v>
      </c>
      <c r="E34" s="260">
        <v>0</v>
      </c>
      <c r="F34" s="230">
        <f>G34</f>
        <v>0</v>
      </c>
      <c r="G34" s="259">
        <v>0</v>
      </c>
      <c r="H34" s="260">
        <v>0</v>
      </c>
      <c r="I34" s="237">
        <f>F34/C34*100</f>
        <v>0</v>
      </c>
      <c r="J34" s="238">
        <f>G34/D34*100</f>
        <v>0</v>
      </c>
      <c r="K34" s="239">
        <v>0</v>
      </c>
      <c r="L34" s="240">
        <f>(F34+H34)/(C34+E34)*100</f>
        <v>0</v>
      </c>
    </row>
    <row r="35" spans="1:12" ht="54" thickBot="1">
      <c r="A35" s="261" t="s">
        <v>537</v>
      </c>
      <c r="B35" s="262" t="s">
        <v>538</v>
      </c>
      <c r="C35" s="246">
        <v>24.2</v>
      </c>
      <c r="D35" s="263">
        <v>0</v>
      </c>
      <c r="E35" s="264">
        <v>0</v>
      </c>
      <c r="F35" s="246">
        <f t="shared" si="2"/>
        <v>0</v>
      </c>
      <c r="G35" s="263">
        <v>0</v>
      </c>
      <c r="H35" s="264">
        <v>0</v>
      </c>
      <c r="I35" s="225">
        <f>F35/C35*100</f>
        <v>0</v>
      </c>
      <c r="J35" s="226">
        <v>0</v>
      </c>
      <c r="K35" s="227">
        <v>0</v>
      </c>
      <c r="L35" s="228">
        <f>(F35+H35)/(C35+E35)*100</f>
        <v>0</v>
      </c>
    </row>
    <row r="36" spans="1:12" ht="18" thickBot="1">
      <c r="A36" s="389" t="s">
        <v>540</v>
      </c>
      <c r="B36" s="390"/>
      <c r="C36" s="265">
        <f aca="true" t="shared" si="3" ref="C36:C49">D36</f>
        <v>477.29999999999995</v>
      </c>
      <c r="D36" s="266">
        <f>D37+D39+D43</f>
        <v>477.29999999999995</v>
      </c>
      <c r="E36" s="267">
        <f>E37+E40+E43</f>
        <v>0</v>
      </c>
      <c r="F36" s="265">
        <f>F37+F40+F43</f>
        <v>203.09999999999997</v>
      </c>
      <c r="G36" s="266">
        <f>G37+G40+G43</f>
        <v>203.09999999999997</v>
      </c>
      <c r="H36" s="267">
        <f>H37+H40+H43</f>
        <v>0</v>
      </c>
      <c r="I36" s="268">
        <f>F36/C36*100</f>
        <v>42.55185417976116</v>
      </c>
      <c r="J36" s="269">
        <f>G36/D36*100</f>
        <v>42.55185417976116</v>
      </c>
      <c r="K36" s="270">
        <v>0</v>
      </c>
      <c r="L36" s="271">
        <f>(F36+H36)/(C36+E36)*100</f>
        <v>42.55185417976116</v>
      </c>
    </row>
    <row r="37" spans="1:12" ht="87">
      <c r="A37" s="211" t="s">
        <v>509</v>
      </c>
      <c r="B37" s="212" t="s">
        <v>510</v>
      </c>
      <c r="C37" s="213">
        <f t="shared" si="3"/>
        <v>177.3</v>
      </c>
      <c r="D37" s="214">
        <f>SUM(D38:D38)</f>
        <v>177.3</v>
      </c>
      <c r="E37" s="215">
        <f>SUM(E38:E38)</f>
        <v>0</v>
      </c>
      <c r="F37" s="213">
        <f>G37</f>
        <v>0</v>
      </c>
      <c r="G37" s="214">
        <f>SUM(G38:G38)</f>
        <v>0</v>
      </c>
      <c r="H37" s="215">
        <f>SUM(H38:H38)</f>
        <v>0</v>
      </c>
      <c r="I37" s="216">
        <f>F37/C37*100</f>
        <v>0</v>
      </c>
      <c r="J37" s="217">
        <v>0</v>
      </c>
      <c r="K37" s="218">
        <v>0</v>
      </c>
      <c r="L37" s="219">
        <f>(F37+H37)/(C37+E37)*100</f>
        <v>0</v>
      </c>
    </row>
    <row r="38" spans="1:12" ht="54" thickBot="1">
      <c r="A38" s="220" t="s">
        <v>511</v>
      </c>
      <c r="B38" s="221" t="s">
        <v>512</v>
      </c>
      <c r="C38" s="222">
        <f t="shared" si="3"/>
        <v>177.3</v>
      </c>
      <c r="D38" s="223">
        <v>177.3</v>
      </c>
      <c r="E38" s="224">
        <v>0</v>
      </c>
      <c r="F38" s="222">
        <f>G38</f>
        <v>0</v>
      </c>
      <c r="G38" s="223">
        <v>0</v>
      </c>
      <c r="H38" s="224">
        <v>0</v>
      </c>
      <c r="I38" s="225">
        <v>0</v>
      </c>
      <c r="J38" s="226">
        <v>0</v>
      </c>
      <c r="K38" s="227">
        <v>0</v>
      </c>
      <c r="L38" s="228">
        <v>0</v>
      </c>
    </row>
    <row r="39" spans="1:12" ht="69.75" thickBot="1">
      <c r="A39" s="211" t="s">
        <v>513</v>
      </c>
      <c r="B39" s="212" t="s">
        <v>514</v>
      </c>
      <c r="C39" s="213">
        <f t="shared" si="3"/>
        <v>150</v>
      </c>
      <c r="D39" s="214">
        <f>SUM(D40:D42)</f>
        <v>150</v>
      </c>
      <c r="E39" s="214">
        <f>SUM(E40:E42)</f>
        <v>0</v>
      </c>
      <c r="F39" s="213">
        <f>G39</f>
        <v>53.1</v>
      </c>
      <c r="G39" s="214">
        <f>SUM(G40:G42)</f>
        <v>53.1</v>
      </c>
      <c r="H39" s="229">
        <f>SUM(H40:H42)</f>
        <v>0</v>
      </c>
      <c r="I39" s="216">
        <f>F39/C39*100</f>
        <v>35.400000000000006</v>
      </c>
      <c r="J39" s="217">
        <v>0</v>
      </c>
      <c r="K39" s="218">
        <v>0</v>
      </c>
      <c r="L39" s="219">
        <f>(F39+H39)/(C39+E39)*100</f>
        <v>35.400000000000006</v>
      </c>
    </row>
    <row r="40" spans="1:12" ht="54">
      <c r="A40" s="220" t="s">
        <v>515</v>
      </c>
      <c r="B40" s="221" t="s">
        <v>516</v>
      </c>
      <c r="C40" s="230">
        <f t="shared" si="3"/>
        <v>83</v>
      </c>
      <c r="D40" s="231">
        <v>83</v>
      </c>
      <c r="E40" s="232">
        <v>0</v>
      </c>
      <c r="F40" s="230">
        <v>53.1</v>
      </c>
      <c r="G40" s="231">
        <v>53.1</v>
      </c>
      <c r="H40" s="233">
        <v>0</v>
      </c>
      <c r="I40" s="234">
        <v>0</v>
      </c>
      <c r="J40" s="235">
        <f>G40/D40*100</f>
        <v>63.97590361445783</v>
      </c>
      <c r="K40" s="236">
        <v>0</v>
      </c>
      <c r="L40" s="219">
        <f>(F40+H40)/(C40+E40)*100</f>
        <v>63.97590361445783</v>
      </c>
    </row>
    <row r="41" spans="1:12" ht="72">
      <c r="A41" s="220" t="s">
        <v>517</v>
      </c>
      <c r="B41" s="221" t="s">
        <v>518</v>
      </c>
      <c r="C41" s="230">
        <f t="shared" si="3"/>
        <v>50</v>
      </c>
      <c r="D41" s="231">
        <v>50</v>
      </c>
      <c r="E41" s="232">
        <v>0</v>
      </c>
      <c r="F41" s="230">
        <v>0</v>
      </c>
      <c r="G41" s="231">
        <v>0</v>
      </c>
      <c r="H41" s="233">
        <v>0</v>
      </c>
      <c r="I41" s="237">
        <v>0</v>
      </c>
      <c r="J41" s="238">
        <f>G41/D41*100</f>
        <v>0</v>
      </c>
      <c r="K41" s="239">
        <v>0</v>
      </c>
      <c r="L41" s="240">
        <v>0</v>
      </c>
    </row>
    <row r="42" spans="1:12" ht="90" thickBot="1">
      <c r="A42" s="241" t="s">
        <v>519</v>
      </c>
      <c r="B42" s="242" t="s">
        <v>520</v>
      </c>
      <c r="C42" s="243">
        <f t="shared" si="3"/>
        <v>17</v>
      </c>
      <c r="D42" s="244">
        <v>17</v>
      </c>
      <c r="E42" s="245">
        <v>0</v>
      </c>
      <c r="F42" s="246">
        <v>0</v>
      </c>
      <c r="G42" s="247">
        <v>0</v>
      </c>
      <c r="H42" s="248">
        <v>0</v>
      </c>
      <c r="I42" s="225">
        <v>0</v>
      </c>
      <c r="J42" s="235">
        <f>G42/D42*100</f>
        <v>0</v>
      </c>
      <c r="K42" s="227">
        <v>0</v>
      </c>
      <c r="L42" s="228">
        <v>0</v>
      </c>
    </row>
    <row r="43" spans="1:12" ht="69">
      <c r="A43" s="211" t="s">
        <v>521</v>
      </c>
      <c r="B43" s="212" t="s">
        <v>522</v>
      </c>
      <c r="C43" s="213">
        <f t="shared" si="3"/>
        <v>149.99999999999997</v>
      </c>
      <c r="D43" s="214">
        <f>SUM(D44:D51)</f>
        <v>149.99999999999997</v>
      </c>
      <c r="E43" s="215">
        <f>SUM(E44:E51)</f>
        <v>0</v>
      </c>
      <c r="F43" s="213">
        <f>G43</f>
        <v>149.99999999999997</v>
      </c>
      <c r="G43" s="214">
        <f>SUM(G44:G51)</f>
        <v>149.99999999999997</v>
      </c>
      <c r="H43" s="215">
        <f>SUM(H44:H51)</f>
        <v>0</v>
      </c>
      <c r="I43" s="216">
        <f>F43/C43*100</f>
        <v>100</v>
      </c>
      <c r="J43" s="217">
        <f>G43/D43*100</f>
        <v>100</v>
      </c>
      <c r="K43" s="218">
        <v>0</v>
      </c>
      <c r="L43" s="219">
        <f>(F43+H43)/(C43+E43)*100</f>
        <v>100</v>
      </c>
    </row>
    <row r="44" spans="1:12" ht="36">
      <c r="A44" s="220" t="s">
        <v>523</v>
      </c>
      <c r="B44" s="221" t="s">
        <v>524</v>
      </c>
      <c r="C44" s="230">
        <f t="shared" si="3"/>
        <v>35</v>
      </c>
      <c r="D44" s="231">
        <v>35</v>
      </c>
      <c r="E44" s="232">
        <v>0</v>
      </c>
      <c r="F44" s="230">
        <f>G44</f>
        <v>35</v>
      </c>
      <c r="G44" s="231">
        <v>35</v>
      </c>
      <c r="H44" s="232">
        <v>0</v>
      </c>
      <c r="I44" s="234">
        <f>F44/C44*100</f>
        <v>100</v>
      </c>
      <c r="J44" s="235">
        <v>0</v>
      </c>
      <c r="K44" s="236">
        <v>0</v>
      </c>
      <c r="L44" s="249">
        <f>(F44+H44)/(C44+E44)*100</f>
        <v>100</v>
      </c>
    </row>
    <row r="45" spans="1:12" ht="36">
      <c r="A45" s="250" t="s">
        <v>525</v>
      </c>
      <c r="B45" s="251" t="s">
        <v>526</v>
      </c>
      <c r="C45" s="230">
        <f t="shared" si="3"/>
        <v>44.1</v>
      </c>
      <c r="D45" s="252">
        <v>44.1</v>
      </c>
      <c r="E45" s="253">
        <v>0</v>
      </c>
      <c r="F45" s="230">
        <f aca="true" t="shared" si="4" ref="F45:F51">G45</f>
        <v>44.1</v>
      </c>
      <c r="G45" s="252">
        <v>44.1</v>
      </c>
      <c r="H45" s="254">
        <v>0</v>
      </c>
      <c r="I45" s="234">
        <f>F45/C45*100</f>
        <v>100</v>
      </c>
      <c r="J45" s="235">
        <v>0</v>
      </c>
      <c r="K45" s="236">
        <v>0</v>
      </c>
      <c r="L45" s="249">
        <f>(F45+H45)/(C45+E45)*100</f>
        <v>100</v>
      </c>
    </row>
    <row r="46" spans="1:12" ht="36">
      <c r="A46" s="250" t="s">
        <v>527</v>
      </c>
      <c r="B46" s="251" t="s">
        <v>528</v>
      </c>
      <c r="C46" s="230">
        <f t="shared" si="3"/>
        <v>13</v>
      </c>
      <c r="D46" s="252">
        <v>13</v>
      </c>
      <c r="E46" s="253">
        <v>0</v>
      </c>
      <c r="F46" s="230">
        <f t="shared" si="4"/>
        <v>13</v>
      </c>
      <c r="G46" s="252">
        <v>13</v>
      </c>
      <c r="H46" s="254">
        <v>0</v>
      </c>
      <c r="I46" s="234">
        <f>F46/C46*100</f>
        <v>100</v>
      </c>
      <c r="J46" s="235">
        <v>0</v>
      </c>
      <c r="K46" s="236">
        <v>0</v>
      </c>
      <c r="L46" s="249">
        <f>(F46+H46)/(C46+E46)*100</f>
        <v>100</v>
      </c>
    </row>
    <row r="47" spans="1:12" ht="36">
      <c r="A47" s="255" t="s">
        <v>529</v>
      </c>
      <c r="B47" s="256" t="s">
        <v>530</v>
      </c>
      <c r="C47" s="230">
        <f t="shared" si="3"/>
        <v>1.8</v>
      </c>
      <c r="D47" s="257">
        <v>1.8</v>
      </c>
      <c r="E47" s="258">
        <v>0</v>
      </c>
      <c r="F47" s="230">
        <f>G47</f>
        <v>1.8</v>
      </c>
      <c r="G47" s="257">
        <v>1.8</v>
      </c>
      <c r="H47" s="258">
        <v>0</v>
      </c>
      <c r="I47" s="234">
        <f>F47/C47*100</f>
        <v>100</v>
      </c>
      <c r="J47" s="235">
        <v>0</v>
      </c>
      <c r="K47" s="236">
        <v>0</v>
      </c>
      <c r="L47" s="249">
        <f>(F47+H47)/(C47+E47)*100</f>
        <v>100</v>
      </c>
    </row>
    <row r="48" spans="1:12" ht="36">
      <c r="A48" s="255" t="s">
        <v>531</v>
      </c>
      <c r="B48" s="256" t="s">
        <v>532</v>
      </c>
      <c r="C48" s="230">
        <f t="shared" si="3"/>
        <v>0</v>
      </c>
      <c r="D48" s="259">
        <v>0</v>
      </c>
      <c r="E48" s="260">
        <v>0</v>
      </c>
      <c r="F48" s="230">
        <f t="shared" si="4"/>
        <v>0</v>
      </c>
      <c r="G48" s="259">
        <v>0</v>
      </c>
      <c r="H48" s="260">
        <v>0</v>
      </c>
      <c r="I48" s="234">
        <v>0</v>
      </c>
      <c r="J48" s="235">
        <v>0</v>
      </c>
      <c r="K48" s="236">
        <v>0</v>
      </c>
      <c r="L48" s="249">
        <v>0</v>
      </c>
    </row>
    <row r="49" spans="1:12" ht="18">
      <c r="A49" s="255" t="s">
        <v>533</v>
      </c>
      <c r="B49" s="256" t="s">
        <v>534</v>
      </c>
      <c r="C49" s="230">
        <f t="shared" si="3"/>
        <v>0</v>
      </c>
      <c r="D49" s="259">
        <v>0</v>
      </c>
      <c r="E49" s="260">
        <v>0</v>
      </c>
      <c r="F49" s="230">
        <f t="shared" si="4"/>
        <v>0</v>
      </c>
      <c r="G49" s="259">
        <v>0</v>
      </c>
      <c r="H49" s="260">
        <v>0</v>
      </c>
      <c r="I49" s="234">
        <v>0</v>
      </c>
      <c r="J49" s="235">
        <v>0</v>
      </c>
      <c r="K49" s="236">
        <v>0</v>
      </c>
      <c r="L49" s="249">
        <v>0</v>
      </c>
    </row>
    <row r="50" spans="1:12" ht="54">
      <c r="A50" s="255" t="s">
        <v>535</v>
      </c>
      <c r="B50" s="256" t="s">
        <v>536</v>
      </c>
      <c r="C50" s="230">
        <f>D50</f>
        <v>31.9</v>
      </c>
      <c r="D50" s="259">
        <v>31.9</v>
      </c>
      <c r="E50" s="260">
        <v>0</v>
      </c>
      <c r="F50" s="230">
        <f>G50</f>
        <v>31.9</v>
      </c>
      <c r="G50" s="259">
        <v>31.9</v>
      </c>
      <c r="H50" s="260">
        <v>0</v>
      </c>
      <c r="I50" s="237">
        <f aca="true" t="shared" si="5" ref="I50:J52">F50/C50*100</f>
        <v>100</v>
      </c>
      <c r="J50" s="238">
        <f t="shared" si="5"/>
        <v>100</v>
      </c>
      <c r="K50" s="239">
        <v>0</v>
      </c>
      <c r="L50" s="240">
        <f>(F50+H50)/(C50+E50)*100</f>
        <v>100</v>
      </c>
    </row>
    <row r="51" spans="1:12" ht="54" thickBot="1">
      <c r="A51" s="279" t="s">
        <v>537</v>
      </c>
      <c r="B51" s="280" t="s">
        <v>538</v>
      </c>
      <c r="C51" s="243">
        <v>24.2</v>
      </c>
      <c r="D51" s="281">
        <v>24.2</v>
      </c>
      <c r="E51" s="282">
        <v>0</v>
      </c>
      <c r="F51" s="243">
        <f t="shared" si="4"/>
        <v>24.2</v>
      </c>
      <c r="G51" s="281">
        <v>24.2</v>
      </c>
      <c r="H51" s="282">
        <v>0</v>
      </c>
      <c r="I51" s="275">
        <f t="shared" si="5"/>
        <v>100</v>
      </c>
      <c r="J51" s="276">
        <f t="shared" si="5"/>
        <v>100</v>
      </c>
      <c r="K51" s="277">
        <v>0</v>
      </c>
      <c r="L51" s="278">
        <f>(F51+H51)/(C51+E51)*100</f>
        <v>100</v>
      </c>
    </row>
    <row r="52" spans="1:12" ht="18" thickBot="1">
      <c r="A52" s="389" t="s">
        <v>552</v>
      </c>
      <c r="B52" s="390"/>
      <c r="C52" s="297">
        <f aca="true" t="shared" si="6" ref="C52:H52">C53+C57+C60</f>
        <v>4594.907</v>
      </c>
      <c r="D52" s="284">
        <f t="shared" si="6"/>
        <v>4594.907</v>
      </c>
      <c r="E52" s="298">
        <f t="shared" si="6"/>
        <v>0</v>
      </c>
      <c r="F52" s="297">
        <f t="shared" si="6"/>
        <v>2906.027</v>
      </c>
      <c r="G52" s="284">
        <f t="shared" si="6"/>
        <v>2906.027</v>
      </c>
      <c r="H52" s="298">
        <f t="shared" si="6"/>
        <v>0</v>
      </c>
      <c r="I52" s="305">
        <f t="shared" si="5"/>
        <v>63.244522685660456</v>
      </c>
      <c r="J52" s="285">
        <f t="shared" si="5"/>
        <v>63.244522685660456</v>
      </c>
      <c r="K52" s="285">
        <v>0</v>
      </c>
      <c r="L52" s="286">
        <f>(F52+H52)/(C52+E52)*100</f>
        <v>63.244522685660456</v>
      </c>
    </row>
    <row r="53" spans="1:12" ht="87">
      <c r="A53" s="287" t="s">
        <v>509</v>
      </c>
      <c r="B53" s="288" t="s">
        <v>510</v>
      </c>
      <c r="C53" s="299">
        <f aca="true" t="shared" si="7" ref="C53:H53">SUM(C54:C56)</f>
        <v>2842.207</v>
      </c>
      <c r="D53" s="283">
        <f t="shared" si="7"/>
        <v>2842.207</v>
      </c>
      <c r="E53" s="300">
        <f t="shared" si="7"/>
        <v>0</v>
      </c>
      <c r="F53" s="299">
        <f t="shared" si="7"/>
        <v>1354.7269999999999</v>
      </c>
      <c r="G53" s="283">
        <f t="shared" si="7"/>
        <v>1354.7269999999999</v>
      </c>
      <c r="H53" s="300">
        <f t="shared" si="7"/>
        <v>0</v>
      </c>
      <c r="I53" s="306">
        <f aca="true" t="shared" si="8" ref="I53:I67">F53/C53*100</f>
        <v>47.66461415371927</v>
      </c>
      <c r="J53" s="307">
        <f aca="true" t="shared" si="9" ref="J53:J67">G53/D53*100</f>
        <v>47.66461415371927</v>
      </c>
      <c r="K53" s="307">
        <v>0</v>
      </c>
      <c r="L53" s="308">
        <f aca="true" t="shared" si="10" ref="L53:L67">(F53+H53)/(C53+E53)*100</f>
        <v>47.66461415371927</v>
      </c>
    </row>
    <row r="54" spans="1:12" ht="90">
      <c r="A54" s="289" t="s">
        <v>541</v>
      </c>
      <c r="B54" s="290" t="s">
        <v>542</v>
      </c>
      <c r="C54" s="230">
        <f>D54</f>
        <v>1703.7</v>
      </c>
      <c r="D54" s="231">
        <v>1703.7</v>
      </c>
      <c r="E54" s="232">
        <v>0</v>
      </c>
      <c r="F54" s="230">
        <f>G54</f>
        <v>796.22</v>
      </c>
      <c r="G54" s="231">
        <v>796.22</v>
      </c>
      <c r="H54" s="232">
        <v>0</v>
      </c>
      <c r="I54" s="309">
        <f t="shared" si="8"/>
        <v>46.73475377120385</v>
      </c>
      <c r="J54" s="310">
        <f t="shared" si="9"/>
        <v>46.73475377120385</v>
      </c>
      <c r="K54" s="310">
        <v>0</v>
      </c>
      <c r="L54" s="311">
        <f t="shared" si="10"/>
        <v>46.73475377120385</v>
      </c>
    </row>
    <row r="55" spans="1:12" ht="54">
      <c r="A55" s="289" t="s">
        <v>511</v>
      </c>
      <c r="B55" s="290" t="s">
        <v>512</v>
      </c>
      <c r="C55" s="230">
        <f aca="true" t="shared" si="11" ref="C55:C67">D55</f>
        <v>580</v>
      </c>
      <c r="D55" s="231">
        <v>580</v>
      </c>
      <c r="E55" s="232">
        <v>0</v>
      </c>
      <c r="F55" s="230">
        <f>G55</f>
        <v>0</v>
      </c>
      <c r="G55" s="231">
        <v>0</v>
      </c>
      <c r="H55" s="232">
        <v>0</v>
      </c>
      <c r="I55" s="309">
        <f t="shared" si="8"/>
        <v>0</v>
      </c>
      <c r="J55" s="310">
        <f t="shared" si="9"/>
        <v>0</v>
      </c>
      <c r="K55" s="310">
        <v>0</v>
      </c>
      <c r="L55" s="311">
        <f t="shared" si="10"/>
        <v>0</v>
      </c>
    </row>
    <row r="56" spans="1:12" ht="90">
      <c r="A56" s="289" t="s">
        <v>543</v>
      </c>
      <c r="B56" s="290" t="s">
        <v>544</v>
      </c>
      <c r="C56" s="230">
        <f t="shared" si="11"/>
        <v>558.507</v>
      </c>
      <c r="D56" s="231">
        <v>558.507</v>
      </c>
      <c r="E56" s="232">
        <v>0</v>
      </c>
      <c r="F56" s="230">
        <f>G56</f>
        <v>558.507</v>
      </c>
      <c r="G56" s="231">
        <v>558.507</v>
      </c>
      <c r="H56" s="232">
        <v>0</v>
      </c>
      <c r="I56" s="309">
        <f t="shared" si="8"/>
        <v>100</v>
      </c>
      <c r="J56" s="310">
        <f t="shared" si="9"/>
        <v>100</v>
      </c>
      <c r="K56" s="310">
        <v>0</v>
      </c>
      <c r="L56" s="311">
        <f t="shared" si="10"/>
        <v>100</v>
      </c>
    </row>
    <row r="57" spans="1:12" ht="69">
      <c r="A57" s="291" t="s">
        <v>513</v>
      </c>
      <c r="B57" s="292" t="s">
        <v>514</v>
      </c>
      <c r="C57" s="301">
        <f aca="true" t="shared" si="12" ref="C57:H57">SUM(C58:C59)</f>
        <v>201.4</v>
      </c>
      <c r="D57" s="274">
        <f t="shared" si="12"/>
        <v>201.4</v>
      </c>
      <c r="E57" s="302">
        <f t="shared" si="12"/>
        <v>0</v>
      </c>
      <c r="F57" s="301">
        <f t="shared" si="12"/>
        <v>0</v>
      </c>
      <c r="G57" s="274">
        <f t="shared" si="12"/>
        <v>0</v>
      </c>
      <c r="H57" s="302">
        <f t="shared" si="12"/>
        <v>0</v>
      </c>
      <c r="I57" s="309">
        <f t="shared" si="8"/>
        <v>0</v>
      </c>
      <c r="J57" s="310">
        <f t="shared" si="9"/>
        <v>0</v>
      </c>
      <c r="K57" s="310">
        <v>0</v>
      </c>
      <c r="L57" s="311">
        <f t="shared" si="10"/>
        <v>0</v>
      </c>
    </row>
    <row r="58" spans="1:12" ht="54">
      <c r="A58" s="289" t="s">
        <v>515</v>
      </c>
      <c r="B58" s="290" t="s">
        <v>516</v>
      </c>
      <c r="C58" s="230">
        <f>D58</f>
        <v>198.6</v>
      </c>
      <c r="D58" s="231">
        <v>198.6</v>
      </c>
      <c r="E58" s="232">
        <v>0</v>
      </c>
      <c r="F58" s="230">
        <v>0</v>
      </c>
      <c r="G58" s="231">
        <v>0</v>
      </c>
      <c r="H58" s="232">
        <v>0</v>
      </c>
      <c r="I58" s="309">
        <f t="shared" si="8"/>
        <v>0</v>
      </c>
      <c r="J58" s="310">
        <f t="shared" si="9"/>
        <v>0</v>
      </c>
      <c r="K58" s="310">
        <v>0</v>
      </c>
      <c r="L58" s="311">
        <f t="shared" si="10"/>
        <v>0</v>
      </c>
    </row>
    <row r="59" spans="1:12" ht="72">
      <c r="A59" s="289" t="s">
        <v>517</v>
      </c>
      <c r="B59" s="290" t="s">
        <v>518</v>
      </c>
      <c r="C59" s="230">
        <f>D59</f>
        <v>2.8</v>
      </c>
      <c r="D59" s="231">
        <v>2.8</v>
      </c>
      <c r="E59" s="232">
        <v>0</v>
      </c>
      <c r="F59" s="230">
        <v>0</v>
      </c>
      <c r="G59" s="231">
        <v>0</v>
      </c>
      <c r="H59" s="232">
        <v>0</v>
      </c>
      <c r="I59" s="309">
        <f t="shared" si="8"/>
        <v>0</v>
      </c>
      <c r="J59" s="310">
        <f t="shared" si="9"/>
        <v>0</v>
      </c>
      <c r="K59" s="310">
        <v>0</v>
      </c>
      <c r="L59" s="311">
        <f t="shared" si="10"/>
        <v>0</v>
      </c>
    </row>
    <row r="60" spans="1:12" ht="69">
      <c r="A60" s="291" t="s">
        <v>521</v>
      </c>
      <c r="B60" s="292" t="s">
        <v>522</v>
      </c>
      <c r="C60" s="301">
        <f aca="true" t="shared" si="13" ref="C60:H60">SUM(C61:C67)</f>
        <v>1551.3000000000002</v>
      </c>
      <c r="D60" s="274">
        <f t="shared" si="13"/>
        <v>1551.3000000000002</v>
      </c>
      <c r="E60" s="302">
        <f t="shared" si="13"/>
        <v>0</v>
      </c>
      <c r="F60" s="301">
        <f t="shared" si="13"/>
        <v>1551.3000000000002</v>
      </c>
      <c r="G60" s="274">
        <f t="shared" si="13"/>
        <v>1551.3000000000002</v>
      </c>
      <c r="H60" s="302">
        <f t="shared" si="13"/>
        <v>0</v>
      </c>
      <c r="I60" s="309">
        <f t="shared" si="8"/>
        <v>100</v>
      </c>
      <c r="J60" s="310">
        <f t="shared" si="9"/>
        <v>100</v>
      </c>
      <c r="K60" s="310">
        <v>0</v>
      </c>
      <c r="L60" s="311">
        <f t="shared" si="10"/>
        <v>100</v>
      </c>
    </row>
    <row r="61" spans="1:12" ht="54">
      <c r="A61" s="289" t="s">
        <v>523</v>
      </c>
      <c r="B61" s="290" t="s">
        <v>545</v>
      </c>
      <c r="C61" s="230">
        <f t="shared" si="11"/>
        <v>369</v>
      </c>
      <c r="D61" s="231">
        <v>369</v>
      </c>
      <c r="E61" s="232">
        <v>0</v>
      </c>
      <c r="F61" s="230">
        <f>G61</f>
        <v>369</v>
      </c>
      <c r="G61" s="231">
        <v>369</v>
      </c>
      <c r="H61" s="232">
        <v>0</v>
      </c>
      <c r="I61" s="309">
        <f t="shared" si="8"/>
        <v>100</v>
      </c>
      <c r="J61" s="310">
        <f t="shared" si="9"/>
        <v>100</v>
      </c>
      <c r="K61" s="310">
        <v>0</v>
      </c>
      <c r="L61" s="311">
        <f t="shared" si="10"/>
        <v>100</v>
      </c>
    </row>
    <row r="62" spans="1:12" ht="36">
      <c r="A62" s="293" t="s">
        <v>525</v>
      </c>
      <c r="B62" s="294" t="s">
        <v>546</v>
      </c>
      <c r="C62" s="230">
        <f t="shared" si="11"/>
        <v>555.5</v>
      </c>
      <c r="D62" s="252">
        <v>555.5</v>
      </c>
      <c r="E62" s="253">
        <v>0</v>
      </c>
      <c r="F62" s="230">
        <f aca="true" t="shared" si="14" ref="F62:F67">G62</f>
        <v>555.5</v>
      </c>
      <c r="G62" s="252">
        <v>555.5</v>
      </c>
      <c r="H62" s="254">
        <v>0</v>
      </c>
      <c r="I62" s="309">
        <f t="shared" si="8"/>
        <v>100</v>
      </c>
      <c r="J62" s="310">
        <f t="shared" si="9"/>
        <v>100</v>
      </c>
      <c r="K62" s="310">
        <v>0</v>
      </c>
      <c r="L62" s="311">
        <f t="shared" si="10"/>
        <v>100</v>
      </c>
    </row>
    <row r="63" spans="1:12" ht="36">
      <c r="A63" s="293" t="s">
        <v>527</v>
      </c>
      <c r="B63" s="294" t="s">
        <v>547</v>
      </c>
      <c r="C63" s="230">
        <f t="shared" si="11"/>
        <v>4.5</v>
      </c>
      <c r="D63" s="252">
        <v>4.5</v>
      </c>
      <c r="E63" s="253">
        <v>0</v>
      </c>
      <c r="F63" s="230">
        <f t="shared" si="14"/>
        <v>4.5</v>
      </c>
      <c r="G63" s="252">
        <v>4.5</v>
      </c>
      <c r="H63" s="254">
        <v>0</v>
      </c>
      <c r="I63" s="309">
        <f t="shared" si="8"/>
        <v>100</v>
      </c>
      <c r="J63" s="310">
        <f t="shared" si="9"/>
        <v>100</v>
      </c>
      <c r="K63" s="310">
        <v>0</v>
      </c>
      <c r="L63" s="311">
        <f t="shared" si="10"/>
        <v>100</v>
      </c>
    </row>
    <row r="64" spans="1:12" ht="54">
      <c r="A64" s="255" t="s">
        <v>529</v>
      </c>
      <c r="B64" s="256" t="s">
        <v>548</v>
      </c>
      <c r="C64" s="230">
        <f t="shared" si="11"/>
        <v>97.5</v>
      </c>
      <c r="D64" s="257">
        <v>97.5</v>
      </c>
      <c r="E64" s="258">
        <v>0</v>
      </c>
      <c r="F64" s="230">
        <f>G64</f>
        <v>97.5</v>
      </c>
      <c r="G64" s="257">
        <v>97.5</v>
      </c>
      <c r="H64" s="258">
        <v>0</v>
      </c>
      <c r="I64" s="309">
        <f t="shared" si="8"/>
        <v>100</v>
      </c>
      <c r="J64" s="310">
        <f t="shared" si="9"/>
        <v>100</v>
      </c>
      <c r="K64" s="310">
        <v>0</v>
      </c>
      <c r="L64" s="311">
        <f t="shared" si="10"/>
        <v>100</v>
      </c>
    </row>
    <row r="65" spans="1:12" ht="54">
      <c r="A65" s="255" t="s">
        <v>531</v>
      </c>
      <c r="B65" s="256" t="s">
        <v>549</v>
      </c>
      <c r="C65" s="230">
        <f t="shared" si="11"/>
        <v>33.5</v>
      </c>
      <c r="D65" s="259">
        <v>33.5</v>
      </c>
      <c r="E65" s="260">
        <v>0</v>
      </c>
      <c r="F65" s="230">
        <f t="shared" si="14"/>
        <v>33.5</v>
      </c>
      <c r="G65" s="259">
        <v>33.5</v>
      </c>
      <c r="H65" s="260">
        <v>0</v>
      </c>
      <c r="I65" s="309">
        <f t="shared" si="8"/>
        <v>100</v>
      </c>
      <c r="J65" s="310">
        <f t="shared" si="9"/>
        <v>100</v>
      </c>
      <c r="K65" s="310">
        <v>0</v>
      </c>
      <c r="L65" s="311">
        <f t="shared" si="10"/>
        <v>100</v>
      </c>
    </row>
    <row r="66" spans="1:12" ht="54">
      <c r="A66" s="255" t="s">
        <v>533</v>
      </c>
      <c r="B66" s="256" t="s">
        <v>550</v>
      </c>
      <c r="C66" s="230">
        <f t="shared" si="11"/>
        <v>12.4</v>
      </c>
      <c r="D66" s="259">
        <v>12.4</v>
      </c>
      <c r="E66" s="260">
        <v>0</v>
      </c>
      <c r="F66" s="230">
        <f t="shared" si="14"/>
        <v>12.4</v>
      </c>
      <c r="G66" s="259">
        <v>12.4</v>
      </c>
      <c r="H66" s="260">
        <v>0</v>
      </c>
      <c r="I66" s="309">
        <f t="shared" si="8"/>
        <v>100</v>
      </c>
      <c r="J66" s="310">
        <f t="shared" si="9"/>
        <v>100</v>
      </c>
      <c r="K66" s="310">
        <v>0</v>
      </c>
      <c r="L66" s="311">
        <f t="shared" si="10"/>
        <v>100</v>
      </c>
    </row>
    <row r="67" spans="1:12" ht="54" thickBot="1">
      <c r="A67" s="295" t="s">
        <v>535</v>
      </c>
      <c r="B67" s="296" t="s">
        <v>551</v>
      </c>
      <c r="C67" s="222">
        <f t="shared" si="11"/>
        <v>478.9</v>
      </c>
      <c r="D67" s="303">
        <v>478.9</v>
      </c>
      <c r="E67" s="304">
        <v>0</v>
      </c>
      <c r="F67" s="222">
        <f t="shared" si="14"/>
        <v>478.9</v>
      </c>
      <c r="G67" s="303">
        <v>478.9</v>
      </c>
      <c r="H67" s="304">
        <v>0</v>
      </c>
      <c r="I67" s="312">
        <f t="shared" si="8"/>
        <v>100</v>
      </c>
      <c r="J67" s="313">
        <f t="shared" si="9"/>
        <v>100</v>
      </c>
      <c r="K67" s="313">
        <v>0</v>
      </c>
      <c r="L67" s="314">
        <f t="shared" si="10"/>
        <v>100</v>
      </c>
    </row>
    <row r="68" spans="1:12" ht="23.25" customHeight="1">
      <c r="A68" s="62"/>
      <c r="B68" s="63"/>
      <c r="C68" s="64"/>
      <c r="D68" s="64"/>
      <c r="E68" s="64"/>
      <c r="F68" s="65"/>
      <c r="G68" s="64"/>
      <c r="H68" s="65"/>
      <c r="I68" s="66"/>
      <c r="J68" s="66"/>
      <c r="K68" s="66"/>
      <c r="L68" s="61"/>
    </row>
    <row r="69" spans="2:4" s="24" customFormat="1" ht="18">
      <c r="B69" s="24" t="s">
        <v>42</v>
      </c>
      <c r="C69" s="25"/>
      <c r="D69" s="25"/>
    </row>
    <row r="70" spans="1:12" s="24" customFormat="1" ht="40.5" customHeight="1">
      <c r="A70" s="24" t="s">
        <v>55</v>
      </c>
      <c r="B70" s="391" t="s">
        <v>98</v>
      </c>
      <c r="C70" s="391"/>
      <c r="D70" s="391"/>
      <c r="E70" s="391"/>
      <c r="F70" s="391"/>
      <c r="G70" s="391"/>
      <c r="H70" s="391"/>
      <c r="I70" s="391"/>
      <c r="J70" s="391"/>
      <c r="K70" s="391"/>
      <c r="L70" s="392"/>
    </row>
    <row r="71" spans="1:11" s="24" customFormat="1" ht="22.5" customHeight="1" hidden="1">
      <c r="A71" s="24" t="s">
        <v>58</v>
      </c>
      <c r="B71" s="391" t="s">
        <v>126</v>
      </c>
      <c r="C71" s="393"/>
      <c r="D71" s="393"/>
      <c r="E71" s="393"/>
      <c r="F71" s="393"/>
      <c r="G71" s="393"/>
      <c r="H71" s="393"/>
      <c r="I71" s="393"/>
      <c r="J71" s="393"/>
      <c r="K71" s="393"/>
    </row>
    <row r="72" spans="1:12" s="24" customFormat="1" ht="42" customHeight="1">
      <c r="A72" s="24" t="s">
        <v>58</v>
      </c>
      <c r="B72" s="391" t="s">
        <v>145</v>
      </c>
      <c r="C72" s="391"/>
      <c r="D72" s="391"/>
      <c r="E72" s="391"/>
      <c r="F72" s="391"/>
      <c r="G72" s="391"/>
      <c r="H72" s="391"/>
      <c r="I72" s="391"/>
      <c r="J72" s="391"/>
      <c r="K72" s="391"/>
      <c r="L72" s="392"/>
    </row>
    <row r="73" spans="2:4" s="24" customFormat="1" ht="24" customHeight="1">
      <c r="B73" s="26" t="s">
        <v>137</v>
      </c>
      <c r="C73" s="25"/>
      <c r="D73" s="25"/>
    </row>
  </sheetData>
  <sheetProtection/>
  <mergeCells count="41">
    <mergeCell ref="A20:B20"/>
    <mergeCell ref="A36:B36"/>
    <mergeCell ref="A52:B52"/>
    <mergeCell ref="A19:B19"/>
    <mergeCell ref="B70:L70"/>
    <mergeCell ref="B72:L72"/>
    <mergeCell ref="B71:K71"/>
    <mergeCell ref="L15:L17"/>
    <mergeCell ref="C16:D16"/>
    <mergeCell ref="E16:E17"/>
    <mergeCell ref="F16:G16"/>
    <mergeCell ref="H16:H17"/>
    <mergeCell ref="I16:J16"/>
    <mergeCell ref="K16:K17"/>
    <mergeCell ref="F15:H15"/>
    <mergeCell ref="I15:K15"/>
    <mergeCell ref="A2:L2"/>
    <mergeCell ref="A13:E13"/>
    <mergeCell ref="F3:L3"/>
    <mergeCell ref="F4:L4"/>
    <mergeCell ref="A9:E9"/>
    <mergeCell ref="A10:E10"/>
    <mergeCell ref="A11:E11"/>
    <mergeCell ref="A12:E12"/>
    <mergeCell ref="F12:G12"/>
    <mergeCell ref="F13:L13"/>
    <mergeCell ref="A15:A17"/>
    <mergeCell ref="B15:B17"/>
    <mergeCell ref="C15:E15"/>
    <mergeCell ref="A3:E3"/>
    <mergeCell ref="A4:E4"/>
    <mergeCell ref="A5:E5"/>
    <mergeCell ref="A6:E6"/>
    <mergeCell ref="A7:E7"/>
    <mergeCell ref="A8:E8"/>
    <mergeCell ref="F5:L5"/>
    <mergeCell ref="F6:L6"/>
    <mergeCell ref="F7:L7"/>
    <mergeCell ref="F8:G8"/>
    <mergeCell ref="F10:G10"/>
    <mergeCell ref="F11:G11"/>
  </mergeCells>
  <printOptions horizontalCentered="1"/>
  <pageMargins left="0" right="0" top="0.31496062992125984" bottom="0.35433070866141736" header="0.31496062992125984" footer="0.31496062992125984"/>
  <pageSetup fitToHeight="0" fitToWidth="1" horizontalDpi="600" verticalDpi="600" orientation="portrait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13"/>
  <sheetViews>
    <sheetView zoomScale="70" zoomScaleNormal="70" zoomScalePageLayoutView="0" workbookViewId="0" topLeftCell="A1">
      <selection activeCell="A3" sqref="A3"/>
    </sheetView>
  </sheetViews>
  <sheetFormatPr defaultColWidth="13.00390625" defaultRowHeight="15"/>
  <cols>
    <col min="1" max="1" width="52.00390625" style="19" customWidth="1"/>
    <col min="2" max="2" width="24.57421875" style="19" customWidth="1"/>
    <col min="3" max="3" width="15.00390625" style="19" customWidth="1"/>
    <col min="4" max="4" width="15.00390625" style="20" customWidth="1"/>
    <col min="5" max="10" width="15.00390625" style="19" customWidth="1"/>
    <col min="11" max="11" width="14.28125" style="19" customWidth="1"/>
    <col min="12" max="12" width="15.421875" style="19" customWidth="1"/>
    <col min="13" max="13" width="12.7109375" style="19" customWidth="1"/>
    <col min="14" max="14" width="9.140625" style="19" customWidth="1"/>
    <col min="15" max="15" width="16.8515625" style="19" customWidth="1"/>
    <col min="16" max="235" width="9.140625" style="19" customWidth="1"/>
    <col min="236" max="236" width="8.140625" style="19" customWidth="1"/>
    <col min="237" max="237" width="13.421875" style="19" customWidth="1"/>
    <col min="238" max="238" width="32.00390625" style="19" customWidth="1"/>
    <col min="239" max="239" width="17.8515625" style="19" customWidth="1"/>
    <col min="240" max="240" width="14.140625" style="19" customWidth="1"/>
    <col min="241" max="241" width="17.140625" style="19" customWidth="1"/>
    <col min="242" max="242" width="12.421875" style="19" customWidth="1"/>
    <col min="243" max="243" width="15.140625" style="19" customWidth="1"/>
    <col min="244" max="244" width="17.57421875" style="19" customWidth="1"/>
    <col min="245" max="245" width="15.140625" style="19" customWidth="1"/>
    <col min="246" max="246" width="12.8515625" style="19" customWidth="1"/>
    <col min="247" max="247" width="13.57421875" style="19" customWidth="1"/>
    <col min="248" max="248" width="17.140625" style="19" customWidth="1"/>
    <col min="249" max="249" width="19.00390625" style="19" customWidth="1"/>
    <col min="250" max="16384" width="13.00390625" style="19" customWidth="1"/>
  </cols>
  <sheetData>
    <row r="1" ht="24.75" customHeight="1">
      <c r="M1" s="100" t="s">
        <v>139</v>
      </c>
    </row>
    <row r="2" spans="1:13" ht="60" customHeight="1">
      <c r="A2" s="399" t="s">
        <v>558</v>
      </c>
      <c r="B2" s="399"/>
      <c r="C2" s="399"/>
      <c r="D2" s="399"/>
      <c r="E2" s="399"/>
      <c r="F2" s="399"/>
      <c r="G2" s="399"/>
      <c r="H2" s="399"/>
      <c r="I2" s="399"/>
      <c r="J2" s="399"/>
      <c r="K2" s="400"/>
      <c r="L2" s="400"/>
      <c r="M2" s="400"/>
    </row>
    <row r="3" spans="1:13" ht="30" customHeight="1" thickBot="1">
      <c r="A3" s="30" t="s">
        <v>560</v>
      </c>
      <c r="C3" s="21"/>
      <c r="I3" s="21"/>
      <c r="J3" s="21"/>
      <c r="M3" s="21" t="s">
        <v>99</v>
      </c>
    </row>
    <row r="4" spans="1:13" ht="78" thickBot="1">
      <c r="A4" s="27" t="s">
        <v>100</v>
      </c>
      <c r="B4" s="27" t="s">
        <v>101</v>
      </c>
      <c r="C4" s="27" t="s">
        <v>102</v>
      </c>
      <c r="D4" s="27" t="s">
        <v>147</v>
      </c>
      <c r="E4" s="27" t="s">
        <v>156</v>
      </c>
      <c r="F4" s="27" t="s">
        <v>157</v>
      </c>
      <c r="G4" s="27" t="s">
        <v>158</v>
      </c>
      <c r="H4" s="27" t="s">
        <v>186</v>
      </c>
      <c r="I4" s="27" t="s">
        <v>159</v>
      </c>
      <c r="J4" s="27" t="s">
        <v>358</v>
      </c>
      <c r="K4" s="27" t="s">
        <v>555</v>
      </c>
      <c r="L4" s="27" t="s">
        <v>556</v>
      </c>
      <c r="M4" s="27" t="s">
        <v>557</v>
      </c>
    </row>
    <row r="5" spans="1:13" ht="15.75" thickBot="1">
      <c r="A5" s="57">
        <v>1</v>
      </c>
      <c r="B5" s="22">
        <v>2</v>
      </c>
      <c r="C5" s="58">
        <v>3</v>
      </c>
      <c r="D5" s="22">
        <v>4</v>
      </c>
      <c r="E5" s="58">
        <v>5</v>
      </c>
      <c r="F5" s="22">
        <v>6</v>
      </c>
      <c r="G5" s="58">
        <v>7</v>
      </c>
      <c r="H5" s="58">
        <v>8</v>
      </c>
      <c r="I5" s="58">
        <v>9</v>
      </c>
      <c r="J5" s="58">
        <v>10</v>
      </c>
      <c r="K5" s="58">
        <v>11</v>
      </c>
      <c r="L5" s="58">
        <v>12</v>
      </c>
      <c r="M5" s="58">
        <v>13</v>
      </c>
    </row>
    <row r="6" spans="1:15" ht="36">
      <c r="A6" s="394" t="s">
        <v>103</v>
      </c>
      <c r="B6" s="56" t="s">
        <v>104</v>
      </c>
      <c r="C6" s="331">
        <f>C8+C10+C12</f>
        <v>0</v>
      </c>
      <c r="D6" s="331">
        <f aca="true" t="shared" si="0" ref="D6:M7">D8+D10+D12</f>
        <v>0</v>
      </c>
      <c r="E6" s="331">
        <f t="shared" si="0"/>
        <v>4594.91</v>
      </c>
      <c r="F6" s="331">
        <f t="shared" si="0"/>
        <v>2906.3</v>
      </c>
      <c r="G6" s="331">
        <f t="shared" si="0"/>
        <v>477.29999999999995</v>
      </c>
      <c r="H6" s="331">
        <f t="shared" si="0"/>
        <v>203.09999999999997</v>
      </c>
      <c r="I6" s="331">
        <f t="shared" si="0"/>
        <v>200</v>
      </c>
      <c r="J6" s="331">
        <f t="shared" si="0"/>
        <v>4.1</v>
      </c>
      <c r="K6" s="331">
        <f t="shared" si="0"/>
        <v>150</v>
      </c>
      <c r="L6" s="331">
        <f t="shared" si="0"/>
        <v>0</v>
      </c>
      <c r="M6" s="331">
        <f t="shared" si="0"/>
        <v>150</v>
      </c>
      <c r="O6" s="334"/>
    </row>
    <row r="7" spans="1:13" s="28" customFormat="1" ht="36">
      <c r="A7" s="395"/>
      <c r="B7" s="29" t="s">
        <v>105</v>
      </c>
      <c r="C7" s="332">
        <f>C9+C11+C13</f>
        <v>0</v>
      </c>
      <c r="D7" s="332">
        <f t="shared" si="0"/>
        <v>0</v>
      </c>
      <c r="E7" s="332">
        <f t="shared" si="0"/>
        <v>0</v>
      </c>
      <c r="F7" s="332">
        <f t="shared" si="0"/>
        <v>0</v>
      </c>
      <c r="G7" s="332">
        <f t="shared" si="0"/>
        <v>0</v>
      </c>
      <c r="H7" s="332">
        <f t="shared" si="0"/>
        <v>0</v>
      </c>
      <c r="I7" s="332">
        <f t="shared" si="0"/>
        <v>0</v>
      </c>
      <c r="J7" s="332">
        <f t="shared" si="0"/>
        <v>0</v>
      </c>
      <c r="K7" s="332">
        <f t="shared" si="0"/>
        <v>0</v>
      </c>
      <c r="L7" s="332">
        <f t="shared" si="0"/>
        <v>0</v>
      </c>
      <c r="M7" s="332">
        <f t="shared" si="0"/>
        <v>0</v>
      </c>
    </row>
    <row r="8" spans="1:13" ht="36">
      <c r="A8" s="396" t="s">
        <v>510</v>
      </c>
      <c r="B8" s="56" t="s">
        <v>104</v>
      </c>
      <c r="C8" s="333">
        <v>0</v>
      </c>
      <c r="D8" s="333">
        <v>0</v>
      </c>
      <c r="E8" s="333">
        <v>2842.21</v>
      </c>
      <c r="F8" s="333">
        <v>1355</v>
      </c>
      <c r="G8" s="333">
        <f>'[3]форма 5'!C20</f>
        <v>177.3</v>
      </c>
      <c r="H8" s="333">
        <f>'[3]форма 5'!F20</f>
        <v>0</v>
      </c>
      <c r="I8" s="333">
        <v>0</v>
      </c>
      <c r="J8" s="333">
        <v>0</v>
      </c>
      <c r="K8" s="333">
        <v>0</v>
      </c>
      <c r="L8" s="333">
        <v>0</v>
      </c>
      <c r="M8" s="333">
        <v>0</v>
      </c>
    </row>
    <row r="9" spans="1:13" ht="36">
      <c r="A9" s="396"/>
      <c r="B9" s="29" t="s">
        <v>105</v>
      </c>
      <c r="C9" s="332">
        <v>0</v>
      </c>
      <c r="D9" s="332">
        <v>0</v>
      </c>
      <c r="E9" s="332">
        <v>0</v>
      </c>
      <c r="F9" s="332">
        <v>0</v>
      </c>
      <c r="G9" s="332">
        <v>0</v>
      </c>
      <c r="H9" s="332">
        <v>0</v>
      </c>
      <c r="I9" s="332">
        <v>0</v>
      </c>
      <c r="J9" s="332">
        <v>0</v>
      </c>
      <c r="K9" s="333">
        <v>0</v>
      </c>
      <c r="L9" s="333">
        <v>0</v>
      </c>
      <c r="M9" s="333">
        <v>0</v>
      </c>
    </row>
    <row r="10" spans="1:13" ht="36">
      <c r="A10" s="397" t="s">
        <v>514</v>
      </c>
      <c r="B10" s="29" t="s">
        <v>104</v>
      </c>
      <c r="C10" s="332">
        <v>0</v>
      </c>
      <c r="D10" s="332">
        <v>0</v>
      </c>
      <c r="E10" s="332">
        <v>201.4</v>
      </c>
      <c r="F10" s="332">
        <v>0</v>
      </c>
      <c r="G10" s="332">
        <f>'[3]форма 5'!C22</f>
        <v>150</v>
      </c>
      <c r="H10" s="332">
        <f>'[3]форма 5'!F22</f>
        <v>53.1</v>
      </c>
      <c r="I10" s="332">
        <v>50</v>
      </c>
      <c r="J10" s="332">
        <v>4.1</v>
      </c>
      <c r="K10" s="333">
        <v>0</v>
      </c>
      <c r="L10" s="333">
        <v>0</v>
      </c>
      <c r="M10" s="333">
        <v>0</v>
      </c>
    </row>
    <row r="11" spans="1:13" ht="36">
      <c r="A11" s="398"/>
      <c r="B11" s="29" t="s">
        <v>105</v>
      </c>
      <c r="C11" s="332">
        <v>0</v>
      </c>
      <c r="D11" s="332">
        <v>0</v>
      </c>
      <c r="E11" s="332">
        <v>0</v>
      </c>
      <c r="F11" s="332">
        <v>0</v>
      </c>
      <c r="G11" s="332">
        <v>0</v>
      </c>
      <c r="H11" s="332">
        <v>0</v>
      </c>
      <c r="I11" s="332">
        <v>0</v>
      </c>
      <c r="J11" s="332">
        <v>0</v>
      </c>
      <c r="K11" s="333">
        <v>0</v>
      </c>
      <c r="L11" s="333">
        <v>0</v>
      </c>
      <c r="M11" s="333">
        <v>0</v>
      </c>
    </row>
    <row r="12" spans="1:13" ht="36">
      <c r="A12" s="397" t="s">
        <v>522</v>
      </c>
      <c r="B12" s="29" t="s">
        <v>104</v>
      </c>
      <c r="C12" s="332">
        <v>0</v>
      </c>
      <c r="D12" s="332">
        <v>0</v>
      </c>
      <c r="E12" s="332">
        <v>1551.3</v>
      </c>
      <c r="F12" s="332">
        <v>1551.3</v>
      </c>
      <c r="G12" s="332">
        <f>'[3]форма 5'!C26</f>
        <v>149.99999999999997</v>
      </c>
      <c r="H12" s="332">
        <f>'[3]форма 5'!F26</f>
        <v>149.99999999999997</v>
      </c>
      <c r="I12" s="332">
        <v>150</v>
      </c>
      <c r="J12" s="332">
        <v>0</v>
      </c>
      <c r="K12" s="332">
        <v>150</v>
      </c>
      <c r="L12" s="333">
        <v>0</v>
      </c>
      <c r="M12" s="332">
        <v>150</v>
      </c>
    </row>
    <row r="13" spans="1:13" ht="36">
      <c r="A13" s="398"/>
      <c r="B13" s="29" t="s">
        <v>105</v>
      </c>
      <c r="C13" s="332">
        <v>0</v>
      </c>
      <c r="D13" s="332">
        <v>0</v>
      </c>
      <c r="E13" s="332">
        <v>0</v>
      </c>
      <c r="F13" s="332">
        <v>0</v>
      </c>
      <c r="G13" s="332">
        <v>0</v>
      </c>
      <c r="H13" s="332">
        <v>0</v>
      </c>
      <c r="I13" s="332">
        <v>0</v>
      </c>
      <c r="J13" s="332">
        <v>0</v>
      </c>
      <c r="K13" s="332">
        <v>0</v>
      </c>
      <c r="L13" s="333">
        <v>0</v>
      </c>
      <c r="M13" s="332">
        <v>0</v>
      </c>
    </row>
  </sheetData>
  <sheetProtection/>
  <mergeCells count="5">
    <mergeCell ref="A6:A7"/>
    <mergeCell ref="A8:A9"/>
    <mergeCell ref="A10:A11"/>
    <mergeCell ref="A12:A13"/>
    <mergeCell ref="A2:M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F27"/>
  <sheetViews>
    <sheetView zoomScale="60" zoomScaleNormal="60" zoomScalePageLayoutView="0" workbookViewId="0" topLeftCell="A7">
      <selection activeCell="AA9" sqref="AA9"/>
    </sheetView>
  </sheetViews>
  <sheetFormatPr defaultColWidth="9.140625" defaultRowHeight="15"/>
  <cols>
    <col min="1" max="1" width="5.57421875" style="68" customWidth="1"/>
    <col min="2" max="2" width="20.421875" style="68" customWidth="1"/>
    <col min="3" max="3" width="11.7109375" style="68" customWidth="1"/>
    <col min="4" max="4" width="10.421875" style="68" customWidth="1"/>
    <col min="5" max="5" width="8.28125" style="68" customWidth="1"/>
    <col min="6" max="7" width="9.8515625" style="68" customWidth="1"/>
    <col min="8" max="13" width="9.7109375" style="68" customWidth="1"/>
    <col min="14" max="15" width="9.8515625" style="68" customWidth="1"/>
    <col min="16" max="16" width="10.28125" style="68" customWidth="1"/>
    <col min="17" max="17" width="6.28125" style="68" customWidth="1"/>
    <col min="18" max="18" width="23.140625" style="68" customWidth="1"/>
    <col min="19" max="19" width="11.8515625" style="68" customWidth="1"/>
    <col min="20" max="22" width="15.140625" style="68" bestFit="1" customWidth="1"/>
    <col min="23" max="23" width="16.140625" style="68" bestFit="1" customWidth="1"/>
    <col min="24" max="24" width="13.7109375" style="68" bestFit="1" customWidth="1"/>
    <col min="25" max="25" width="12.7109375" style="68" customWidth="1"/>
    <col min="26" max="26" width="13.57421875" style="68" customWidth="1"/>
    <col min="27" max="27" width="12.7109375" style="68" customWidth="1"/>
    <col min="28" max="28" width="12.421875" style="68" customWidth="1"/>
    <col min="29" max="32" width="11.57421875" style="68" bestFit="1" customWidth="1"/>
    <col min="33" max="16384" width="9.140625" style="68" customWidth="1"/>
  </cols>
  <sheetData>
    <row r="1" spans="31:32" ht="18" customHeight="1">
      <c r="AE1" s="417" t="s">
        <v>154</v>
      </c>
      <c r="AF1" s="417"/>
    </row>
    <row r="2" spans="1:32" ht="63" customHeight="1">
      <c r="A2" s="421" t="s">
        <v>496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  <c r="Y2" s="421"/>
      <c r="Z2" s="421"/>
      <c r="AA2" s="421"/>
      <c r="AB2" s="421"/>
      <c r="AC2" s="421"/>
      <c r="AD2" s="421"/>
      <c r="AE2" s="421"/>
      <c r="AF2" s="421"/>
    </row>
    <row r="3" spans="2:16" ht="9.75" customHeight="1">
      <c r="B3" s="69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32" s="71" customFormat="1" ht="57" customHeight="1">
      <c r="A4" s="422" t="s">
        <v>150</v>
      </c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</row>
    <row r="5" spans="1:32" s="71" customFormat="1" ht="33.75" customHeight="1">
      <c r="A5" s="30" t="s">
        <v>561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</row>
    <row r="6" spans="1:32" s="71" customFormat="1" ht="27.75" customHeight="1">
      <c r="A6" s="403" t="s">
        <v>0</v>
      </c>
      <c r="B6" s="403" t="s">
        <v>19</v>
      </c>
      <c r="C6" s="403" t="s">
        <v>148</v>
      </c>
      <c r="D6" s="405" t="s">
        <v>151</v>
      </c>
      <c r="E6" s="406"/>
      <c r="F6" s="406"/>
      <c r="G6" s="406"/>
      <c r="H6" s="406"/>
      <c r="I6" s="406"/>
      <c r="J6" s="406"/>
      <c r="K6" s="406"/>
      <c r="L6" s="407"/>
      <c r="M6" s="418" t="s">
        <v>359</v>
      </c>
      <c r="N6" s="418"/>
      <c r="O6" s="418"/>
      <c r="P6" s="418"/>
      <c r="Q6" s="403" t="s">
        <v>0</v>
      </c>
      <c r="R6" s="403" t="s">
        <v>155</v>
      </c>
      <c r="S6" s="403" t="s">
        <v>148</v>
      </c>
      <c r="T6" s="405" t="s">
        <v>151</v>
      </c>
      <c r="U6" s="406"/>
      <c r="V6" s="406"/>
      <c r="W6" s="406"/>
      <c r="X6" s="406"/>
      <c r="Y6" s="406"/>
      <c r="Z6" s="406"/>
      <c r="AA6" s="406"/>
      <c r="AB6" s="407"/>
      <c r="AC6" s="418" t="s">
        <v>359</v>
      </c>
      <c r="AD6" s="418"/>
      <c r="AE6" s="418"/>
      <c r="AF6" s="418"/>
    </row>
    <row r="7" spans="1:32" s="71" customFormat="1" ht="41.25" customHeight="1">
      <c r="A7" s="411"/>
      <c r="B7" s="411"/>
      <c r="C7" s="411"/>
      <c r="D7" s="401">
        <v>2013</v>
      </c>
      <c r="E7" s="403">
        <v>2014</v>
      </c>
      <c r="F7" s="403">
        <v>2015</v>
      </c>
      <c r="G7" s="409">
        <v>2016</v>
      </c>
      <c r="H7" s="412" t="s">
        <v>351</v>
      </c>
      <c r="I7" s="412" t="s">
        <v>352</v>
      </c>
      <c r="J7" s="412" t="s">
        <v>353</v>
      </c>
      <c r="K7" s="412" t="s">
        <v>354</v>
      </c>
      <c r="L7" s="412">
        <v>2017</v>
      </c>
      <c r="M7" s="403">
        <v>2017</v>
      </c>
      <c r="N7" s="403">
        <v>2018</v>
      </c>
      <c r="O7" s="403">
        <v>2019</v>
      </c>
      <c r="P7" s="403">
        <v>2020</v>
      </c>
      <c r="Q7" s="411"/>
      <c r="R7" s="411"/>
      <c r="S7" s="411"/>
      <c r="T7" s="401">
        <v>2013</v>
      </c>
      <c r="U7" s="403">
        <v>2014</v>
      </c>
      <c r="V7" s="403">
        <v>2015</v>
      </c>
      <c r="W7" s="409">
        <v>2016</v>
      </c>
      <c r="X7" s="158" t="s">
        <v>351</v>
      </c>
      <c r="Y7" s="158" t="s">
        <v>352</v>
      </c>
      <c r="Z7" s="158" t="s">
        <v>353</v>
      </c>
      <c r="AA7" s="158" t="s">
        <v>354</v>
      </c>
      <c r="AB7" s="158">
        <v>2017</v>
      </c>
      <c r="AC7" s="403">
        <v>2017</v>
      </c>
      <c r="AD7" s="403">
        <v>2018</v>
      </c>
      <c r="AE7" s="403">
        <v>2019</v>
      </c>
      <c r="AF7" s="403">
        <v>2020</v>
      </c>
    </row>
    <row r="8" spans="1:32" s="71" customFormat="1" ht="74.25" customHeight="1">
      <c r="A8" s="404"/>
      <c r="B8" s="404"/>
      <c r="C8" s="404"/>
      <c r="D8" s="402"/>
      <c r="E8" s="404"/>
      <c r="F8" s="404"/>
      <c r="G8" s="410"/>
      <c r="H8" s="413"/>
      <c r="I8" s="413"/>
      <c r="J8" s="413"/>
      <c r="K8" s="413"/>
      <c r="L8" s="413"/>
      <c r="M8" s="404"/>
      <c r="N8" s="404"/>
      <c r="O8" s="404"/>
      <c r="P8" s="404"/>
      <c r="Q8" s="404"/>
      <c r="R8" s="404"/>
      <c r="S8" s="404"/>
      <c r="T8" s="402"/>
      <c r="U8" s="404"/>
      <c r="V8" s="404"/>
      <c r="W8" s="410"/>
      <c r="X8" s="408" t="s">
        <v>355</v>
      </c>
      <c r="Y8" s="408"/>
      <c r="Z8" s="408"/>
      <c r="AA8" s="408"/>
      <c r="AB8" s="408"/>
      <c r="AC8" s="404"/>
      <c r="AD8" s="404"/>
      <c r="AE8" s="404"/>
      <c r="AF8" s="404"/>
    </row>
    <row r="9" spans="1:32" s="71" customFormat="1" ht="214.5" customHeight="1">
      <c r="A9" s="416">
        <v>1</v>
      </c>
      <c r="B9" s="419" t="s">
        <v>152</v>
      </c>
      <c r="C9" s="416" t="s">
        <v>153</v>
      </c>
      <c r="D9" s="416">
        <f aca="true" t="shared" si="0" ref="D9:P9">IF(T10=0,0,T9/T10)</f>
        <v>2.4709815746189023</v>
      </c>
      <c r="E9" s="416">
        <f t="shared" si="0"/>
        <v>2.344070441043183</v>
      </c>
      <c r="F9" s="416">
        <f t="shared" si="0"/>
        <v>2.6633292066629197</v>
      </c>
      <c r="G9" s="416">
        <f t="shared" si="0"/>
        <v>2.9374828791314984</v>
      </c>
      <c r="H9" s="414">
        <f t="shared" si="0"/>
        <v>1.1781007529572254</v>
      </c>
      <c r="I9" s="414">
        <f t="shared" si="0"/>
        <v>0.3778316338211788</v>
      </c>
      <c r="J9" s="414">
        <f t="shared" si="0"/>
        <v>0.21825717514012424</v>
      </c>
      <c r="K9" s="414">
        <f t="shared" si="0"/>
        <v>0.9084087973068993</v>
      </c>
      <c r="L9" s="414">
        <f t="shared" si="0"/>
        <v>2.682598359225428</v>
      </c>
      <c r="M9" s="416">
        <f t="shared" si="0"/>
        <v>3.1578947368421053</v>
      </c>
      <c r="N9" s="416">
        <f t="shared" si="0"/>
        <v>3.1578947368421053</v>
      </c>
      <c r="O9" s="416">
        <f t="shared" si="0"/>
        <v>3.1578947368421053</v>
      </c>
      <c r="P9" s="416">
        <f t="shared" si="0"/>
        <v>3.1578947368421053</v>
      </c>
      <c r="Q9" s="80">
        <v>1</v>
      </c>
      <c r="R9" s="90" t="s">
        <v>169</v>
      </c>
      <c r="S9" s="80" t="s">
        <v>163</v>
      </c>
      <c r="T9" s="203">
        <v>1124008.5</v>
      </c>
      <c r="U9" s="203">
        <v>1108472</v>
      </c>
      <c r="V9" s="203">
        <v>1304987.1</v>
      </c>
      <c r="W9" s="80">
        <v>1604102.56</v>
      </c>
      <c r="X9" s="159">
        <v>666361</v>
      </c>
      <c r="Y9" s="454">
        <v>213710.3</v>
      </c>
      <c r="Z9" s="454">
        <v>123451.3</v>
      </c>
      <c r="AA9" s="454">
        <v>513817</v>
      </c>
      <c r="AB9" s="159">
        <f>SUM(X9:AA9)</f>
        <v>1517339.6</v>
      </c>
      <c r="AC9" s="80">
        <v>1800000</v>
      </c>
      <c r="AD9" s="80">
        <v>1800000</v>
      </c>
      <c r="AE9" s="80">
        <v>1800000</v>
      </c>
      <c r="AF9" s="80">
        <v>1800000</v>
      </c>
    </row>
    <row r="10" spans="1:32" s="71" customFormat="1" ht="167.25" customHeight="1">
      <c r="A10" s="416"/>
      <c r="B10" s="420"/>
      <c r="C10" s="416"/>
      <c r="D10" s="416"/>
      <c r="E10" s="416"/>
      <c r="F10" s="416"/>
      <c r="G10" s="416"/>
      <c r="H10" s="414"/>
      <c r="I10" s="414"/>
      <c r="J10" s="414"/>
      <c r="K10" s="414"/>
      <c r="L10" s="414"/>
      <c r="M10" s="416"/>
      <c r="N10" s="416"/>
      <c r="O10" s="416"/>
      <c r="P10" s="416"/>
      <c r="Q10" s="80">
        <v>2</v>
      </c>
      <c r="R10" s="90" t="s">
        <v>168</v>
      </c>
      <c r="S10" s="80" t="s">
        <v>162</v>
      </c>
      <c r="T10" s="203">
        <v>454883.4</v>
      </c>
      <c r="U10" s="203">
        <v>472883.4</v>
      </c>
      <c r="V10" s="203">
        <v>489983.4</v>
      </c>
      <c r="W10" s="80">
        <v>546080.65</v>
      </c>
      <c r="X10" s="159">
        <v>565623.1</v>
      </c>
      <c r="Y10" s="159">
        <v>565623.1</v>
      </c>
      <c r="Z10" s="159">
        <v>565623.1</v>
      </c>
      <c r="AA10" s="159">
        <v>565623.1</v>
      </c>
      <c r="AB10" s="159">
        <v>565623.1</v>
      </c>
      <c r="AC10" s="80">
        <v>570000</v>
      </c>
      <c r="AD10" s="80">
        <v>570000</v>
      </c>
      <c r="AE10" s="80">
        <v>570000</v>
      </c>
      <c r="AF10" s="80">
        <v>570000</v>
      </c>
    </row>
    <row r="11" spans="1:12" s="71" customFormat="1" ht="14.25" customHeight="1">
      <c r="A11" s="72"/>
      <c r="B11" s="73"/>
      <c r="C11" s="74"/>
      <c r="D11" s="75"/>
      <c r="E11" s="75"/>
      <c r="F11" s="75"/>
      <c r="G11" s="75"/>
      <c r="H11" s="75"/>
      <c r="I11" s="75"/>
      <c r="J11" s="75"/>
      <c r="K11" s="75"/>
      <c r="L11" s="75"/>
    </row>
    <row r="12" spans="1:32" s="71" customFormat="1" ht="66.75" customHeight="1">
      <c r="A12" s="415" t="s">
        <v>204</v>
      </c>
      <c r="B12" s="415"/>
      <c r="C12" s="415"/>
      <c r="D12" s="415"/>
      <c r="E12" s="415"/>
      <c r="F12" s="415"/>
      <c r="G12" s="415"/>
      <c r="H12" s="415"/>
      <c r="I12" s="415"/>
      <c r="J12" s="415"/>
      <c r="K12" s="415"/>
      <c r="L12" s="415"/>
      <c r="M12" s="415"/>
      <c r="N12" s="415"/>
      <c r="O12" s="415"/>
      <c r="P12" s="415"/>
      <c r="Q12" s="415"/>
      <c r="R12" s="415"/>
      <c r="S12" s="415"/>
      <c r="T12" s="415"/>
      <c r="U12" s="415"/>
      <c r="V12" s="415"/>
      <c r="W12" s="415"/>
      <c r="X12" s="415"/>
      <c r="Y12" s="415"/>
      <c r="Z12" s="415"/>
      <c r="AA12" s="415"/>
      <c r="AB12" s="415"/>
      <c r="AC12" s="415"/>
      <c r="AD12" s="415"/>
      <c r="AE12" s="415"/>
      <c r="AF12" s="415"/>
    </row>
    <row r="13" spans="1:15" s="71" customFormat="1" ht="28.5" customHeight="1">
      <c r="A13" s="97" t="s">
        <v>184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9"/>
      <c r="N13" s="99"/>
      <c r="O13" s="99"/>
    </row>
    <row r="14" spans="1:12" s="71" customFormat="1" ht="27" customHeight="1">
      <c r="A14" s="72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</row>
    <row r="15" spans="1:12" s="71" customFormat="1" ht="25.5" customHeight="1">
      <c r="A15" s="72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</row>
    <row r="16" spans="1:12" s="71" customFormat="1" ht="25.5" customHeight="1">
      <c r="A16" s="72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</row>
    <row r="17" spans="1:12" s="71" customFormat="1" ht="29.25" customHeight="1">
      <c r="A17" s="72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</row>
    <row r="18" spans="1:12" s="71" customFormat="1" ht="27.75" customHeight="1">
      <c r="A18" s="72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</row>
    <row r="19" spans="1:12" s="71" customFormat="1" ht="23.25" customHeight="1">
      <c r="A19" s="72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0" spans="1:12" s="71" customFormat="1" ht="19.5" customHeight="1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</row>
    <row r="21" spans="1:12" s="71" customFormat="1" ht="20.25" customHeight="1">
      <c r="A21" s="72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</row>
    <row r="22" spans="1:12" s="71" customFormat="1" ht="24" customHeight="1">
      <c r="A22" s="72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</row>
    <row r="23" spans="1:12" s="71" customFormat="1" ht="23.25" customHeight="1">
      <c r="A23" s="76"/>
      <c r="B23" s="77"/>
      <c r="C23" s="75"/>
      <c r="D23" s="75"/>
      <c r="E23" s="75"/>
      <c r="F23" s="75"/>
      <c r="G23" s="75"/>
      <c r="H23" s="75"/>
      <c r="I23" s="75"/>
      <c r="J23" s="75"/>
      <c r="K23" s="75"/>
      <c r="L23" s="75"/>
    </row>
    <row r="24" spans="1:12" s="71" customFormat="1" ht="18.75" customHeight="1">
      <c r="A24" s="78"/>
      <c r="B24" s="77"/>
      <c r="C24" s="79"/>
      <c r="D24" s="79"/>
      <c r="E24" s="79"/>
      <c r="F24" s="79"/>
      <c r="G24" s="79"/>
      <c r="H24" s="79"/>
      <c r="I24" s="79"/>
      <c r="J24" s="79"/>
      <c r="K24" s="79"/>
      <c r="L24" s="79"/>
    </row>
    <row r="25" spans="1:12" s="71" customFormat="1" ht="18.75" customHeight="1">
      <c r="A25" s="78"/>
      <c r="B25" s="77"/>
      <c r="C25" s="75"/>
      <c r="D25" s="75"/>
      <c r="E25" s="75"/>
      <c r="F25" s="75"/>
      <c r="G25" s="75"/>
      <c r="H25" s="75"/>
      <c r="I25" s="75"/>
      <c r="J25" s="75"/>
      <c r="K25" s="75"/>
      <c r="L25" s="75"/>
    </row>
    <row r="26" spans="1:12" s="71" customFormat="1" ht="22.5" customHeight="1">
      <c r="A26" s="78"/>
      <c r="B26" s="77"/>
      <c r="C26" s="75"/>
      <c r="D26" s="75"/>
      <c r="E26" s="75"/>
      <c r="F26" s="75"/>
      <c r="G26" s="75"/>
      <c r="H26" s="75"/>
      <c r="I26" s="75"/>
      <c r="J26" s="75"/>
      <c r="K26" s="75"/>
      <c r="L26" s="75"/>
    </row>
    <row r="27" spans="1:12" s="71" customFormat="1" ht="21" customHeight="1">
      <c r="A27" s="78"/>
      <c r="B27" s="77"/>
      <c r="C27" s="75"/>
      <c r="D27" s="75"/>
      <c r="E27" s="75"/>
      <c r="F27" s="75"/>
      <c r="G27" s="75"/>
      <c r="H27" s="75"/>
      <c r="I27" s="75"/>
      <c r="J27" s="75"/>
      <c r="K27" s="75"/>
      <c r="L27" s="75"/>
    </row>
    <row r="28" s="71" customFormat="1" ht="30.75" customHeight="1"/>
    <row r="29" s="71" customFormat="1" ht="15"/>
    <row r="30" s="71" customFormat="1" ht="15"/>
    <row r="31" s="71" customFormat="1" ht="15"/>
    <row r="32" s="71" customFormat="1" ht="15"/>
    <row r="33" s="71" customFormat="1" ht="15"/>
    <row r="34" s="71" customFormat="1" ht="15"/>
    <row r="35" s="71" customFormat="1" ht="15"/>
    <row r="36" s="71" customFormat="1" ht="15"/>
    <row r="37" s="71" customFormat="1" ht="15"/>
    <row r="38" s="71" customFormat="1" ht="15"/>
    <row r="39" s="71" customFormat="1" ht="15"/>
    <row r="40" s="71" customFormat="1" ht="15"/>
    <row r="41" s="71" customFormat="1" ht="15"/>
    <row r="42" s="71" customFormat="1" ht="15"/>
    <row r="43" s="71" customFormat="1" ht="15"/>
    <row r="44" s="71" customFormat="1" ht="15"/>
    <row r="45" s="71" customFormat="1" ht="15"/>
    <row r="46" s="71" customFormat="1" ht="15"/>
    <row r="47" s="71" customFormat="1" ht="15"/>
    <row r="48" s="71" customFormat="1" ht="15"/>
    <row r="49" s="71" customFormat="1" ht="15"/>
    <row r="50" s="71" customFormat="1" ht="15"/>
    <row r="51" s="71" customFormat="1" ht="15"/>
    <row r="52" s="71" customFormat="1" ht="15"/>
    <row r="53" s="71" customFormat="1" ht="15"/>
    <row r="54" s="71" customFormat="1" ht="15"/>
    <row r="55" s="71" customFormat="1" ht="15"/>
    <row r="56" s="71" customFormat="1" ht="15"/>
    <row r="57" s="71" customFormat="1" ht="15"/>
    <row r="58" s="71" customFormat="1" ht="15"/>
    <row r="59" s="71" customFormat="1" ht="15"/>
    <row r="60" s="71" customFormat="1" ht="15"/>
    <row r="61" s="71" customFormat="1" ht="15"/>
    <row r="62" s="71" customFormat="1" ht="15"/>
    <row r="63" s="71" customFormat="1" ht="15"/>
  </sheetData>
  <sheetProtection/>
  <mergeCells count="52">
    <mergeCell ref="AE1:AF1"/>
    <mergeCell ref="M6:P6"/>
    <mergeCell ref="A9:A10"/>
    <mergeCell ref="B9:B10"/>
    <mergeCell ref="C9:C10"/>
    <mergeCell ref="D9:D10"/>
    <mergeCell ref="H9:H10"/>
    <mergeCell ref="A2:AF2"/>
    <mergeCell ref="A4:P4"/>
    <mergeCell ref="AC6:AF6"/>
    <mergeCell ref="A12:AF12"/>
    <mergeCell ref="M9:M10"/>
    <mergeCell ref="N9:N10"/>
    <mergeCell ref="O9:O10"/>
    <mergeCell ref="P9:P10"/>
    <mergeCell ref="E9:E10"/>
    <mergeCell ref="I9:I10"/>
    <mergeCell ref="F9:F10"/>
    <mergeCell ref="G9:G10"/>
    <mergeCell ref="J9:J10"/>
    <mergeCell ref="K9:K10"/>
    <mergeCell ref="L9:L10"/>
    <mergeCell ref="A6:A8"/>
    <mergeCell ref="B6:B8"/>
    <mergeCell ref="C6:C8"/>
    <mergeCell ref="D7:D8"/>
    <mergeCell ref="E7:E8"/>
    <mergeCell ref="F7:F8"/>
    <mergeCell ref="G7:G8"/>
    <mergeCell ref="D6:L6"/>
    <mergeCell ref="J7:J8"/>
    <mergeCell ref="K7:K8"/>
    <mergeCell ref="L7:L8"/>
    <mergeCell ref="M7:M8"/>
    <mergeCell ref="H7:H8"/>
    <mergeCell ref="I7:I8"/>
    <mergeCell ref="N7:N8"/>
    <mergeCell ref="O7:O8"/>
    <mergeCell ref="P7:P8"/>
    <mergeCell ref="Q6:Q8"/>
    <mergeCell ref="R6:R8"/>
    <mergeCell ref="S6:S8"/>
    <mergeCell ref="T7:T8"/>
    <mergeCell ref="U7:U8"/>
    <mergeCell ref="T6:AB6"/>
    <mergeCell ref="AF7:AF8"/>
    <mergeCell ref="X8:AB8"/>
    <mergeCell ref="V7:V8"/>
    <mergeCell ref="W7:W8"/>
    <mergeCell ref="AC7:AC8"/>
    <mergeCell ref="AD7:AD8"/>
    <mergeCell ref="AE7:AE8"/>
  </mergeCells>
  <printOptions horizontalCentered="1"/>
  <pageMargins left="0" right="0" top="0.5905511811023623" bottom="0.1968503937007874" header="0.5118110236220472" footer="0.5118110236220472"/>
  <pageSetup fitToHeight="1" fitToWidth="1" horizontalDpi="600" verticalDpi="600" orientation="landscape" paperSize="9" scale="39" r:id="rId1"/>
  <ignoredErrors>
    <ignoredError sqref="D10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I12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0.00390625" style="92" customWidth="1"/>
    <col min="2" max="2" width="13.140625" style="92" customWidth="1"/>
    <col min="3" max="3" width="13.00390625" style="92" customWidth="1"/>
    <col min="4" max="5" width="13.28125" style="92" customWidth="1"/>
    <col min="6" max="6" width="15.7109375" style="92" customWidth="1"/>
    <col min="7" max="7" width="14.00390625" style="92" customWidth="1"/>
    <col min="8" max="9" width="14.7109375" style="92" customWidth="1"/>
    <col min="10" max="16384" width="8.8515625" style="92" customWidth="1"/>
  </cols>
  <sheetData>
    <row r="2" ht="13.5">
      <c r="I2" s="95" t="s">
        <v>188</v>
      </c>
    </row>
    <row r="3" spans="1:9" ht="48" customHeight="1">
      <c r="A3" s="424" t="s">
        <v>189</v>
      </c>
      <c r="B3" s="424"/>
      <c r="C3" s="424"/>
      <c r="D3" s="424"/>
      <c r="E3" s="424"/>
      <c r="F3" s="424"/>
      <c r="G3" s="424"/>
      <c r="H3" s="424"/>
      <c r="I3" s="424"/>
    </row>
    <row r="4" spans="1:9" ht="15" customHeight="1">
      <c r="A4" s="101" t="s">
        <v>559</v>
      </c>
      <c r="B4" s="102"/>
      <c r="C4" s="102"/>
      <c r="D4" s="102"/>
      <c r="E4" s="102"/>
      <c r="F4" s="102"/>
      <c r="G4" s="102"/>
      <c r="H4" s="102"/>
      <c r="I4" s="102"/>
    </row>
    <row r="5" spans="1:9" ht="36.75" customHeight="1">
      <c r="A5" s="425" t="s">
        <v>160</v>
      </c>
      <c r="B5" s="428" t="s">
        <v>190</v>
      </c>
      <c r="C5" s="428"/>
      <c r="D5" s="428"/>
      <c r="E5" s="428"/>
      <c r="F5" s="428" t="s">
        <v>191</v>
      </c>
      <c r="G5" s="428"/>
      <c r="H5" s="428" t="s">
        <v>192</v>
      </c>
      <c r="I5" s="428"/>
    </row>
    <row r="6" spans="1:9" ht="60.75" customHeight="1">
      <c r="A6" s="426"/>
      <c r="B6" s="103" t="s">
        <v>193</v>
      </c>
      <c r="C6" s="103" t="s">
        <v>199</v>
      </c>
      <c r="D6" s="104" t="s">
        <v>200</v>
      </c>
      <c r="E6" s="103" t="s">
        <v>198</v>
      </c>
      <c r="F6" s="111" t="s">
        <v>201</v>
      </c>
      <c r="G6" s="111" t="s">
        <v>202</v>
      </c>
      <c r="H6" s="111" t="s">
        <v>201</v>
      </c>
      <c r="I6" s="111" t="s">
        <v>202</v>
      </c>
    </row>
    <row r="7" spans="1:9" ht="21.75" customHeight="1">
      <c r="A7" s="427"/>
      <c r="B7" s="105" t="s">
        <v>99</v>
      </c>
      <c r="C7" s="105" t="s">
        <v>99</v>
      </c>
      <c r="D7" s="106" t="s">
        <v>99</v>
      </c>
      <c r="E7" s="105" t="s">
        <v>99</v>
      </c>
      <c r="F7" s="105" t="s">
        <v>99</v>
      </c>
      <c r="G7" s="105" t="s">
        <v>99</v>
      </c>
      <c r="H7" s="105" t="s">
        <v>194</v>
      </c>
      <c r="I7" s="105" t="s">
        <v>194</v>
      </c>
    </row>
    <row r="8" spans="1:9" ht="26.25" customHeight="1">
      <c r="A8" s="103" t="s">
        <v>336</v>
      </c>
      <c r="B8" s="120">
        <f>('Форма 9(доп)'!C15*'Форма 9(доп)'!I9+'Форма 9(доп)'!E15*'Форма 9(доп)'!J9+'Форма 9(доп)'!G15*'Форма 9(доп)'!K9+'Форма 9(доп)'!I15*'Форма 9(доп)'!L9+'Форма 9(доп)'!K15*'Форма 9(доп)'!M9)/1000</f>
        <v>65545.39586294178</v>
      </c>
      <c r="C8" s="120">
        <f>('Форма 9(доп)'!S9*'Форма 9(доп)'!D15+'Форма 9(доп)'!T9*'Форма 9(доп)'!F15+'Форма 9(доп)'!U9*'Форма 9(доп)'!H15+'Форма 9(доп)'!V9*'Форма 9(доп)'!J15+'Форма 9(доп)'!W9*'Форма 9(доп)'!L15)/1000</f>
        <v>105242.4475457325</v>
      </c>
      <c r="D8" s="120">
        <f>B8-F8</f>
        <v>62679.72883240196</v>
      </c>
      <c r="E8" s="121">
        <v>125211.14</v>
      </c>
      <c r="F8" s="120">
        <f>IF(ISERROR('Форма 9(доп)'!G22+'Форма 9(доп)'!M22+'Форма 9(доп)'!R22+'Форма 9(доп)'!W22+'Форма 9(доп)'!AB22),"-",'Форма 9(доп)'!G22+'Форма 9(доп)'!M22+'Форма 9(доп)'!R22+'Форма 9(доп)'!W22+'Форма 9(доп)'!AB22)</f>
        <v>2865.6670305398147</v>
      </c>
      <c r="G8" s="120">
        <f>B8-E8</f>
        <v>-59665.744137058224</v>
      </c>
      <c r="H8" s="152">
        <f>IF(ISERROR(D8/B8),"",1-D8/B8)</f>
        <v>0.043720340579406214</v>
      </c>
      <c r="I8" s="151">
        <f>IF(ISERROR(E8/B8),"",1-E8/B8)</f>
        <v>-0.9102964952995607</v>
      </c>
    </row>
    <row r="9" ht="12" customHeight="1"/>
    <row r="10" ht="19.5" customHeight="1">
      <c r="A10" s="92" t="s">
        <v>195</v>
      </c>
    </row>
    <row r="11" spans="1:9" ht="64.5" customHeight="1">
      <c r="A11" s="423" t="s">
        <v>196</v>
      </c>
      <c r="B11" s="423"/>
      <c r="C11" s="423"/>
      <c r="D11" s="423"/>
      <c r="E11" s="423"/>
      <c r="F11" s="423"/>
      <c r="G11" s="423"/>
      <c r="H11" s="423"/>
      <c r="I11" s="423"/>
    </row>
    <row r="12" spans="1:9" ht="37.5" customHeight="1">
      <c r="A12" s="423" t="s">
        <v>197</v>
      </c>
      <c r="B12" s="423"/>
      <c r="C12" s="423"/>
      <c r="D12" s="423"/>
      <c r="E12" s="423"/>
      <c r="F12" s="423"/>
      <c r="G12" s="423"/>
      <c r="H12" s="423"/>
      <c r="I12" s="423"/>
    </row>
  </sheetData>
  <sheetProtection/>
  <mergeCells count="7">
    <mergeCell ref="A12:I12"/>
    <mergeCell ref="A3:I3"/>
    <mergeCell ref="A5:A7"/>
    <mergeCell ref="B5:E5"/>
    <mergeCell ref="F5:G5"/>
    <mergeCell ref="H5:I5"/>
    <mergeCell ref="A11:I11"/>
  </mergeCells>
  <printOptions horizontalCentered="1"/>
  <pageMargins left="0" right="0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U54"/>
  <sheetViews>
    <sheetView zoomScalePageLayoutView="0" workbookViewId="0" topLeftCell="A31">
      <selection activeCell="B49" sqref="B49"/>
    </sheetView>
  </sheetViews>
  <sheetFormatPr defaultColWidth="9.140625" defaultRowHeight="15"/>
  <cols>
    <col min="1" max="1" width="5.421875" style="0" customWidth="1"/>
    <col min="2" max="2" width="33.7109375" style="0" bestFit="1" customWidth="1"/>
    <col min="3" max="4" width="12.57421875" style="0" customWidth="1"/>
    <col min="5" max="5" width="14.57421875" style="0" bestFit="1" customWidth="1"/>
    <col min="6" max="6" width="10.57421875" style="0" bestFit="1" customWidth="1"/>
    <col min="7" max="7" width="12.7109375" style="0" bestFit="1" customWidth="1"/>
    <col min="8" max="8" width="13.28125" style="0" customWidth="1"/>
    <col min="9" max="10" width="11.8515625" style="0" customWidth="1"/>
    <col min="11" max="11" width="10.28125" style="0" bestFit="1" customWidth="1"/>
    <col min="12" max="12" width="10.140625" style="0" bestFit="1" customWidth="1"/>
    <col min="13" max="13" width="9.421875" style="0" customWidth="1"/>
    <col min="14" max="14" width="12.28125" style="0" bestFit="1" customWidth="1"/>
    <col min="15" max="15" width="10.28125" style="0" bestFit="1" customWidth="1"/>
    <col min="16" max="17" width="11.57421875" style="0" bestFit="1" customWidth="1"/>
    <col min="18" max="18" width="8.7109375" style="0" bestFit="1" customWidth="1"/>
    <col min="19" max="19" width="12.421875" style="0" bestFit="1" customWidth="1"/>
    <col min="20" max="20" width="10.57421875" style="0" customWidth="1"/>
    <col min="21" max="21" width="10.8515625" style="0" customWidth="1"/>
    <col min="22" max="22" width="8.7109375" style="0" bestFit="1" customWidth="1"/>
    <col min="23" max="23" width="10.28125" style="0" bestFit="1" customWidth="1"/>
    <col min="24" max="25" width="8.7109375" style="0" bestFit="1" customWidth="1"/>
    <col min="26" max="26" width="10.28125" style="0" bestFit="1" customWidth="1"/>
    <col min="27" max="27" width="8.7109375" style="0" customWidth="1"/>
    <col min="28" max="28" width="8.8515625" style="0" bestFit="1" customWidth="1"/>
    <col min="29" max="29" width="10.57421875" style="0" bestFit="1" customWidth="1"/>
    <col min="30" max="30" width="8.8515625" style="0" bestFit="1" customWidth="1"/>
    <col min="31" max="31" width="8.7109375" style="0" bestFit="1" customWidth="1"/>
    <col min="32" max="32" width="10.00390625" style="0" bestFit="1" customWidth="1"/>
    <col min="33" max="33" width="9.7109375" style="0" bestFit="1" customWidth="1"/>
    <col min="34" max="34" width="9.28125" style="0" bestFit="1" customWidth="1"/>
    <col min="35" max="35" width="14.421875" style="0" bestFit="1" customWidth="1"/>
    <col min="36" max="37" width="5.57421875" style="0" bestFit="1" customWidth="1"/>
    <col min="38" max="40" width="6.7109375" style="0" bestFit="1" customWidth="1"/>
    <col min="41" max="41" width="9.140625" style="0" bestFit="1" customWidth="1"/>
    <col min="42" max="45" width="13.57421875" style="0" bestFit="1" customWidth="1"/>
  </cols>
  <sheetData>
    <row r="1" spans="2:5" ht="15">
      <c r="B1" s="157" t="s">
        <v>350</v>
      </c>
      <c r="C1" s="157"/>
      <c r="D1" s="157"/>
      <c r="E1" s="157"/>
    </row>
    <row r="3" spans="1:23" ht="20.25">
      <c r="A3" s="445" t="s">
        <v>220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  <c r="R3" s="445"/>
      <c r="S3" s="445"/>
      <c r="T3" s="445"/>
      <c r="U3" s="445"/>
      <c r="V3" s="445"/>
      <c r="W3" s="445"/>
    </row>
    <row r="4" spans="1:47" ht="15">
      <c r="A4" s="446" t="s">
        <v>221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  <c r="Q4" s="446"/>
      <c r="R4" s="446"/>
      <c r="S4" s="446"/>
      <c r="T4" s="446"/>
      <c r="U4" s="446"/>
      <c r="V4" s="446"/>
      <c r="W4" s="446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4"/>
      <c r="AU4" s="114"/>
    </row>
    <row r="5" spans="1:28" ht="45" customHeight="1">
      <c r="A5" s="435" t="s">
        <v>0</v>
      </c>
      <c r="B5" s="441" t="s">
        <v>222</v>
      </c>
      <c r="C5" s="447" t="s">
        <v>223</v>
      </c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9" t="s">
        <v>224</v>
      </c>
      <c r="O5" s="449"/>
      <c r="P5" s="449"/>
      <c r="Q5" s="449"/>
      <c r="R5" s="449"/>
      <c r="S5" s="449"/>
      <c r="T5" s="449"/>
      <c r="U5" s="449"/>
      <c r="V5" s="449"/>
      <c r="W5" s="449"/>
      <c r="X5" s="31"/>
      <c r="Y5" s="31"/>
      <c r="Z5" s="31"/>
      <c r="AA5" s="31"/>
      <c r="AB5" s="31"/>
    </row>
    <row r="6" spans="1:28" s="117" customFormat="1" ht="30" customHeight="1">
      <c r="A6" s="435"/>
      <c r="B6" s="441"/>
      <c r="C6" s="115" t="s">
        <v>225</v>
      </c>
      <c r="D6" s="115" t="s">
        <v>226</v>
      </c>
      <c r="E6" s="115" t="s">
        <v>227</v>
      </c>
      <c r="F6" s="115" t="s">
        <v>228</v>
      </c>
      <c r="G6" s="115" t="s">
        <v>229</v>
      </c>
      <c r="H6" s="115" t="s">
        <v>230</v>
      </c>
      <c r="I6" s="115" t="s">
        <v>231</v>
      </c>
      <c r="J6" s="115" t="s">
        <v>232</v>
      </c>
      <c r="K6" s="115" t="s">
        <v>233</v>
      </c>
      <c r="L6" s="115" t="s">
        <v>234</v>
      </c>
      <c r="M6" s="115" t="s">
        <v>235</v>
      </c>
      <c r="N6" s="115" t="s">
        <v>236</v>
      </c>
      <c r="O6" s="115" t="s">
        <v>237</v>
      </c>
      <c r="P6" s="115" t="s">
        <v>238</v>
      </c>
      <c r="Q6" s="115" t="s">
        <v>239</v>
      </c>
      <c r="R6" s="115" t="s">
        <v>240</v>
      </c>
      <c r="S6" s="115" t="s">
        <v>231</v>
      </c>
      <c r="T6" s="115" t="s">
        <v>232</v>
      </c>
      <c r="U6" s="115" t="s">
        <v>233</v>
      </c>
      <c r="V6" s="115" t="s">
        <v>234</v>
      </c>
      <c r="W6" s="115" t="s">
        <v>235</v>
      </c>
      <c r="X6" s="116"/>
      <c r="Y6" s="116"/>
      <c r="Z6" s="116"/>
      <c r="AA6" s="116"/>
      <c r="AB6" s="116"/>
    </row>
    <row r="7" spans="1:28" ht="24.75" customHeight="1">
      <c r="A7" s="435"/>
      <c r="B7" s="441"/>
      <c r="C7" s="118" t="s">
        <v>241</v>
      </c>
      <c r="D7" s="118" t="s">
        <v>242</v>
      </c>
      <c r="E7" s="118" t="s">
        <v>203</v>
      </c>
      <c r="F7" s="118" t="s">
        <v>243</v>
      </c>
      <c r="G7" s="118" t="s">
        <v>243</v>
      </c>
      <c r="H7" s="118" t="s">
        <v>244</v>
      </c>
      <c r="I7" s="115" t="s">
        <v>245</v>
      </c>
      <c r="J7" s="115" t="s">
        <v>246</v>
      </c>
      <c r="K7" s="115" t="s">
        <v>241</v>
      </c>
      <c r="L7" s="115" t="s">
        <v>241</v>
      </c>
      <c r="M7" s="115" t="s">
        <v>241</v>
      </c>
      <c r="N7" s="118" t="s">
        <v>241</v>
      </c>
      <c r="O7" s="118" t="s">
        <v>242</v>
      </c>
      <c r="P7" s="118" t="s">
        <v>203</v>
      </c>
      <c r="Q7" s="118" t="s">
        <v>243</v>
      </c>
      <c r="R7" s="118" t="s">
        <v>244</v>
      </c>
      <c r="S7" s="115" t="s">
        <v>245</v>
      </c>
      <c r="T7" s="115" t="s">
        <v>246</v>
      </c>
      <c r="U7" s="115" t="s">
        <v>241</v>
      </c>
      <c r="V7" s="115" t="s">
        <v>241</v>
      </c>
      <c r="W7" s="115" t="s">
        <v>241</v>
      </c>
      <c r="X7" s="31"/>
      <c r="Y7" s="31"/>
      <c r="Z7" s="31"/>
      <c r="AA7" s="31"/>
      <c r="AB7" s="31"/>
    </row>
    <row r="8" spans="1:28" ht="14.25">
      <c r="A8" s="115">
        <v>1</v>
      </c>
      <c r="B8" s="115">
        <v>2</v>
      </c>
      <c r="C8" s="115">
        <v>3</v>
      </c>
      <c r="D8" s="115">
        <v>4</v>
      </c>
      <c r="E8" s="115">
        <v>5</v>
      </c>
      <c r="F8" s="115">
        <v>6</v>
      </c>
      <c r="G8" s="115">
        <v>7</v>
      </c>
      <c r="H8" s="115">
        <v>8</v>
      </c>
      <c r="I8" s="115">
        <v>9</v>
      </c>
      <c r="J8" s="115">
        <v>10</v>
      </c>
      <c r="K8" s="115">
        <v>11</v>
      </c>
      <c r="L8" s="115">
        <v>12</v>
      </c>
      <c r="M8" s="115">
        <v>13</v>
      </c>
      <c r="N8" s="115">
        <v>14</v>
      </c>
      <c r="O8" s="115">
        <v>15</v>
      </c>
      <c r="P8" s="115">
        <v>16</v>
      </c>
      <c r="Q8" s="115">
        <v>17</v>
      </c>
      <c r="R8" s="115">
        <v>18</v>
      </c>
      <c r="S8" s="115">
        <v>19</v>
      </c>
      <c r="T8" s="115">
        <v>20</v>
      </c>
      <c r="U8" s="115">
        <v>21</v>
      </c>
      <c r="V8" s="115">
        <v>22</v>
      </c>
      <c r="W8" s="115">
        <v>23</v>
      </c>
      <c r="X8" s="31"/>
      <c r="Y8" s="31"/>
      <c r="Z8" s="31"/>
      <c r="AA8" s="31"/>
      <c r="AB8" s="31"/>
    </row>
    <row r="9" spans="1:28" ht="14.25">
      <c r="A9" s="119">
        <v>1</v>
      </c>
      <c r="B9" s="120" t="str">
        <f>'форма 9'!A8</f>
        <v>МО МР "Печора"</v>
      </c>
      <c r="C9" s="121">
        <f>D9*2.7</f>
        <v>350206.875</v>
      </c>
      <c r="D9" s="121">
        <v>129706.25</v>
      </c>
      <c r="E9" s="121">
        <v>2340</v>
      </c>
      <c r="F9" s="121">
        <v>-7.67</v>
      </c>
      <c r="G9" s="121">
        <v>18</v>
      </c>
      <c r="H9" s="121">
        <v>282</v>
      </c>
      <c r="I9" s="121">
        <v>4349461</v>
      </c>
      <c r="J9" s="121">
        <v>35059.68</v>
      </c>
      <c r="K9" s="121">
        <v>100768.98</v>
      </c>
      <c r="L9" s="121">
        <v>35179.84</v>
      </c>
      <c r="M9" s="121">
        <v>0</v>
      </c>
      <c r="N9" s="155">
        <f>O9*2.7</f>
        <v>387730.80000000005</v>
      </c>
      <c r="O9" s="155">
        <v>143604</v>
      </c>
      <c r="P9" s="156">
        <v>2340</v>
      </c>
      <c r="Q9" s="154">
        <v>-5.33</v>
      </c>
      <c r="R9" s="122">
        <v>263</v>
      </c>
      <c r="S9" s="155">
        <v>5404068</v>
      </c>
      <c r="T9" s="155">
        <v>30162.39</v>
      </c>
      <c r="U9" s="155">
        <v>67621.53</v>
      </c>
      <c r="V9" s="155">
        <v>41243.74</v>
      </c>
      <c r="W9" s="155">
        <v>0</v>
      </c>
      <c r="X9" s="31"/>
      <c r="Y9" s="31"/>
      <c r="Z9" s="31"/>
      <c r="AA9" s="31"/>
      <c r="AB9" s="31"/>
    </row>
    <row r="10" spans="24:28" ht="14.25">
      <c r="X10" s="31"/>
      <c r="Y10" s="31"/>
      <c r="Z10" s="31"/>
      <c r="AA10" s="31"/>
      <c r="AB10" s="31"/>
    </row>
    <row r="11" spans="1:28" ht="35.25" customHeight="1">
      <c r="A11" s="435" t="s">
        <v>0</v>
      </c>
      <c r="B11" s="441" t="s">
        <v>222</v>
      </c>
      <c r="C11" s="432" t="s">
        <v>247</v>
      </c>
      <c r="D11" s="433"/>
      <c r="E11" s="432" t="s">
        <v>248</v>
      </c>
      <c r="F11" s="434"/>
      <c r="G11" s="435" t="s">
        <v>249</v>
      </c>
      <c r="H11" s="435"/>
      <c r="I11" s="435" t="s">
        <v>250</v>
      </c>
      <c r="J11" s="435"/>
      <c r="K11" s="435" t="s">
        <v>251</v>
      </c>
      <c r="L11" s="435"/>
      <c r="X11" s="31"/>
      <c r="Y11" s="31"/>
      <c r="Z11" s="31"/>
      <c r="AA11" s="31"/>
      <c r="AB11" s="31"/>
    </row>
    <row r="12" spans="1:28" ht="28.5">
      <c r="A12" s="435"/>
      <c r="B12" s="441"/>
      <c r="C12" s="115" t="s">
        <v>252</v>
      </c>
      <c r="D12" s="115" t="s">
        <v>253</v>
      </c>
      <c r="E12" s="115" t="s">
        <v>252</v>
      </c>
      <c r="F12" s="115" t="s">
        <v>253</v>
      </c>
      <c r="G12" s="115" t="s">
        <v>252</v>
      </c>
      <c r="H12" s="115" t="s">
        <v>253</v>
      </c>
      <c r="I12" s="115" t="s">
        <v>252</v>
      </c>
      <c r="J12" s="115" t="s">
        <v>253</v>
      </c>
      <c r="K12" s="115" t="s">
        <v>252</v>
      </c>
      <c r="L12" s="115" t="s">
        <v>253</v>
      </c>
      <c r="X12" s="31"/>
      <c r="Y12" s="31"/>
      <c r="Z12" s="31"/>
      <c r="AA12" s="31"/>
      <c r="AB12" s="31"/>
    </row>
    <row r="13" spans="1:28" ht="28.5">
      <c r="A13" s="435"/>
      <c r="B13" s="441"/>
      <c r="C13" s="115" t="s">
        <v>254</v>
      </c>
      <c r="D13" s="115" t="s">
        <v>254</v>
      </c>
      <c r="E13" s="115" t="s">
        <v>255</v>
      </c>
      <c r="F13" s="115" t="s">
        <v>255</v>
      </c>
      <c r="G13" s="115" t="s">
        <v>256</v>
      </c>
      <c r="H13" s="115" t="s">
        <v>256</v>
      </c>
      <c r="I13" s="115" t="s">
        <v>256</v>
      </c>
      <c r="J13" s="115" t="s">
        <v>256</v>
      </c>
      <c r="K13" s="115" t="s">
        <v>256</v>
      </c>
      <c r="L13" s="115" t="s">
        <v>256</v>
      </c>
      <c r="X13" s="31"/>
      <c r="Y13" s="31"/>
      <c r="Z13" s="31"/>
      <c r="AA13" s="31"/>
      <c r="AB13" s="31"/>
    </row>
    <row r="14" spans="1:28" ht="14.25">
      <c r="A14" s="115">
        <v>1</v>
      </c>
      <c r="B14" s="115">
        <v>2</v>
      </c>
      <c r="C14" s="118">
        <v>24</v>
      </c>
      <c r="D14" s="148">
        <v>25</v>
      </c>
      <c r="E14" s="149">
        <v>26</v>
      </c>
      <c r="F14" s="149">
        <v>27</v>
      </c>
      <c r="G14" s="149">
        <v>28</v>
      </c>
      <c r="H14" s="148">
        <v>29</v>
      </c>
      <c r="I14" s="148">
        <v>30</v>
      </c>
      <c r="J14" s="148">
        <v>31</v>
      </c>
      <c r="K14" s="149">
        <v>32</v>
      </c>
      <c r="L14" s="149">
        <v>33</v>
      </c>
      <c r="X14" s="31"/>
      <c r="Y14" s="31"/>
      <c r="Z14" s="31"/>
      <c r="AA14" s="31"/>
      <c r="AB14" s="31"/>
    </row>
    <row r="15" spans="1:28" ht="14.25">
      <c r="A15" s="119">
        <v>1</v>
      </c>
      <c r="B15" s="120" t="str">
        <f>B9</f>
        <v>МО МР "Печора"</v>
      </c>
      <c r="C15" s="153">
        <v>3.619486201</v>
      </c>
      <c r="D15" s="153">
        <v>5.571024523</v>
      </c>
      <c r="E15" s="153">
        <v>1282.543887</v>
      </c>
      <c r="F15" s="153">
        <v>2179.967612</v>
      </c>
      <c r="G15" s="153">
        <v>29.19103778</v>
      </c>
      <c r="H15" s="153">
        <v>50.96835416</v>
      </c>
      <c r="I15" s="153">
        <v>53.8789382</v>
      </c>
      <c r="J15" s="153">
        <v>143.9408939</v>
      </c>
      <c r="K15" s="153">
        <v>7.5</v>
      </c>
      <c r="L15" s="153">
        <v>8.34</v>
      </c>
      <c r="X15" s="31"/>
      <c r="Y15" s="31"/>
      <c r="Z15" s="31"/>
      <c r="AA15" s="31"/>
      <c r="AB15" s="31"/>
    </row>
    <row r="16" spans="24:28" ht="14.25">
      <c r="X16" s="31"/>
      <c r="Y16" s="31"/>
      <c r="Z16" s="31"/>
      <c r="AA16" s="31"/>
      <c r="AB16" s="31"/>
    </row>
    <row r="17" spans="1:36" ht="28.5" customHeight="1">
      <c r="A17" s="435" t="s">
        <v>0</v>
      </c>
      <c r="B17" s="441" t="s">
        <v>222</v>
      </c>
      <c r="C17" s="441" t="s">
        <v>257</v>
      </c>
      <c r="D17" s="441"/>
      <c r="E17" s="441"/>
      <c r="F17" s="441"/>
      <c r="G17" s="441"/>
      <c r="H17" s="442" t="s">
        <v>258</v>
      </c>
      <c r="I17" s="443"/>
      <c r="J17" s="443"/>
      <c r="K17" s="443"/>
      <c r="L17" s="443"/>
      <c r="M17" s="444"/>
      <c r="N17" s="432" t="s">
        <v>259</v>
      </c>
      <c r="O17" s="433"/>
      <c r="P17" s="433"/>
      <c r="Q17" s="433"/>
      <c r="R17" s="434"/>
      <c r="S17" s="432" t="s">
        <v>260</v>
      </c>
      <c r="T17" s="433"/>
      <c r="U17" s="433"/>
      <c r="V17" s="433"/>
      <c r="W17" s="434"/>
      <c r="X17" s="435" t="s">
        <v>261</v>
      </c>
      <c r="Y17" s="435"/>
      <c r="Z17" s="435"/>
      <c r="AA17" s="435"/>
      <c r="AB17" s="435"/>
      <c r="AF17" s="31"/>
      <c r="AG17" s="31"/>
      <c r="AH17" s="31"/>
      <c r="AI17" s="31"/>
      <c r="AJ17" s="31"/>
    </row>
    <row r="18" spans="1:36" s="125" customFormat="1" ht="14.25">
      <c r="A18" s="435"/>
      <c r="B18" s="441"/>
      <c r="C18" s="118" t="s">
        <v>262</v>
      </c>
      <c r="D18" s="118" t="s">
        <v>263</v>
      </c>
      <c r="E18" s="123" t="s">
        <v>264</v>
      </c>
      <c r="F18" s="436" t="s">
        <v>265</v>
      </c>
      <c r="G18" s="436"/>
      <c r="H18" s="437" t="s">
        <v>266</v>
      </c>
      <c r="I18" s="118" t="s">
        <v>262</v>
      </c>
      <c r="J18" s="118" t="s">
        <v>263</v>
      </c>
      <c r="K18" s="123" t="s">
        <v>264</v>
      </c>
      <c r="L18" s="439" t="s">
        <v>265</v>
      </c>
      <c r="M18" s="440"/>
      <c r="N18" s="118" t="s">
        <v>262</v>
      </c>
      <c r="O18" s="118" t="s">
        <v>263</v>
      </c>
      <c r="P18" s="123" t="s">
        <v>264</v>
      </c>
      <c r="Q18" s="439" t="s">
        <v>265</v>
      </c>
      <c r="R18" s="440"/>
      <c r="S18" s="118" t="s">
        <v>262</v>
      </c>
      <c r="T18" s="118" t="s">
        <v>263</v>
      </c>
      <c r="U18" s="123" t="s">
        <v>264</v>
      </c>
      <c r="V18" s="439" t="s">
        <v>265</v>
      </c>
      <c r="W18" s="440"/>
      <c r="X18" s="118" t="s">
        <v>262</v>
      </c>
      <c r="Y18" s="118" t="s">
        <v>263</v>
      </c>
      <c r="Z18" s="123" t="s">
        <v>264</v>
      </c>
      <c r="AA18" s="436" t="s">
        <v>265</v>
      </c>
      <c r="AB18" s="436"/>
      <c r="AF18" s="32"/>
      <c r="AG18" s="32"/>
      <c r="AH18" s="32"/>
      <c r="AI18" s="32"/>
      <c r="AJ18" s="32"/>
    </row>
    <row r="19" spans="1:36" s="127" customFormat="1" ht="28.5">
      <c r="A19" s="435"/>
      <c r="B19" s="441"/>
      <c r="C19" s="115" t="s">
        <v>267</v>
      </c>
      <c r="D19" s="115" t="s">
        <v>267</v>
      </c>
      <c r="E19" s="126" t="s">
        <v>268</v>
      </c>
      <c r="F19" s="126" t="s">
        <v>194</v>
      </c>
      <c r="G19" s="126" t="s">
        <v>99</v>
      </c>
      <c r="H19" s="438"/>
      <c r="I19" s="115" t="s">
        <v>269</v>
      </c>
      <c r="J19" s="115" t="s">
        <v>269</v>
      </c>
      <c r="K19" s="126" t="s">
        <v>246</v>
      </c>
      <c r="L19" s="126" t="s">
        <v>194</v>
      </c>
      <c r="M19" s="126" t="s">
        <v>99</v>
      </c>
      <c r="N19" s="115" t="s">
        <v>270</v>
      </c>
      <c r="O19" s="115" t="s">
        <v>270</v>
      </c>
      <c r="P19" s="126" t="s">
        <v>241</v>
      </c>
      <c r="Q19" s="126" t="s">
        <v>194</v>
      </c>
      <c r="R19" s="126" t="s">
        <v>99</v>
      </c>
      <c r="S19" s="115" t="s">
        <v>270</v>
      </c>
      <c r="T19" s="115" t="s">
        <v>270</v>
      </c>
      <c r="U19" s="126" t="s">
        <v>241</v>
      </c>
      <c r="V19" s="126" t="s">
        <v>194</v>
      </c>
      <c r="W19" s="126" t="s">
        <v>99</v>
      </c>
      <c r="X19" s="115" t="s">
        <v>270</v>
      </c>
      <c r="Y19" s="115" t="s">
        <v>270</v>
      </c>
      <c r="Z19" s="126" t="s">
        <v>241</v>
      </c>
      <c r="AA19" s="126" t="s">
        <v>194</v>
      </c>
      <c r="AB19" s="126" t="s">
        <v>99</v>
      </c>
      <c r="AF19" s="128"/>
      <c r="AG19" s="128"/>
      <c r="AH19" s="128"/>
      <c r="AI19" s="128"/>
      <c r="AJ19" s="128"/>
    </row>
    <row r="20" spans="1:36" s="117" customFormat="1" ht="28.5">
      <c r="A20" s="435"/>
      <c r="B20" s="441"/>
      <c r="C20" s="115" t="s">
        <v>271</v>
      </c>
      <c r="D20" s="115" t="s">
        <v>272</v>
      </c>
      <c r="E20" s="126" t="s">
        <v>273</v>
      </c>
      <c r="F20" s="126" t="s">
        <v>274</v>
      </c>
      <c r="G20" s="126" t="s">
        <v>275</v>
      </c>
      <c r="H20" s="115" t="s">
        <v>276</v>
      </c>
      <c r="I20" s="115" t="s">
        <v>277</v>
      </c>
      <c r="J20" s="115" t="s">
        <v>278</v>
      </c>
      <c r="K20" s="126" t="s">
        <v>279</v>
      </c>
      <c r="L20" s="126" t="s">
        <v>280</v>
      </c>
      <c r="M20" s="126" t="s">
        <v>281</v>
      </c>
      <c r="N20" s="115" t="s">
        <v>282</v>
      </c>
      <c r="O20" s="115" t="s">
        <v>283</v>
      </c>
      <c r="P20" s="126" t="s">
        <v>284</v>
      </c>
      <c r="Q20" s="126" t="s">
        <v>285</v>
      </c>
      <c r="R20" s="126" t="s">
        <v>286</v>
      </c>
      <c r="S20" s="115" t="s">
        <v>287</v>
      </c>
      <c r="T20" s="115" t="s">
        <v>288</v>
      </c>
      <c r="U20" s="126" t="s">
        <v>289</v>
      </c>
      <c r="V20" s="126" t="s">
        <v>290</v>
      </c>
      <c r="W20" s="126" t="s">
        <v>291</v>
      </c>
      <c r="X20" s="115" t="s">
        <v>292</v>
      </c>
      <c r="Y20" s="115" t="s">
        <v>293</v>
      </c>
      <c r="Z20" s="126" t="s">
        <v>294</v>
      </c>
      <c r="AA20" s="126" t="s">
        <v>295</v>
      </c>
      <c r="AB20" s="126" t="s">
        <v>296</v>
      </c>
      <c r="AF20" s="116"/>
      <c r="AG20" s="116"/>
      <c r="AH20" s="116"/>
      <c r="AI20" s="116"/>
      <c r="AJ20" s="116"/>
    </row>
    <row r="21" spans="1:36" s="125" customFormat="1" ht="14.25">
      <c r="A21" s="115">
        <v>1</v>
      </c>
      <c r="B21" s="115">
        <v>2</v>
      </c>
      <c r="C21" s="118">
        <v>34</v>
      </c>
      <c r="D21" s="118">
        <v>35</v>
      </c>
      <c r="E21" s="123">
        <v>36</v>
      </c>
      <c r="F21" s="123">
        <v>37</v>
      </c>
      <c r="G21" s="123">
        <v>38</v>
      </c>
      <c r="H21" s="124">
        <v>39</v>
      </c>
      <c r="I21" s="124">
        <v>40</v>
      </c>
      <c r="J21" s="124">
        <v>41</v>
      </c>
      <c r="K21" s="124">
        <v>42</v>
      </c>
      <c r="L21" s="124">
        <v>43</v>
      </c>
      <c r="M21" s="123">
        <v>44</v>
      </c>
      <c r="N21" s="124">
        <v>45</v>
      </c>
      <c r="O21" s="124">
        <v>46</v>
      </c>
      <c r="P21" s="124">
        <v>47</v>
      </c>
      <c r="Q21" s="124">
        <v>48</v>
      </c>
      <c r="R21" s="123">
        <v>49</v>
      </c>
      <c r="S21" s="124">
        <v>50</v>
      </c>
      <c r="T21" s="124">
        <v>51</v>
      </c>
      <c r="U21" s="124">
        <v>52</v>
      </c>
      <c r="V21" s="124">
        <v>53</v>
      </c>
      <c r="W21" s="123">
        <v>54</v>
      </c>
      <c r="X21" s="124">
        <v>55</v>
      </c>
      <c r="Y21" s="124">
        <v>56</v>
      </c>
      <c r="Z21" s="124">
        <v>57</v>
      </c>
      <c r="AA21" s="124">
        <v>58</v>
      </c>
      <c r="AB21" s="123">
        <v>59</v>
      </c>
      <c r="AF21" s="32"/>
      <c r="AG21" s="32"/>
      <c r="AH21" s="32"/>
      <c r="AI21" s="32"/>
      <c r="AJ21" s="32"/>
    </row>
    <row r="22" spans="1:36" ht="14.25">
      <c r="A22" s="119">
        <v>1</v>
      </c>
      <c r="B22" s="120" t="str">
        <f>B15</f>
        <v>МО МР "Печора"</v>
      </c>
      <c r="C22" s="120">
        <f>IF(ISERROR(I9/D9),0,I9/D9)</f>
        <v>33.53316436177902</v>
      </c>
      <c r="D22" s="120">
        <f>IF(ISERROR(S9/O9),0,S9/O9)</f>
        <v>37.63173727751316</v>
      </c>
      <c r="E22" s="150">
        <f>IF(ISERROR((D22/C22-1)*I9),0,(D22/C22-1)*I9)</f>
        <v>531610.5232514408</v>
      </c>
      <c r="F22" s="130">
        <f>IF(ISERROR(E22/I9),0,-E22/I9)</f>
        <v>-0.12222446028403079</v>
      </c>
      <c r="G22" s="120">
        <f>IF(ISERROR(E22*C15/1000),0,-E22*C15/1000)</f>
        <v>-1924.1569532149797</v>
      </c>
      <c r="H22" s="120">
        <f>IF(ISERROR((H9/R9)*((G9-F9)/(G9-Q9))),0,(H9/R9)*((G9-F9)/(G9-Q9)))</f>
        <v>1.1797893995720194</v>
      </c>
      <c r="I22" s="131">
        <f>IF(ISERROR(J9/C9),0,J9/C9)</f>
        <v>0.10011134133217688</v>
      </c>
      <c r="J22" s="131">
        <f>IF(ISERROR(T9*H22/N9),0,T9*H22/N9)</f>
        <v>0.09177828531485525</v>
      </c>
      <c r="K22" s="129">
        <f>IF(ISERROR((J22/I22-1)*J9),0,(J22/I22-1)*J9)</f>
        <v>-2918.2935070261524</v>
      </c>
      <c r="L22" s="130">
        <f>IF(ISERROR(K22/J9),0,-K22/J9)</f>
        <v>0.08323788200651439</v>
      </c>
      <c r="M22" s="120">
        <f>IF(ISERROR(K22*E15/1000),0,-K22*E15/1000)</f>
        <v>3742.839497908183</v>
      </c>
      <c r="N22" s="120">
        <f>IF(ISERROR(K9/D9),0,K9/D9)</f>
        <v>0.7769014985785188</v>
      </c>
      <c r="O22" s="120">
        <f>IF(ISERROR(U9/O9),0,U9/O9)</f>
        <v>0.47088890281607754</v>
      </c>
      <c r="P22" s="129">
        <f>IF(ISERROR((O22/N22-1)*K9),0,(O22/N22-1)*K9)</f>
        <v>-39691.74624911213</v>
      </c>
      <c r="Q22" s="130">
        <f>IF(ISERROR(P22/K9),0,-P22/K9)</f>
        <v>0.39388853840846794</v>
      </c>
      <c r="R22" s="120">
        <f>IF(ISERROR(P22*G15/1000),0,-P22*G15/1000)</f>
        <v>1158.6432643120056</v>
      </c>
      <c r="S22" s="120">
        <f>IF(ISERROR(L9/D9),0,L9/D9)</f>
        <v>0.2712270225991423</v>
      </c>
      <c r="T22" s="120">
        <f>IF(ISERROR(V9/O9),0,V9/O9)</f>
        <v>0.2872046739645135</v>
      </c>
      <c r="U22" s="129">
        <f>IF(ISERROR((T22/S22-1)*L9),0,(T22/S22-1)*L9)</f>
        <v>2072.4012424096836</v>
      </c>
      <c r="V22" s="130">
        <f>IF(ISERROR(U22/L9),0,-U22/L9)</f>
        <v>-0.058908773957177855</v>
      </c>
      <c r="W22" s="120">
        <f>IF(ISERROR(U22*I15/1000),0,-U22*I15/1000)</f>
        <v>-111.65877846539456</v>
      </c>
      <c r="X22" s="120">
        <f>IF(ISERROR(M9/D9),0,M9/D9)</f>
        <v>0</v>
      </c>
      <c r="Y22" s="120">
        <f>IF(ISERROR(W9/O9),0,W9/O9)</f>
        <v>0</v>
      </c>
      <c r="Z22" s="129">
        <f>IF(ISERROR((Y22/X22-M91)*M9),0,(Y22/X22-1)*M9)</f>
        <v>0</v>
      </c>
      <c r="AA22" s="130">
        <f>IF(ISERROR(Z22/M9),0,-Z22/M9)</f>
        <v>0</v>
      </c>
      <c r="AB22" s="120">
        <f>IF(ISERROR(Z22*K15/1000),0,-Z22*K15/1000)</f>
        <v>0</v>
      </c>
      <c r="AF22" s="31"/>
      <c r="AG22" s="31"/>
      <c r="AH22" s="31"/>
      <c r="AI22" s="31"/>
      <c r="AJ22" s="31"/>
    </row>
    <row r="23" spans="24:28" ht="14.25">
      <c r="X23" s="31"/>
      <c r="Y23" s="31"/>
      <c r="Z23" s="31"/>
      <c r="AA23" s="31"/>
      <c r="AB23" s="31"/>
    </row>
    <row r="24" ht="14.25">
      <c r="B24" t="s">
        <v>195</v>
      </c>
    </row>
    <row r="25" spans="1:45" ht="33" customHeight="1">
      <c r="A25" s="429" t="s">
        <v>297</v>
      </c>
      <c r="B25" s="429"/>
      <c r="C25" s="429"/>
      <c r="D25" s="429"/>
      <c r="E25" s="429"/>
      <c r="F25" s="429"/>
      <c r="G25" s="429"/>
      <c r="H25" s="429"/>
      <c r="I25" s="429"/>
      <c r="J25" s="429"/>
      <c r="K25" s="429"/>
      <c r="L25" s="429"/>
      <c r="M25" s="429"/>
      <c r="N25" s="429"/>
      <c r="O25" s="429"/>
      <c r="P25" s="429"/>
      <c r="Q25" s="429"/>
      <c r="R25" s="429"/>
      <c r="S25" s="429"/>
      <c r="T25" s="429"/>
      <c r="U25" s="429"/>
      <c r="V25" s="429"/>
      <c r="W25" s="429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</row>
    <row r="26" spans="1:45" ht="14.25">
      <c r="A26" s="429" t="s">
        <v>298</v>
      </c>
      <c r="B26" s="429"/>
      <c r="C26" s="429"/>
      <c r="D26" s="429"/>
      <c r="E26" s="429"/>
      <c r="F26" s="429"/>
      <c r="G26" s="429"/>
      <c r="H26" s="429"/>
      <c r="I26" s="429"/>
      <c r="J26" s="429"/>
      <c r="K26" s="429"/>
      <c r="L26" s="429"/>
      <c r="M26" s="429"/>
      <c r="N26" s="429"/>
      <c r="O26" s="429"/>
      <c r="P26" s="429"/>
      <c r="Q26" s="429"/>
      <c r="R26" s="429"/>
      <c r="S26" s="429"/>
      <c r="T26" s="429"/>
      <c r="U26" s="429"/>
      <c r="V26" s="429"/>
      <c r="W26" s="429"/>
      <c r="X26" s="431"/>
      <c r="Y26" s="431"/>
      <c r="Z26" s="431"/>
      <c r="AA26" s="431"/>
      <c r="AB26" s="431"/>
      <c r="AC26" s="431"/>
      <c r="AD26" s="431"/>
      <c r="AE26" s="431"/>
      <c r="AF26" s="431"/>
      <c r="AG26" s="431"/>
      <c r="AH26" s="431"/>
      <c r="AI26" s="431"/>
      <c r="AJ26" s="431"/>
      <c r="AK26" s="431"/>
      <c r="AL26" s="431"/>
      <c r="AM26" s="431"/>
      <c r="AN26" s="431"/>
      <c r="AO26" s="431"/>
      <c r="AP26" s="431"/>
      <c r="AQ26" s="431"/>
      <c r="AR26" s="431"/>
      <c r="AS26" s="431"/>
    </row>
    <row r="27" spans="1:45" ht="14.25">
      <c r="A27" s="429" t="s">
        <v>299</v>
      </c>
      <c r="B27" s="429"/>
      <c r="C27" s="429"/>
      <c r="D27" s="429"/>
      <c r="E27" s="429"/>
      <c r="F27" s="429"/>
      <c r="G27" s="429"/>
      <c r="H27" s="429"/>
      <c r="I27" s="429"/>
      <c r="J27" s="429"/>
      <c r="K27" s="429"/>
      <c r="L27" s="429"/>
      <c r="M27" s="429"/>
      <c r="N27" s="429"/>
      <c r="O27" s="429"/>
      <c r="P27" s="429"/>
      <c r="Q27" s="429"/>
      <c r="R27" s="429"/>
      <c r="S27" s="429"/>
      <c r="T27" s="429"/>
      <c r="U27" s="429"/>
      <c r="V27" s="429"/>
      <c r="W27" s="429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</row>
    <row r="28" spans="1:45" ht="14.25">
      <c r="A28" s="429" t="s">
        <v>300</v>
      </c>
      <c r="B28" s="429"/>
      <c r="C28" s="429"/>
      <c r="D28" s="429"/>
      <c r="E28" s="429"/>
      <c r="F28" s="429"/>
      <c r="G28" s="429"/>
      <c r="H28" s="429"/>
      <c r="I28" s="429"/>
      <c r="J28" s="429"/>
      <c r="K28" s="429"/>
      <c r="L28" s="429"/>
      <c r="M28" s="429"/>
      <c r="N28" s="429"/>
      <c r="O28" s="429"/>
      <c r="P28" s="429"/>
      <c r="Q28" s="429"/>
      <c r="R28" s="429"/>
      <c r="S28" s="429"/>
      <c r="T28" s="429"/>
      <c r="U28" s="429"/>
      <c r="V28" s="429"/>
      <c r="W28" s="429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</row>
    <row r="29" spans="1:45" ht="14.25">
      <c r="A29" s="429" t="s">
        <v>301</v>
      </c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</row>
    <row r="30" spans="1:45" ht="14.25">
      <c r="A30" s="429" t="s">
        <v>302</v>
      </c>
      <c r="B30" s="429"/>
      <c r="C30" s="429"/>
      <c r="D30" s="429"/>
      <c r="E30" s="429"/>
      <c r="F30" s="429"/>
      <c r="G30" s="429"/>
      <c r="H30" s="429"/>
      <c r="I30" s="429"/>
      <c r="J30" s="429"/>
      <c r="K30" s="429"/>
      <c r="L30" s="429"/>
      <c r="M30" s="429"/>
      <c r="N30" s="429"/>
      <c r="O30" s="429"/>
      <c r="P30" s="429"/>
      <c r="Q30" s="429"/>
      <c r="R30" s="429"/>
      <c r="S30" s="429"/>
      <c r="T30" s="429"/>
      <c r="U30" s="429"/>
      <c r="V30" s="429"/>
      <c r="W30" s="429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</row>
    <row r="31" spans="1:45" ht="36" customHeight="1">
      <c r="A31" s="429" t="s">
        <v>303</v>
      </c>
      <c r="B31" s="429"/>
      <c r="C31" s="429"/>
      <c r="D31" s="429"/>
      <c r="E31" s="429"/>
      <c r="F31" s="429"/>
      <c r="G31" s="429"/>
      <c r="H31" s="429"/>
      <c r="I31" s="429"/>
      <c r="J31" s="429"/>
      <c r="K31" s="429"/>
      <c r="L31" s="429"/>
      <c r="M31" s="429"/>
      <c r="N31" s="429"/>
      <c r="O31" s="429"/>
      <c r="P31" s="429"/>
      <c r="Q31" s="429"/>
      <c r="R31" s="429"/>
      <c r="S31" s="429"/>
      <c r="T31" s="429"/>
      <c r="U31" s="429"/>
      <c r="V31" s="429"/>
      <c r="W31" s="429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</row>
    <row r="32" spans="1:45" ht="14.25">
      <c r="A32" s="429" t="s">
        <v>304</v>
      </c>
      <c r="B32" s="429"/>
      <c r="C32" s="429"/>
      <c r="D32" s="429"/>
      <c r="E32" s="429"/>
      <c r="F32" s="429"/>
      <c r="G32" s="429"/>
      <c r="H32" s="429"/>
      <c r="I32" s="429"/>
      <c r="J32" s="429"/>
      <c r="K32" s="429"/>
      <c r="L32" s="429"/>
      <c r="M32" s="429"/>
      <c r="N32" s="429"/>
      <c r="O32" s="429"/>
      <c r="P32" s="429"/>
      <c r="Q32" s="429"/>
      <c r="R32" s="429"/>
      <c r="S32" s="429"/>
      <c r="T32" s="429"/>
      <c r="U32" s="429"/>
      <c r="V32" s="429"/>
      <c r="W32" s="429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</row>
    <row r="33" spans="1:45" ht="14.25">
      <c r="A33" s="429" t="s">
        <v>305</v>
      </c>
      <c r="B33" s="429"/>
      <c r="C33" s="429"/>
      <c r="D33" s="429"/>
      <c r="E33" s="429"/>
      <c r="F33" s="429"/>
      <c r="G33" s="429"/>
      <c r="H33" s="429"/>
      <c r="I33" s="429"/>
      <c r="J33" s="429"/>
      <c r="K33" s="429"/>
      <c r="L33" s="429"/>
      <c r="M33" s="429"/>
      <c r="N33" s="429"/>
      <c r="O33" s="429"/>
      <c r="P33" s="429"/>
      <c r="Q33" s="429"/>
      <c r="R33" s="429"/>
      <c r="S33" s="429"/>
      <c r="T33" s="429"/>
      <c r="U33" s="429"/>
      <c r="V33" s="429"/>
      <c r="W33" s="429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</row>
    <row r="34" spans="1:45" ht="15" customHeight="1">
      <c r="A34" s="429" t="s">
        <v>306</v>
      </c>
      <c r="B34" s="429"/>
      <c r="C34" s="429"/>
      <c r="D34" s="429"/>
      <c r="E34" s="429"/>
      <c r="F34" s="429"/>
      <c r="G34" s="429"/>
      <c r="H34" s="429"/>
      <c r="I34" s="429"/>
      <c r="J34" s="429"/>
      <c r="K34" s="429"/>
      <c r="L34" s="429"/>
      <c r="M34" s="429"/>
      <c r="N34" s="429"/>
      <c r="O34" s="429"/>
      <c r="P34" s="429"/>
      <c r="Q34" s="429"/>
      <c r="R34" s="429"/>
      <c r="S34" s="429"/>
      <c r="T34" s="429"/>
      <c r="U34" s="429"/>
      <c r="V34" s="429"/>
      <c r="W34" s="429"/>
      <c r="X34" s="431"/>
      <c r="Y34" s="431"/>
      <c r="Z34" s="431"/>
      <c r="AA34" s="431"/>
      <c r="AB34" s="431"/>
      <c r="AC34" s="431"/>
      <c r="AD34" s="431"/>
      <c r="AE34" s="431"/>
      <c r="AF34" s="431"/>
      <c r="AG34" s="431"/>
      <c r="AH34" s="431"/>
      <c r="AI34" s="431"/>
      <c r="AJ34" s="431"/>
      <c r="AK34" s="431"/>
      <c r="AL34" s="431"/>
      <c r="AM34" s="431"/>
      <c r="AN34" s="431"/>
      <c r="AO34" s="431"/>
      <c r="AP34" s="431"/>
      <c r="AQ34" s="431"/>
      <c r="AR34" s="431"/>
      <c r="AS34" s="431"/>
    </row>
    <row r="35" spans="1:45" ht="18" customHeight="1">
      <c r="A35" s="429" t="s">
        <v>307</v>
      </c>
      <c r="B35" s="429"/>
      <c r="C35" s="429"/>
      <c r="D35" s="429"/>
      <c r="E35" s="429"/>
      <c r="F35" s="429"/>
      <c r="G35" s="429"/>
      <c r="H35" s="429"/>
      <c r="I35" s="429"/>
      <c r="J35" s="429"/>
      <c r="K35" s="429"/>
      <c r="L35" s="429"/>
      <c r="M35" s="429"/>
      <c r="N35" s="429"/>
      <c r="O35" s="429"/>
      <c r="P35" s="429"/>
      <c r="Q35" s="429"/>
      <c r="R35" s="429"/>
      <c r="S35" s="429"/>
      <c r="T35" s="429"/>
      <c r="U35" s="429"/>
      <c r="V35" s="429"/>
      <c r="W35" s="429"/>
      <c r="X35" s="431"/>
      <c r="Y35" s="431"/>
      <c r="Z35" s="431"/>
      <c r="AA35" s="431"/>
      <c r="AB35" s="431"/>
      <c r="AC35" s="431"/>
      <c r="AD35" s="431"/>
      <c r="AE35" s="431"/>
      <c r="AF35" s="431"/>
      <c r="AG35" s="431"/>
      <c r="AH35" s="431"/>
      <c r="AI35" s="431"/>
      <c r="AJ35" s="431"/>
      <c r="AK35" s="431"/>
      <c r="AL35" s="431"/>
      <c r="AM35" s="431"/>
      <c r="AN35" s="431"/>
      <c r="AO35" s="431"/>
      <c r="AP35" s="431"/>
      <c r="AQ35" s="431"/>
      <c r="AR35" s="431"/>
      <c r="AS35" s="431"/>
    </row>
    <row r="36" spans="1:45" ht="15" customHeight="1">
      <c r="A36" s="429" t="s">
        <v>308</v>
      </c>
      <c r="B36" s="429"/>
      <c r="C36" s="429"/>
      <c r="D36" s="429"/>
      <c r="E36" s="429"/>
      <c r="F36" s="429"/>
      <c r="G36" s="429"/>
      <c r="H36" s="429"/>
      <c r="I36" s="429"/>
      <c r="J36" s="429"/>
      <c r="K36" s="429"/>
      <c r="L36" s="429"/>
      <c r="M36" s="429"/>
      <c r="N36" s="429"/>
      <c r="O36" s="429"/>
      <c r="P36" s="429"/>
      <c r="Q36" s="429"/>
      <c r="R36" s="429"/>
      <c r="S36" s="429"/>
      <c r="T36" s="429"/>
      <c r="U36" s="429"/>
      <c r="V36" s="429"/>
      <c r="W36" s="429"/>
      <c r="X36" s="431"/>
      <c r="Y36" s="431"/>
      <c r="Z36" s="431"/>
      <c r="AA36" s="431"/>
      <c r="AB36" s="431"/>
      <c r="AC36" s="431"/>
      <c r="AD36" s="431"/>
      <c r="AE36" s="431"/>
      <c r="AF36" s="431"/>
      <c r="AG36" s="431"/>
      <c r="AH36" s="431"/>
      <c r="AI36" s="431"/>
      <c r="AJ36" s="431"/>
      <c r="AK36" s="431"/>
      <c r="AL36" s="431"/>
      <c r="AM36" s="431"/>
      <c r="AN36" s="431"/>
      <c r="AO36" s="431"/>
      <c r="AP36" s="431"/>
      <c r="AQ36" s="431"/>
      <c r="AR36" s="431"/>
      <c r="AS36" s="431"/>
    </row>
    <row r="37" spans="1:45" ht="15" customHeight="1">
      <c r="A37" s="429" t="s">
        <v>309</v>
      </c>
      <c r="B37" s="429"/>
      <c r="C37" s="429"/>
      <c r="D37" s="429"/>
      <c r="E37" s="429"/>
      <c r="F37" s="429"/>
      <c r="G37" s="429"/>
      <c r="H37" s="429"/>
      <c r="I37" s="429"/>
      <c r="J37" s="429"/>
      <c r="K37" s="429"/>
      <c r="L37" s="429"/>
      <c r="M37" s="429"/>
      <c r="N37" s="429"/>
      <c r="O37" s="429"/>
      <c r="P37" s="429"/>
      <c r="Q37" s="429"/>
      <c r="R37" s="429"/>
      <c r="S37" s="429"/>
      <c r="T37" s="429"/>
      <c r="U37" s="429"/>
      <c r="V37" s="429"/>
      <c r="W37" s="429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</row>
    <row r="38" spans="1:45" ht="15" customHeight="1">
      <c r="A38" s="429" t="s">
        <v>310</v>
      </c>
      <c r="B38" s="429"/>
      <c r="C38" s="429"/>
      <c r="D38" s="429"/>
      <c r="E38" s="429"/>
      <c r="F38" s="429"/>
      <c r="G38" s="429"/>
      <c r="H38" s="429"/>
      <c r="I38" s="429"/>
      <c r="J38" s="429"/>
      <c r="K38" s="429"/>
      <c r="L38" s="429"/>
      <c r="M38" s="429"/>
      <c r="N38" s="429"/>
      <c r="O38" s="429"/>
      <c r="P38" s="429"/>
      <c r="Q38" s="429"/>
      <c r="R38" s="429"/>
      <c r="S38" s="429"/>
      <c r="T38" s="429"/>
      <c r="U38" s="429"/>
      <c r="V38" s="429"/>
      <c r="W38" s="429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</row>
    <row r="39" spans="1:45" ht="15" customHeight="1">
      <c r="A39" s="429" t="s">
        <v>311</v>
      </c>
      <c r="B39" s="429"/>
      <c r="C39" s="429"/>
      <c r="D39" s="429"/>
      <c r="E39" s="429"/>
      <c r="F39" s="429"/>
      <c r="G39" s="429"/>
      <c r="H39" s="429"/>
      <c r="I39" s="429"/>
      <c r="J39" s="429"/>
      <c r="K39" s="429"/>
      <c r="L39" s="429"/>
      <c r="M39" s="429"/>
      <c r="N39" s="429"/>
      <c r="O39" s="429"/>
      <c r="P39" s="429"/>
      <c r="Q39" s="429"/>
      <c r="R39" s="429"/>
      <c r="S39" s="429"/>
      <c r="T39" s="429"/>
      <c r="U39" s="429"/>
      <c r="V39" s="429"/>
      <c r="W39" s="429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</row>
    <row r="40" spans="1:45" ht="15" customHeight="1">
      <c r="A40" s="429" t="s">
        <v>312</v>
      </c>
      <c r="B40" s="429"/>
      <c r="C40" s="429"/>
      <c r="D40" s="429"/>
      <c r="E40" s="429"/>
      <c r="F40" s="429"/>
      <c r="G40" s="429"/>
      <c r="H40" s="429"/>
      <c r="I40" s="429"/>
      <c r="J40" s="429"/>
      <c r="K40" s="429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29"/>
      <c r="W40" s="429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</row>
    <row r="41" spans="1:45" ht="15" customHeight="1">
      <c r="A41" s="429" t="s">
        <v>313</v>
      </c>
      <c r="B41" s="429"/>
      <c r="C41" s="429"/>
      <c r="D41" s="429"/>
      <c r="E41" s="429"/>
      <c r="F41" s="429"/>
      <c r="G41" s="429"/>
      <c r="H41" s="429"/>
      <c r="I41" s="429"/>
      <c r="J41" s="429"/>
      <c r="K41" s="429"/>
      <c r="L41" s="429"/>
      <c r="M41" s="429"/>
      <c r="N41" s="429"/>
      <c r="O41" s="429"/>
      <c r="P41" s="429"/>
      <c r="Q41" s="429"/>
      <c r="R41" s="429"/>
      <c r="S41" s="429"/>
      <c r="T41" s="429"/>
      <c r="U41" s="429"/>
      <c r="V41" s="429"/>
      <c r="W41" s="429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</row>
    <row r="42" spans="1:45" ht="15" customHeight="1">
      <c r="A42" s="429" t="s">
        <v>314</v>
      </c>
      <c r="B42" s="429"/>
      <c r="C42" s="429"/>
      <c r="D42" s="429"/>
      <c r="E42" s="429"/>
      <c r="F42" s="429"/>
      <c r="G42" s="429"/>
      <c r="H42" s="429"/>
      <c r="I42" s="429"/>
      <c r="J42" s="429"/>
      <c r="K42" s="429"/>
      <c r="L42" s="429"/>
      <c r="M42" s="429"/>
      <c r="N42" s="429"/>
      <c r="O42" s="429"/>
      <c r="P42" s="429"/>
      <c r="Q42" s="429"/>
      <c r="R42" s="429"/>
      <c r="S42" s="429"/>
      <c r="T42" s="429"/>
      <c r="U42" s="429"/>
      <c r="V42" s="429"/>
      <c r="W42" s="429"/>
      <c r="X42" s="431"/>
      <c r="Y42" s="431"/>
      <c r="Z42" s="431"/>
      <c r="AA42" s="431"/>
      <c r="AB42" s="431"/>
      <c r="AC42" s="431"/>
      <c r="AD42" s="431"/>
      <c r="AE42" s="431"/>
      <c r="AF42" s="431"/>
      <c r="AG42" s="431"/>
      <c r="AH42" s="431"/>
      <c r="AI42" s="431"/>
      <c r="AJ42" s="431"/>
      <c r="AK42" s="431"/>
      <c r="AL42" s="431"/>
      <c r="AM42" s="431"/>
      <c r="AN42" s="431"/>
      <c r="AO42" s="431"/>
      <c r="AP42" s="431"/>
      <c r="AQ42" s="431"/>
      <c r="AR42" s="431"/>
      <c r="AS42" s="431"/>
    </row>
    <row r="43" spans="1:45" ht="15" customHeight="1">
      <c r="A43" s="429" t="s">
        <v>315</v>
      </c>
      <c r="B43" s="429"/>
      <c r="C43" s="429"/>
      <c r="D43" s="429"/>
      <c r="E43" s="429"/>
      <c r="F43" s="429"/>
      <c r="G43" s="429"/>
      <c r="H43" s="429"/>
      <c r="I43" s="429"/>
      <c r="J43" s="429"/>
      <c r="K43" s="429"/>
      <c r="L43" s="429"/>
      <c r="M43" s="429"/>
      <c r="N43" s="429"/>
      <c r="O43" s="429"/>
      <c r="P43" s="429"/>
      <c r="Q43" s="429"/>
      <c r="R43" s="429"/>
      <c r="S43" s="429"/>
      <c r="T43" s="429"/>
      <c r="U43" s="429"/>
      <c r="V43" s="429"/>
      <c r="W43" s="429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P43" s="133"/>
      <c r="AQ43" s="133"/>
      <c r="AR43" s="133"/>
      <c r="AS43" s="133"/>
    </row>
    <row r="44" spans="1:45" ht="15" customHeight="1">
      <c r="A44" s="429" t="s">
        <v>316</v>
      </c>
      <c r="B44" s="429"/>
      <c r="C44" s="429"/>
      <c r="D44" s="429"/>
      <c r="E44" s="429"/>
      <c r="F44" s="429"/>
      <c r="G44" s="429"/>
      <c r="H44" s="429"/>
      <c r="I44" s="429"/>
      <c r="J44" s="429"/>
      <c r="K44" s="429"/>
      <c r="L44" s="429"/>
      <c r="M44" s="429"/>
      <c r="N44" s="429"/>
      <c r="O44" s="429"/>
      <c r="P44" s="429"/>
      <c r="Q44" s="429"/>
      <c r="R44" s="429"/>
      <c r="S44" s="429"/>
      <c r="T44" s="429"/>
      <c r="U44" s="429"/>
      <c r="V44" s="429"/>
      <c r="W44" s="429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P44" s="133"/>
      <c r="AQ44" s="133"/>
      <c r="AR44" s="133"/>
      <c r="AS44" s="133"/>
    </row>
    <row r="45" spans="1:45" ht="15" customHeight="1">
      <c r="A45" s="429" t="s">
        <v>317</v>
      </c>
      <c r="B45" s="429"/>
      <c r="C45" s="429"/>
      <c r="D45" s="429"/>
      <c r="E45" s="429"/>
      <c r="F45" s="429"/>
      <c r="G45" s="429"/>
      <c r="H45" s="429"/>
      <c r="I45" s="429"/>
      <c r="J45" s="429"/>
      <c r="K45" s="429"/>
      <c r="L45" s="429"/>
      <c r="M45" s="429"/>
      <c r="N45" s="429"/>
      <c r="O45" s="429"/>
      <c r="P45" s="429"/>
      <c r="Q45" s="429"/>
      <c r="R45" s="429"/>
      <c r="S45" s="429"/>
      <c r="T45" s="429"/>
      <c r="U45" s="429"/>
      <c r="V45" s="429"/>
      <c r="W45" s="429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P45" s="133"/>
      <c r="AQ45" s="133"/>
      <c r="AR45" s="133"/>
      <c r="AS45" s="133"/>
    </row>
    <row r="46" spans="1:45" ht="15" customHeight="1">
      <c r="A46" s="429" t="s">
        <v>318</v>
      </c>
      <c r="B46" s="429"/>
      <c r="C46" s="429"/>
      <c r="D46" s="429"/>
      <c r="E46" s="429"/>
      <c r="F46" s="429"/>
      <c r="G46" s="429"/>
      <c r="H46" s="429"/>
      <c r="I46" s="429"/>
      <c r="J46" s="429"/>
      <c r="K46" s="429"/>
      <c r="L46" s="429"/>
      <c r="M46" s="429"/>
      <c r="N46" s="429"/>
      <c r="O46" s="429"/>
      <c r="P46" s="429"/>
      <c r="Q46" s="429"/>
      <c r="R46" s="429"/>
      <c r="S46" s="429"/>
      <c r="T46" s="429"/>
      <c r="U46" s="429"/>
      <c r="V46" s="429"/>
      <c r="W46" s="429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P46" s="133"/>
      <c r="AQ46" s="133"/>
      <c r="AR46" s="133"/>
      <c r="AS46" s="133"/>
    </row>
    <row r="47" spans="1:45" ht="14.25">
      <c r="A47" s="429" t="s">
        <v>319</v>
      </c>
      <c r="B47" s="429"/>
      <c r="C47" s="429"/>
      <c r="D47" s="429"/>
      <c r="E47" s="429"/>
      <c r="F47" s="429"/>
      <c r="G47" s="429"/>
      <c r="H47" s="429"/>
      <c r="I47" s="429"/>
      <c r="J47" s="429"/>
      <c r="K47" s="429"/>
      <c r="L47" s="429"/>
      <c r="M47" s="429"/>
      <c r="N47" s="429"/>
      <c r="O47" s="429"/>
      <c r="P47" s="429"/>
      <c r="Q47" s="429"/>
      <c r="R47" s="429"/>
      <c r="S47" s="429"/>
      <c r="T47" s="429"/>
      <c r="U47" s="429"/>
      <c r="V47" s="429"/>
      <c r="W47" s="429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P47" s="133"/>
      <c r="AQ47" s="133"/>
      <c r="AR47" s="133"/>
      <c r="AS47" s="133"/>
    </row>
    <row r="48" spans="2:29" ht="65.25" customHeight="1">
      <c r="B48" s="210" t="s">
        <v>497</v>
      </c>
      <c r="C48" s="210"/>
      <c r="D48" s="210" t="s">
        <v>498</v>
      </c>
      <c r="E48" s="210"/>
      <c r="F48" s="134"/>
      <c r="G48" s="134"/>
      <c r="H48" s="134"/>
      <c r="I48" s="134"/>
      <c r="J48" s="135"/>
      <c r="K48" s="136"/>
      <c r="L48" s="136"/>
      <c r="M48" s="136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</row>
    <row r="49" spans="2:29" ht="21">
      <c r="B49" s="205" t="s">
        <v>320</v>
      </c>
      <c r="C49" s="205"/>
      <c r="D49" s="206" t="s">
        <v>321</v>
      </c>
      <c r="E49" s="205"/>
      <c r="F49" s="205"/>
      <c r="G49" s="205"/>
      <c r="H49" s="205" t="s">
        <v>322</v>
      </c>
      <c r="I49" s="205"/>
      <c r="J49" s="207"/>
      <c r="P49" s="137"/>
      <c r="Q49" s="137"/>
      <c r="R49" s="137"/>
      <c r="S49" s="137"/>
      <c r="T49" s="137"/>
      <c r="U49" s="137"/>
      <c r="V49" s="137"/>
      <c r="W49" s="137"/>
      <c r="X49" s="137"/>
      <c r="AC49" s="136"/>
    </row>
    <row r="50" spans="2:13" ht="14.25"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</row>
    <row r="51" spans="2:13" ht="14.25">
      <c r="B51" s="138"/>
      <c r="C51" s="138"/>
      <c r="D51" s="138"/>
      <c r="E51" s="138"/>
      <c r="F51" s="138"/>
      <c r="G51" s="138"/>
      <c r="H51" s="138"/>
      <c r="I51" s="138"/>
      <c r="J51" s="208"/>
      <c r="K51" s="138"/>
      <c r="L51" s="138"/>
      <c r="M51" s="138"/>
    </row>
    <row r="52" spans="2:13" ht="14.25">
      <c r="B52" s="138"/>
      <c r="C52" s="138"/>
      <c r="D52" s="138"/>
      <c r="E52" s="138"/>
      <c r="F52" s="138"/>
      <c r="G52" s="138"/>
      <c r="H52" s="138"/>
      <c r="I52" s="138"/>
      <c r="J52" s="209" t="s">
        <v>323</v>
      </c>
      <c r="K52" s="138"/>
      <c r="L52" s="138"/>
      <c r="M52" s="138"/>
    </row>
    <row r="54" spans="2:45" ht="14.25">
      <c r="B54" s="430"/>
      <c r="C54" s="430"/>
      <c r="D54" s="430"/>
      <c r="E54" s="430"/>
      <c r="F54" s="430"/>
      <c r="G54" s="430"/>
      <c r="H54" s="430"/>
      <c r="I54" s="430"/>
      <c r="J54" s="430"/>
      <c r="K54" s="430"/>
      <c r="L54" s="430"/>
      <c r="M54" s="430"/>
      <c r="N54" s="430"/>
      <c r="O54" s="430"/>
      <c r="P54" s="430"/>
      <c r="Q54" s="430"/>
      <c r="R54" s="430"/>
      <c r="S54" s="430"/>
      <c r="T54" s="430"/>
      <c r="U54" s="430"/>
      <c r="V54" s="430"/>
      <c r="W54" s="430"/>
      <c r="X54" s="430"/>
      <c r="Y54" s="430"/>
      <c r="Z54" s="430"/>
      <c r="AA54" s="430"/>
      <c r="AB54" s="430"/>
      <c r="AC54" s="430"/>
      <c r="AD54" s="430"/>
      <c r="AE54" s="430"/>
      <c r="AF54" s="430"/>
      <c r="AG54" s="430"/>
      <c r="AH54" s="430"/>
      <c r="AI54" s="430"/>
      <c r="AJ54" s="430"/>
      <c r="AK54" s="430"/>
      <c r="AL54" s="430"/>
      <c r="AM54" s="430"/>
      <c r="AN54" s="430"/>
      <c r="AO54" s="430"/>
      <c r="AP54" s="430"/>
      <c r="AQ54" s="430"/>
      <c r="AR54" s="430"/>
      <c r="AS54" s="430"/>
    </row>
  </sheetData>
  <sheetProtection/>
  <mergeCells count="60">
    <mergeCell ref="I11:J11"/>
    <mergeCell ref="A3:W3"/>
    <mergeCell ref="A4:W4"/>
    <mergeCell ref="A5:A7"/>
    <mergeCell ref="B5:B7"/>
    <mergeCell ref="C5:M5"/>
    <mergeCell ref="N5:W5"/>
    <mergeCell ref="K11:L11"/>
    <mergeCell ref="A17:A20"/>
    <mergeCell ref="B17:B20"/>
    <mergeCell ref="C17:G17"/>
    <mergeCell ref="H17:M17"/>
    <mergeCell ref="N17:R17"/>
    <mergeCell ref="A11:A13"/>
    <mergeCell ref="B11:B13"/>
    <mergeCell ref="C11:D11"/>
    <mergeCell ref="E11:F11"/>
    <mergeCell ref="G11:H11"/>
    <mergeCell ref="S17:W17"/>
    <mergeCell ref="X17:AB17"/>
    <mergeCell ref="F18:G18"/>
    <mergeCell ref="H18:H19"/>
    <mergeCell ref="L18:M18"/>
    <mergeCell ref="Q18:R18"/>
    <mergeCell ref="V18:W18"/>
    <mergeCell ref="AA18:AB18"/>
    <mergeCell ref="A25:W25"/>
    <mergeCell ref="A26:W26"/>
    <mergeCell ref="X26:AK26"/>
    <mergeCell ref="AL26:AS26"/>
    <mergeCell ref="A27:W27"/>
    <mergeCell ref="A28:W28"/>
    <mergeCell ref="A29:W29"/>
    <mergeCell ref="A30:W30"/>
    <mergeCell ref="A31:W31"/>
    <mergeCell ref="A32:W32"/>
    <mergeCell ref="A33:W33"/>
    <mergeCell ref="A34:W34"/>
    <mergeCell ref="X34:AK34"/>
    <mergeCell ref="AL34:AS34"/>
    <mergeCell ref="A35:W35"/>
    <mergeCell ref="X35:AK35"/>
    <mergeCell ref="AL35:AS35"/>
    <mergeCell ref="A36:W36"/>
    <mergeCell ref="X36:AK36"/>
    <mergeCell ref="AL36:AS36"/>
    <mergeCell ref="A37:W37"/>
    <mergeCell ref="A38:W38"/>
    <mergeCell ref="A39:W39"/>
    <mergeCell ref="A40:W40"/>
    <mergeCell ref="A41:W41"/>
    <mergeCell ref="A42:W42"/>
    <mergeCell ref="A47:W47"/>
    <mergeCell ref="B54:AS54"/>
    <mergeCell ref="X42:AK42"/>
    <mergeCell ref="AL42:AS42"/>
    <mergeCell ref="A43:W43"/>
    <mergeCell ref="A44:W44"/>
    <mergeCell ref="A45:W45"/>
    <mergeCell ref="A46:W46"/>
  </mergeCells>
  <printOptions horizontalCentered="1"/>
  <pageMargins left="0.31496062992125984" right="0.2755905511811024" top="0.3937007874015748" bottom="0.4724409448818898" header="0.31496062992125984" footer="0.31496062992125984"/>
  <pageSetup fitToHeight="1" fitToWidth="1" horizontalDpi="600" verticalDpi="600" orientation="landscape" paperSize="9" scale="44" r:id="rId3"/>
  <headerFooter>
    <oddHeader>&amp;RФорма №4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2020-12-28T12:48:38Z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