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120" windowHeight="7728" tabRatio="808" activeTab="4"/>
  </bookViews>
  <sheets>
    <sheet name="форма 5 " sheetId="1" r:id="rId1"/>
    <sheet name="форма 5" sheetId="2" state="hidden" r:id="rId2"/>
    <sheet name="Форма 6" sheetId="3" state="hidden" r:id="rId3"/>
    <sheet name="Форма 6 " sheetId="4" r:id="rId4"/>
    <sheet name="форма 7" sheetId="5" r:id="rId5"/>
    <sheet name="Лист2" sheetId="6" r:id="rId6"/>
  </sheets>
  <externalReferences>
    <externalReference r:id="rId9"/>
    <externalReference r:id="rId10"/>
  </externalReferences>
  <definedNames>
    <definedName name="_xlnm.Print_Area" localSheetId="1">'форма 5'!$A$1:$L$37</definedName>
    <definedName name="_xlnm.Print_Area" localSheetId="0">'форма 5 '!$A$1:$K$62</definedName>
    <definedName name="_xlnm.Print_Area" localSheetId="2">'Форма 6'!$A$1:$J$17</definedName>
    <definedName name="_xlnm.Print_Area" localSheetId="3">'Форма 6 '!$A$1:$N$13</definedName>
    <definedName name="_xlnm.Print_Area" localSheetId="4">'форма 7'!$A$1:$P$91</definedName>
    <definedName name="ОИВ">#REF!</definedName>
  </definedNames>
  <calcPr calcMode="manual" fullCalcOnLoad="1"/>
</workbook>
</file>

<file path=xl/sharedStrings.xml><?xml version="1.0" encoding="utf-8"?>
<sst xmlns="http://schemas.openxmlformats.org/spreadsheetml/2006/main" count="571" uniqueCount="372">
  <si>
    <t>в том числе:</t>
  </si>
  <si>
    <t>Примечания:</t>
  </si>
  <si>
    <t>1.</t>
  </si>
  <si>
    <t>ИТОГО:</t>
  </si>
  <si>
    <t>2.</t>
  </si>
  <si>
    <t>3.</t>
  </si>
  <si>
    <t>№№ п/п</t>
  </si>
  <si>
    <t>Наименование мероприятия</t>
  </si>
  <si>
    <t>бюджетные средства, тыс. руб.</t>
  </si>
  <si>
    <t>внебюджетные средства, тыс. руб.</t>
  </si>
  <si>
    <t>всего</t>
  </si>
  <si>
    <t>муниципального бюджета</t>
  </si>
  <si>
    <t>Мероприятия …</t>
  </si>
  <si>
    <t>III. Мероприятия по энергосбережению и повышению энергетической эффективности …</t>
  </si>
  <si>
    <t>Мероприятия группировать по разделам (видам) с указанием раздела , указанным в Программе (например, мероприятия по энергосбережению и повышению энергетической эффективности в жилищном фонде)</t>
  </si>
  <si>
    <t>тыс.руб.</t>
  </si>
  <si>
    <t>Объемы финансирования средств муниципальной программы по  видам (подпрограммам) мероприятий, тыс. руб.</t>
  </si>
  <si>
    <t>в том числе объемы финансирования средств в разрезе видов бюджетов,  тыс. руб.</t>
  </si>
  <si>
    <t>2014 год (план)</t>
  </si>
  <si>
    <t>ВСЕГО по ПРОГРАММЕ:</t>
  </si>
  <si>
    <t>Объем финансирования средств по мероприятиям в бюджетной сфере</t>
  </si>
  <si>
    <t>муниципальный  бюджет</t>
  </si>
  <si>
    <t>внебюджетные средства</t>
  </si>
  <si>
    <t>Объем финансирования средств по мероприятиям в жилищном фонде</t>
  </si>
  <si>
    <t>Объем финансирования средств по мероприятиям …</t>
  </si>
  <si>
    <t>I. Мероприятия по энергосбережению и повышению энергетической эффективности в жилищном фонде</t>
  </si>
  <si>
    <t>II. Мероприятия по энергосбережению и повышению энергетической эффективности в бюджетных учереждениях</t>
  </si>
  <si>
    <t>Мероприятия группировать по годам реализации мероприятий.</t>
  </si>
  <si>
    <t>ФОРМА №5</t>
  </si>
  <si>
    <t>ФОРМА №6</t>
  </si>
  <si>
    <t>Информация об объемах финансирования средств муниципальной программы (подпрограммы) энергосбережения и повышения в разрезе видов мероприятий по муниципальному образованию _____________________________________</t>
  </si>
  <si>
    <t xml:space="preserve">всего бюджетные средства (ФБ, РБ, МБ), тыс руб. </t>
  </si>
  <si>
    <t>муниципальный бюджет, тыс.руб.</t>
  </si>
  <si>
    <t>внебюджетные средства, тыс.руб.</t>
  </si>
  <si>
    <t>Процент выполнения программы в целом по всем бюджетам</t>
  </si>
  <si>
    <t xml:space="preserve">всего            </t>
  </si>
  <si>
    <t>Сведения по графе ИТОГО в графе 3-8 должны корреспондироваться в объемами финансирования из Программы энергосбережения и повышения энергетической эффективности МО (в последней редакции).</t>
  </si>
  <si>
    <t xml:space="preserve">Отчет о ходе реализации мероприятий муниципальной программы  в сфере энергосбережения и повышения энергетической эффективности </t>
  </si>
  <si>
    <t xml:space="preserve">2014 год (факт)       </t>
  </si>
  <si>
    <t>2015 год (план)</t>
  </si>
  <si>
    <t xml:space="preserve">2015 год (факт)       </t>
  </si>
  <si>
    <t>2016 год (план)</t>
  </si>
  <si>
    <t>2017 год (план)</t>
  </si>
  <si>
    <r>
      <rPr>
        <b/>
        <sz val="20"/>
        <color indexed="8"/>
        <rFont val="Times New Roman"/>
        <family val="1"/>
      </rPr>
      <t>Общий объем финансирования программы (подпрограммы)</t>
    </r>
    <r>
      <rPr>
        <sz val="18"/>
        <color indexed="8"/>
        <rFont val="Times New Roman"/>
        <family val="1"/>
      </rPr>
      <t xml:space="preserve"> "Энергосбережение …", тыс. руб.</t>
    </r>
  </si>
  <si>
    <t>Наименование МО</t>
  </si>
  <si>
    <t>Наименование муниципальной программы</t>
  </si>
  <si>
    <t>Наименование муниципальной программы (подпрограммы) "Энергосбережение …"</t>
  </si>
  <si>
    <t>Программа (подпрограмма) "Энергосбережение…" утверждена МПА</t>
  </si>
  <si>
    <t>Период реализации муниципальной программы (подпрограммы) "Энергосбережение …"</t>
  </si>
  <si>
    <t>План мероприятий по реализации муниципальной программы (подпрограммы) "Энергосбережение…", утвержденный МПА</t>
  </si>
  <si>
    <t xml:space="preserve">2016 год (факт)       </t>
  </si>
  <si>
    <t>2017 год (факт)</t>
  </si>
  <si>
    <t>на 1 января 2019 г.</t>
  </si>
  <si>
    <t>Запланировано финансирование на 2014-2018 год</t>
  </si>
  <si>
    <t>Выполнено мероприятий за 2014-2018 год</t>
  </si>
  <si>
    <r>
      <t xml:space="preserve">Процент выполнения (отношение </t>
    </r>
    <r>
      <rPr>
        <b/>
        <u val="single"/>
        <sz val="12"/>
        <rFont val="Times New Roman"/>
        <family val="1"/>
      </rPr>
      <t>выполнено</t>
    </r>
    <r>
      <rPr>
        <b/>
        <sz val="12"/>
        <rFont val="Times New Roman"/>
        <family val="1"/>
      </rPr>
      <t xml:space="preserve">  за  2014-2017 к запланированному на 2014-2017)</t>
    </r>
  </si>
  <si>
    <t>Консультации по телефону 8 (8212) 39-19-48, Максименко Оксана Игоревна, Осипов Владислав Николаевич</t>
  </si>
  <si>
    <t>2018 год (план)</t>
  </si>
  <si>
    <t>2018 год (факт)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</si>
  <si>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</si>
  <si>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</si>
  <si>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</si>
  <si>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</si>
  <si>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</si>
  <si>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</si>
  <si>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</si>
  <si>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</si>
  <si>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</si>
  <si>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</si>
  <si>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Информация об объемах финансирования средств муниципальной программы (подпрограммы) энергосбережения и повышения в разрезе видов мероприятий по МО МР "Печора"</t>
  </si>
  <si>
    <t>Мероприятия        по энергосбережению    и повышению энергетической   эффективности       в отношении      общего имущества собственников помещений           в многоквартирных домах</t>
  </si>
  <si>
    <t xml:space="preserve">Мероприятия, направленные на повышение уровня оснащенности  общедомовыми и поквартирными  приборами учета используемых  энергетических  ресурсов  и  воды,  в том  числе информирование  потребителей        о требованиях по оснащению приборами учета,  автоматизация расчетов за потребляемые энергетические  ресурсы, внедрение        систем дистанционного снятия показаний приборов учета используемых энергетических ресурсов  </t>
  </si>
  <si>
    <t>Утепление многоквартирных домов,   квартир    и площади  мест  общего пользования         в многоквартирных  домах, не  подлежащих капитальному ремонту, а   также   внедрение систем  регулирования потребления энергетических   ресурсов</t>
  </si>
  <si>
    <t xml:space="preserve">Мероприятия        по повышению   энергетической  эффективности  систем освещения,    включая мероприятия по замене ламп  накаливания  на энергоэффективные осветительные устройства  в многоквартирных домах,     перекладка электрических   сетей для  снижения  потерь электроэнергии       </t>
  </si>
  <si>
    <t xml:space="preserve">Повышение эффективности  использования       и сокращение     потерь воды                 </t>
  </si>
  <si>
    <t xml:space="preserve">Тепловая     изоляция трубопроводов       и повышение  энергетической  эффективности оборудования тепловых пунктов,   разводящих трубопроводов    отопления и  горячего водоснабжения        </t>
  </si>
  <si>
    <t>II. Мероприятия по энергосбережению и повышению энергетической эффективности систем коммунальной инфраструктуры</t>
  </si>
  <si>
    <t>Проведение энергетического аудита</t>
  </si>
  <si>
    <t>Оптимизация режимов работы энергоисточников, количества котельных и их установленной мощности с учетом корректировок схем  энергосбережения, местных условий и видов топлива</t>
  </si>
  <si>
    <t>Модернизация котельных, в том числе с использованием энергоэффективного оборудования с высоким коэффициентом полезного действия</t>
  </si>
  <si>
    <t>Строительство котельных с использованием энергоэффективных технологий с высоким коэффициентом полезного действия</t>
  </si>
  <si>
    <t>Снижение энергопотребления на собственные нужды котельных</t>
  </si>
  <si>
    <t xml:space="preserve">Замена тепловых сетей с использованием энергоэффективного оборудования, применение эффективных технологий по тепловой изоляции вновь строящихся тепловых сетей при восстановлении разрушенной тепловой изоляции </t>
  </si>
  <si>
    <t>Установка регулируемого привода в системах водоснабжения и водоотведения</t>
  </si>
  <si>
    <t xml:space="preserve">Внедрение частотно-регулируемого привода электродвигателей тягодутьевых машин и насосного оборудования, работающего с переменной нагрузкой </t>
  </si>
  <si>
    <t>Мероприятия по сокращению потерь воды, внедрение систем оборотного водоснабжения</t>
  </si>
  <si>
    <t xml:space="preserve">Проведение мероприятий по повышению энергетической эффективности объектов наружного освещения и рекламы, в том числе направленных на замену светильников уличного освещения на энергоэффективные; замену неизолированных проводов на самонесущие изолированные провода, кабель-ные линии; установку светодиодных ламп  </t>
  </si>
  <si>
    <t>Мероприятия по сокращению объемов электрической энергии, используемой при передаче (транспортировке)  воды</t>
  </si>
  <si>
    <t>Мероприятия по сокращению объемов электрической энергии, используемой при  водоотведении  и  очистки сточных вод</t>
  </si>
  <si>
    <t>Оснащение зданий, строений, сооружений приборами учета используемых энергетических ресурсов</t>
  </si>
  <si>
    <t>14.</t>
  </si>
  <si>
    <t>Повышение тепловой защиты зданий, строений, сооружений при капитальном ремонте, утепление зданий, строений, сооружений</t>
  </si>
  <si>
    <t>III. Мероприятия по энергосбережению в организациях с участием муниципального образования и повышению энергетической эффективности этих организаций</t>
  </si>
  <si>
    <t xml:space="preserve"> Проведение энергетического обследования зданий, строений, сооружений</t>
  </si>
  <si>
    <t xml:space="preserve"> Оснащение зданий, строений сооружений приборами учета тепловой энергии (поверка)</t>
  </si>
  <si>
    <t>Установка (замена) прибора учета холодного водоснабжения</t>
  </si>
  <si>
    <t xml:space="preserve"> Установка энергосберегающих окон</t>
  </si>
  <si>
    <t>Замена энергосберегающих ламп (светильников)</t>
  </si>
  <si>
    <t>Содержание в исправном состоянии запорно-регулирующей арматуры систем отопления, горячего и холодного водоснабжения</t>
  </si>
  <si>
    <t xml:space="preserve"> Промывка систем централизованного отопления</t>
  </si>
  <si>
    <t>Установка светильников с отражающей поверхностью</t>
  </si>
  <si>
    <t xml:space="preserve"> Регулярная очистка окон</t>
  </si>
  <si>
    <t>Установка электроконвекторов</t>
  </si>
  <si>
    <t>Ремонт (замена) системы отопления</t>
  </si>
  <si>
    <t>Утепление наружных ограждающих конструкций (ремонт фасада)</t>
  </si>
  <si>
    <t>Замер сопротивления изоляции электропроводки</t>
  </si>
  <si>
    <t xml:space="preserve"> Обучение сотрудников организации на ответственного по тепловым энергоустановкам</t>
  </si>
  <si>
    <t>15.</t>
  </si>
  <si>
    <t xml:space="preserve">Подготовка проектной документации по установке теплосчетчиков </t>
  </si>
  <si>
    <t>16.</t>
  </si>
  <si>
    <t xml:space="preserve"> Работы по заземлению контура здания</t>
  </si>
  <si>
    <t>17.</t>
  </si>
  <si>
    <t>Ремонт помещений</t>
  </si>
  <si>
    <t>18.</t>
  </si>
  <si>
    <t>Замена светильников   уличного освещения на энергоэффективные</t>
  </si>
  <si>
    <t>19.</t>
  </si>
  <si>
    <t>Замена проводов в сетях уличного освещения</t>
  </si>
  <si>
    <t>20.</t>
  </si>
  <si>
    <t>Замена окна в помещении специалиста пгт. Изъяю</t>
  </si>
  <si>
    <t>21.</t>
  </si>
  <si>
    <t>Капитальный ремонт уличного освещения СП  "Приуральское"</t>
  </si>
  <si>
    <t>Объем финансирования средств по Мероприятию по энергоснабжению и повышению энергетической эффективности жилищного фонда</t>
  </si>
  <si>
    <t>Объем финансирования средств по Мероприятию по энергосбережению и повышению энергетической эффективности систем коммунальной инфраструктуры</t>
  </si>
  <si>
    <t>Объем финансирования средств по мероприятияю по энергосбережению в организациях с участием муниципального образования и повышению энергетической эффективности этих организаций</t>
  </si>
  <si>
    <t xml:space="preserve">                                                                                              </t>
  </si>
  <si>
    <t>Наименование целевых показателей</t>
  </si>
  <si>
    <t>Обозначение</t>
  </si>
  <si>
    <t>Единица измерения</t>
  </si>
  <si>
    <t>Расчетная формула</t>
  </si>
  <si>
    <t>Расчет планового показателя</t>
  </si>
  <si>
    <t>Расчет фактического показателя</t>
  </si>
  <si>
    <t>Наименование показателей (индикаторов)</t>
  </si>
  <si>
    <t>Значение планового индикатора</t>
  </si>
  <si>
    <t>Значение фактического индикатора</t>
  </si>
  <si>
    <r>
      <t xml:space="preserve">Примечание: в случае отсутствия отдельных целевых показателей (например, нет природного газа на территории МО), строки с целевыми показателями </t>
    </r>
    <r>
      <rPr>
        <b/>
        <sz val="12"/>
        <rFont val="Times New Roman"/>
        <family val="1"/>
      </rPr>
      <t>не исключать!</t>
    </r>
  </si>
  <si>
    <t>3.1. Общие целевые показатели в области энергосбережения и повышения энергетической эффективности</t>
  </si>
  <si>
    <t>3.1.1.Доля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</si>
  <si>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Дмо.ээ</t>
  </si>
  <si>
    <t>%</t>
  </si>
  <si>
    <t>(ОПмо.ээ.учет/ОПмо.ээ.общий)*100%</t>
  </si>
  <si>
    <t>Объем потребления (использования) на территории муниципального образования электрической энергии, расчеты за которую осуществляются с использованием приборов учета</t>
  </si>
  <si>
    <t>тыс. кВтч</t>
  </si>
  <si>
    <r>
      <t>ОП</t>
    </r>
    <r>
      <rPr>
        <vertAlign val="subscript"/>
        <sz val="11"/>
        <color indexed="8"/>
        <rFont val="Times New Roman"/>
        <family val="1"/>
      </rPr>
      <t>мо.ээ.учет</t>
    </r>
  </si>
  <si>
    <t xml:space="preserve">Общий объем потребления (использования) на территории муниципального образования электрической </t>
  </si>
  <si>
    <r>
      <t>ОП</t>
    </r>
    <r>
      <rPr>
        <vertAlign val="subscript"/>
        <sz val="11"/>
        <color indexed="8"/>
        <rFont val="Times New Roman"/>
        <family val="1"/>
      </rPr>
      <t>мо.ээ.общий</t>
    </r>
  </si>
  <si>
    <t xml:space="preserve">3.1.2.Доля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 </t>
  </si>
  <si>
    <t xml:space="preserve">Дмо.тэ, </t>
  </si>
  <si>
    <r>
      <t>(ОП</t>
    </r>
    <r>
      <rPr>
        <vertAlign val="subscript"/>
        <sz val="11"/>
        <color indexed="8"/>
        <rFont val="Times New Roman"/>
        <family val="1"/>
      </rPr>
      <t>мо.тэ.учет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мо.тэ.общий</t>
    </r>
    <r>
      <rPr>
        <sz val="11"/>
        <color indexed="8"/>
        <rFont val="Times New Roman"/>
        <family val="1"/>
      </rPr>
      <t>)×100%</t>
    </r>
  </si>
  <si>
    <t xml:space="preserve">Объем потребления (использования) на территории муниципального образования тепловой энергии, расчеты за которую осуществляются с использованием приборов учета </t>
  </si>
  <si>
    <t>Гкал</t>
  </si>
  <si>
    <r>
      <t>ОП</t>
    </r>
    <r>
      <rPr>
        <vertAlign val="subscript"/>
        <sz val="11"/>
        <color indexed="8"/>
        <rFont val="Times New Roman"/>
        <family val="1"/>
      </rPr>
      <t>мо.тэ.учет</t>
    </r>
  </si>
  <si>
    <t>Общий объем потребления (использования) на территории муниципального образования тепловой энергии</t>
  </si>
  <si>
    <t>ОПмо.тэ.общий</t>
  </si>
  <si>
    <t>3.1.3.Доля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</si>
  <si>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Дмо.хвс</t>
  </si>
  <si>
    <r>
      <t>(ОП</t>
    </r>
    <r>
      <rPr>
        <vertAlign val="subscript"/>
        <sz val="11"/>
        <color indexed="8"/>
        <rFont val="Times New Roman"/>
        <family val="1"/>
      </rPr>
      <t>мо.хвс.учет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мо.вс.общий</t>
    </r>
    <r>
      <rPr>
        <sz val="11"/>
        <color indexed="8"/>
        <rFont val="Times New Roman"/>
        <family val="1"/>
      </rPr>
      <t>)×100%</t>
    </r>
  </si>
  <si>
    <t>Объем потребления (использования) на территории муниципального образования холодной воды, расчеты за которую осуществляются с использованием приборов учета</t>
  </si>
  <si>
    <t>тыс. куб.м</t>
  </si>
  <si>
    <r>
      <t>ОП</t>
    </r>
    <r>
      <rPr>
        <vertAlign val="subscript"/>
        <sz val="11"/>
        <color indexed="8"/>
        <rFont val="Times New Roman"/>
        <family val="1"/>
      </rPr>
      <t>мо.хвс.учет</t>
    </r>
  </si>
  <si>
    <t>Общий объем потребления (использования) на территории муниципального образования холодной воды</t>
  </si>
  <si>
    <t>ОПмо.вс.общий</t>
  </si>
  <si>
    <t xml:space="preserve">3.1.4.Доля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 </t>
  </si>
  <si>
    <t>Дмо.гвс</t>
  </si>
  <si>
    <r>
      <t>(ОП</t>
    </r>
    <r>
      <rPr>
        <vertAlign val="subscript"/>
        <sz val="11"/>
        <color indexed="8"/>
        <rFont val="Times New Roman"/>
        <family val="1"/>
      </rPr>
      <t>мо.гвс.учет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мо.гвс.общий</t>
    </r>
    <r>
      <rPr>
        <sz val="11"/>
        <color indexed="8"/>
        <rFont val="Times New Roman"/>
        <family val="1"/>
      </rPr>
      <t xml:space="preserve">)×100% </t>
    </r>
  </si>
  <si>
    <t>Объем потребления (использования) на территории муниципального образования горячей воды, расчеты за которую осуществляются с использованием приборов учета</t>
  </si>
  <si>
    <r>
      <t>ОП</t>
    </r>
    <r>
      <rPr>
        <vertAlign val="subscript"/>
        <sz val="11"/>
        <color indexed="8"/>
        <rFont val="Times New Roman"/>
        <family val="1"/>
      </rPr>
      <t>мо.гвс.учет</t>
    </r>
  </si>
  <si>
    <t>Общий объем потребления (использования) на территории муниципального образования горячей воды</t>
  </si>
  <si>
    <t>ОПмо.гвс.общий</t>
  </si>
  <si>
    <t>3.1.5.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</si>
  <si>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 xml:space="preserve">Дмо.газ </t>
  </si>
  <si>
    <r>
      <t>(ОП</t>
    </r>
    <r>
      <rPr>
        <vertAlign val="subscript"/>
        <sz val="11"/>
        <color indexed="8"/>
        <rFont val="Times New Roman"/>
        <family val="1"/>
      </rPr>
      <t>мо.газ.учет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мо.газ.общий</t>
    </r>
    <r>
      <rPr>
        <sz val="11"/>
        <color indexed="8"/>
        <rFont val="Times New Roman"/>
        <family val="1"/>
      </rPr>
      <t xml:space="preserve">)×100% </t>
    </r>
  </si>
  <si>
    <t>Объем потребления (использования) на территории муниципального образования природного газа, расчеты за который осуществляются с использованием приборов учета</t>
  </si>
  <si>
    <r>
      <t>ОП</t>
    </r>
    <r>
      <rPr>
        <vertAlign val="subscript"/>
        <sz val="11"/>
        <color indexed="8"/>
        <rFont val="Times New Roman"/>
        <family val="1"/>
      </rPr>
      <t>мо.газ.учет</t>
    </r>
  </si>
  <si>
    <t>Общий объем потребления (использования) на территории муниципального образования природного газа</t>
  </si>
  <si>
    <t>ОПмо.газ.общий</t>
  </si>
  <si>
    <t xml:space="preserve">3.1.6. 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 </t>
  </si>
  <si>
    <t>Дмо.эр.воз</t>
  </si>
  <si>
    <r>
      <rPr>
        <sz val="11"/>
        <color indexed="8"/>
        <rFont val="Times New Roman"/>
        <family val="1"/>
      </rPr>
      <t>(ОП</t>
    </r>
    <r>
      <rPr>
        <vertAlign val="subscript"/>
        <sz val="11"/>
        <color indexed="8"/>
        <rFont val="Times New Roman"/>
        <family val="1"/>
      </rPr>
      <t>мо.эр.воз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мо.эр.общий</t>
    </r>
    <r>
      <rPr>
        <sz val="11"/>
        <color indexed="8"/>
        <rFont val="Times New Roman"/>
        <family val="1"/>
      </rPr>
      <t>)×100%</t>
    </r>
  </si>
  <si>
    <t>Объем производства энергетических ресурсов с использованием возобновляемых источников энергии и (или) вторичных энергетических ресурсов на территории муниципального образования</t>
  </si>
  <si>
    <t xml:space="preserve"> т.у.т.</t>
  </si>
  <si>
    <r>
      <t>ОП</t>
    </r>
    <r>
      <rPr>
        <vertAlign val="subscript"/>
        <sz val="11"/>
        <color indexed="8"/>
        <rFont val="Times New Roman"/>
        <family val="1"/>
      </rPr>
      <t>мо.эр.воз</t>
    </r>
  </si>
  <si>
    <t>Общий объем энергетических ресурсов, произведенных на территории муниципального образования</t>
  </si>
  <si>
    <t>ОПмо.эр.общий</t>
  </si>
  <si>
    <t>3.2. Целевые показатели в области энергосбережения и повышения энергетической эффективности в муниципальном секторе</t>
  </si>
  <si>
    <t xml:space="preserve">3.2.1. Удельный расход электрической энергии на снабжение органов местного самоуправления и муниципальных учреждений (в расчете на 1 кв. метр общей площади) </t>
  </si>
  <si>
    <t xml:space="preserve">(Уээ.мо) </t>
  </si>
  <si>
    <t xml:space="preserve"> кВт.ч/кв.м</t>
  </si>
  <si>
    <t>ОПээ.мо/Пмо</t>
  </si>
  <si>
    <t>Объем потребления электрической энергии в органах местного самоуправления и муниципальных учреждениях</t>
  </si>
  <si>
    <t>кВт.ч</t>
  </si>
  <si>
    <r>
      <t>ОП</t>
    </r>
    <r>
      <rPr>
        <vertAlign val="subscript"/>
        <sz val="11"/>
        <color indexed="8"/>
        <rFont val="Times New Roman"/>
        <family val="1"/>
      </rPr>
      <t>ээ.мо</t>
    </r>
    <r>
      <rPr>
        <sz val="11"/>
        <color indexed="8"/>
        <rFont val="Times New Roman"/>
        <family val="1"/>
      </rPr>
      <t xml:space="preserve"> </t>
    </r>
  </si>
  <si>
    <t>Площадь размещения органов местного самоуправления и муниципальных учреждений</t>
  </si>
  <si>
    <t>кв.м</t>
  </si>
  <si>
    <t>Пмо</t>
  </si>
  <si>
    <t>3.2.2. 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</si>
  <si>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Утэ.мо</t>
  </si>
  <si>
    <t>Гкал/кв.м</t>
  </si>
  <si>
    <r>
      <t>ОП</t>
    </r>
    <r>
      <rPr>
        <vertAlign val="subscript"/>
        <sz val="11"/>
        <color indexed="8"/>
        <rFont val="Times New Roman"/>
        <family val="1"/>
      </rPr>
      <t>тэ.мо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</t>
    </r>
  </si>
  <si>
    <t>Объем потребления тепловой энергии в органах местного самоуправления и муниципальных учреждениях</t>
  </si>
  <si>
    <t>ОПтэ.мо</t>
  </si>
  <si>
    <t xml:space="preserve">3.2.3. Удельный расход холодной воды на снабжение органов местного самоуправления и муниципальных учреждений (в расчете на 1 человека) </t>
  </si>
  <si>
    <t>Ухвс.мо</t>
  </si>
  <si>
    <t>куб.м/чел.</t>
  </si>
  <si>
    <r>
      <t>ОП</t>
    </r>
    <r>
      <rPr>
        <vertAlign val="subscript"/>
        <sz val="11"/>
        <color indexed="8"/>
        <rFont val="Times New Roman"/>
        <family val="1"/>
      </rPr>
      <t>хвс.мо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</t>
    </r>
  </si>
  <si>
    <t xml:space="preserve"> Объем потребления холодной воды в органах местного самоуправления и муниципальных учреждениях</t>
  </si>
  <si>
    <t>куб.м</t>
  </si>
  <si>
    <t>ОПхвс.мо</t>
  </si>
  <si>
    <t>Количество работников органов местного самоуправления и муниципальных учреждений</t>
  </si>
  <si>
    <t>чел.</t>
  </si>
  <si>
    <t>Кмо</t>
  </si>
  <si>
    <t xml:space="preserve">3.2.4. Удельный расход горячей воды на снабжение органов местного самоуправления и муниципальных учреждений (в расчете на 1 человека) </t>
  </si>
  <si>
    <t>Угвс.мо</t>
  </si>
  <si>
    <r>
      <t>ОП</t>
    </r>
    <r>
      <rPr>
        <vertAlign val="subscript"/>
        <sz val="11"/>
        <color indexed="8"/>
        <rFont val="Times New Roman"/>
        <family val="1"/>
      </rPr>
      <t>гвс.мо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</t>
    </r>
  </si>
  <si>
    <t xml:space="preserve"> Объем потребления горячей воды в органах местного самоуправления и муниципальных учреждениях</t>
  </si>
  <si>
    <r>
      <t>ОП</t>
    </r>
    <r>
      <rPr>
        <vertAlign val="subscript"/>
        <sz val="11"/>
        <color indexed="8"/>
        <rFont val="Times New Roman"/>
        <family val="1"/>
      </rPr>
      <t>гвс.мо</t>
    </r>
  </si>
  <si>
    <t xml:space="preserve">3.2.5. Удельный расход природного газа на снабжение органов местного самоуправления и муниципальных учреждений (в расчете на 1 человека) </t>
  </si>
  <si>
    <t>Угаз.мо</t>
  </si>
  <si>
    <r>
      <t>ОП</t>
    </r>
    <r>
      <rPr>
        <vertAlign val="subscript"/>
        <sz val="11"/>
        <color indexed="8"/>
        <rFont val="Times New Roman"/>
        <family val="1"/>
      </rPr>
      <t>газ.мо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</t>
    </r>
  </si>
  <si>
    <t>Объем потребления природного газа в органах местного самоуправления и муниципальных учреждениях</t>
  </si>
  <si>
    <t>ОПгаз.мо</t>
  </si>
  <si>
    <t xml:space="preserve">3.2.6.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 </t>
  </si>
  <si>
    <t>Оэконом.мо</t>
  </si>
  <si>
    <r>
      <t>(ПЛАН</t>
    </r>
    <r>
      <rPr>
        <vertAlign val="subscript"/>
        <sz val="11"/>
        <color indexed="8"/>
        <rFont val="Times New Roman"/>
        <family val="1"/>
      </rPr>
      <t>эконом.мо</t>
    </r>
    <r>
      <rPr>
        <sz val="11"/>
        <color indexed="8"/>
        <rFont val="Times New Roman"/>
        <family val="1"/>
      </rPr>
      <t>/МП</t>
    </r>
    <r>
      <rPr>
        <vertAlign val="subscript"/>
        <sz val="11"/>
        <color indexed="8"/>
        <rFont val="Times New Roman"/>
        <family val="1"/>
      </rPr>
      <t>ба</t>
    </r>
    <r>
      <rPr>
        <sz val="11"/>
        <color indexed="8"/>
        <rFont val="Times New Roman"/>
        <family val="1"/>
      </rPr>
      <t>)×    100%</t>
    </r>
  </si>
  <si>
    <t>Планируемая экономия энергетических ресурсов и воды в стоимостном выражении в результате реализации энергосервисных договоров (контрактов), заключенных органами местного самоуправления и муниципальными учреждениями</t>
  </si>
  <si>
    <t>тыс. руб.</t>
  </si>
  <si>
    <t>ПЛАНэконом.мо</t>
  </si>
  <si>
    <t>Объем бюджетных ассигнований, предусмотренный в местном бюджете на реализацию муниципальной программы в области энергосбережения и повышения энергетической эффективности в отчетном году</t>
  </si>
  <si>
    <t>МПба</t>
  </si>
  <si>
    <t xml:space="preserve">3.2.7. Количество энергосервисных договоров (контрактов), заключенных органами государственной власти субъекта Российской Федерации и государственными учреждениями субъекта Российской Федерации
</t>
  </si>
  <si>
    <t>-</t>
  </si>
  <si>
    <t>ед.</t>
  </si>
  <si>
    <t>Количество энергосервисных договоров (контрактов), заключенных органами государственной власти субъекта Российской Федерации и государственными учреждениями субъекта Российской Федерации</t>
  </si>
  <si>
    <t>3.3. Целевые показатели в области энергосбережения и повышения энергетической эффективности в жилищном фонде</t>
  </si>
  <si>
    <r>
      <t>3.3.1.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Удельный расход тепловой энергии в многоквартирных домах (в расчете на 1 кв. метр общей площади) </t>
    </r>
  </si>
  <si>
    <t>Умо.тэ.мкд</t>
  </si>
  <si>
    <r>
      <t>ОП</t>
    </r>
    <r>
      <rPr>
        <vertAlign val="subscript"/>
        <sz val="11"/>
        <color indexed="8"/>
        <rFont val="Times New Roman"/>
        <family val="1"/>
      </rPr>
      <t>мо.тэ.мкд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мо.мкд</t>
    </r>
  </si>
  <si>
    <t xml:space="preserve"> Объем потребления (использования) тепловой энергии в многоквартирных домах, расположенных на территории муниципального образования</t>
  </si>
  <si>
    <t>ОПмо.тэ.мкд</t>
  </si>
  <si>
    <t>Площадь многоквартирных домов на территории муниципального образования</t>
  </si>
  <si>
    <t>Пмо.мкд</t>
  </si>
  <si>
    <t xml:space="preserve">3.3.2. Удельный расход холодной воды в многоквартирных домах (в расчете на 1 жителя) </t>
  </si>
  <si>
    <t>Умо.хвс.мкд</t>
  </si>
  <si>
    <r>
      <t>ОП</t>
    </r>
    <r>
      <rPr>
        <vertAlign val="subscript"/>
        <sz val="11"/>
        <color indexed="8"/>
        <rFont val="Times New Roman"/>
        <family val="1"/>
      </rPr>
      <t>мо.хвс.мкд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мо.мкд</t>
    </r>
  </si>
  <si>
    <t>Объем потребления (использования) холодной воды в многоквартирных домах, расположенных на территории муниципального образования</t>
  </si>
  <si>
    <t>ОПмо.хвс.мкд</t>
  </si>
  <si>
    <t>Количество жителей, проживающих в многоквартирных домах, расположенных на территории муниципального образования</t>
  </si>
  <si>
    <t>Кмо.мкд</t>
  </si>
  <si>
    <t xml:space="preserve">3.3.3. Удельный расход горячей воды в многоквартирных домах (в расчете на 1 жителя) </t>
  </si>
  <si>
    <t>Умо.гвс.мкд</t>
  </si>
  <si>
    <r>
      <t>ОП</t>
    </r>
    <r>
      <rPr>
        <vertAlign val="subscript"/>
        <sz val="11"/>
        <color indexed="8"/>
        <rFont val="Times New Roman"/>
        <family val="1"/>
      </rPr>
      <t>мо.гвс.мкд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мо.мкд</t>
    </r>
  </si>
  <si>
    <t>Объем потребления (использования) горячей воды в многоквартирных домах, расположенных на территории муниципального образования</t>
  </si>
  <si>
    <t>ОПмо.гвс.мкд</t>
  </si>
  <si>
    <t xml:space="preserve">3.3.4. Удельный расход электрической энергии в многоквартирных домах (в расчете на 1 кв. метр общей площади) </t>
  </si>
  <si>
    <t>Умо.ээ.мкд</t>
  </si>
  <si>
    <t>кВт.ч/кв.м</t>
  </si>
  <si>
    <r>
      <t>ОП</t>
    </r>
    <r>
      <rPr>
        <vertAlign val="subscript"/>
        <sz val="11"/>
        <color indexed="8"/>
        <rFont val="Times New Roman"/>
        <family val="1"/>
      </rPr>
      <t>мо.ээ.мкд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мо.мкд</t>
    </r>
  </si>
  <si>
    <t xml:space="preserve"> Объем потребления (использования) электрической энергии в многоквартирных домах, расположенных на территории муниципального образования</t>
  </si>
  <si>
    <t>ОПмо.ээ.мкд</t>
  </si>
  <si>
    <t xml:space="preserve">3.3.5. Удельный расход природного газа в многоквартирных домах с индивидуальными системами газового отопления (в расчете на 1 кв. метр общей площади) </t>
  </si>
  <si>
    <t>Умо.газ.учет.мкд</t>
  </si>
  <si>
    <t>тыс. куб.м/кв.м</t>
  </si>
  <si>
    <r>
      <t>ОП</t>
    </r>
    <r>
      <rPr>
        <vertAlign val="subscript"/>
        <sz val="11"/>
        <color indexed="8"/>
        <rFont val="Times New Roman"/>
        <family val="1"/>
      </rPr>
      <t>мо.газ.учет.мкд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мо.газ.учет.мкд</t>
    </r>
  </si>
  <si>
    <t>Объем потребления (использования) природного газа в многоквартирных домах с индивидуальными системами газового отопления, расположенных на территории муниципального образования</t>
  </si>
  <si>
    <t xml:space="preserve">ОПмо.газ.учет.мкд </t>
  </si>
  <si>
    <t>Площадь многоквартирных домов с индивидуальными системами  газового отопления на территории муниципального образования</t>
  </si>
  <si>
    <t>Пмо.газ.учет.мкд</t>
  </si>
  <si>
    <t xml:space="preserve">3.3.6. Удельный расход природного газа в многоквартирных домах с иными системами теплоснабжения (в расчете на 1 жителя) </t>
  </si>
  <si>
    <t>Умо.газ.мкд</t>
  </si>
  <si>
    <t>тыс. куб.м/чел.</t>
  </si>
  <si>
    <r>
      <t>ОП</t>
    </r>
    <r>
      <rPr>
        <vertAlign val="subscript"/>
        <sz val="11"/>
        <color indexed="8"/>
        <rFont val="Times New Roman"/>
        <family val="1"/>
      </rPr>
      <t>мо.газ.мкд</t>
    </r>
    <r>
      <rPr>
        <sz val="11"/>
        <color indexed="8"/>
        <rFont val="Times New Roman"/>
        <family val="1"/>
      </rPr>
      <t>/К</t>
    </r>
    <r>
      <rPr>
        <vertAlign val="subscript"/>
        <sz val="11"/>
        <color indexed="8"/>
        <rFont val="Times New Roman"/>
        <family val="1"/>
      </rPr>
      <t>мо.газ.мкд</t>
    </r>
  </si>
  <si>
    <t>Объем природного газа, потребляемого (используемого) в многоквартирных домах с иными системами теплоснабжения, расположенных на территории муниципального образования</t>
  </si>
  <si>
    <t>ОПмо.газ.мкд</t>
  </si>
  <si>
    <t>Количество жителей, проживающих в многоквартирных домах с иными системами теплоснабжения на территории муниципального образования</t>
  </si>
  <si>
    <t>Кмо.газ.мкд</t>
  </si>
  <si>
    <t xml:space="preserve">3.3.7. Удельный суммарный расход энергетических ресурсов в многоквартирных домах </t>
  </si>
  <si>
    <t>Умо.сумм.мкд</t>
  </si>
  <si>
    <t>т.у.т./кв.м</t>
  </si>
  <si>
    <r>
      <t>ОП</t>
    </r>
    <r>
      <rPr>
        <vertAlign val="subscript"/>
        <sz val="11"/>
        <color indexed="8"/>
        <rFont val="Times New Roman"/>
        <family val="1"/>
      </rPr>
      <t>мо.сумм.мкд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мо.мкд</t>
    </r>
  </si>
  <si>
    <t>Суммарный объем потребления (использования) энергетических ресурсов в многоквартирных домах, расположенных на территории муниципального образования</t>
  </si>
  <si>
    <t>т.у.т.</t>
  </si>
  <si>
    <t>ОПмо.сумм.мкд</t>
  </si>
  <si>
    <t>3.4. Целевые показатели в области энергосбережения и повышения энергетической эффективности в системах коммунальной инфраструктуры</t>
  </si>
  <si>
    <r>
      <t>3.4.1.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Удельный расход топлива на выработку тепловой энергии на тепловых электростанциях</t>
    </r>
  </si>
  <si>
    <t>Умо.тэс.тэ</t>
  </si>
  <si>
    <t>т.у.т./млн. Гкал</t>
  </si>
  <si>
    <r>
      <t>ОП</t>
    </r>
    <r>
      <rPr>
        <vertAlign val="subscript"/>
        <sz val="11"/>
        <color indexed="8"/>
        <rFont val="Times New Roman"/>
        <family val="1"/>
      </rPr>
      <t>мо.тэс.тэ</t>
    </r>
    <r>
      <rPr>
        <sz val="11"/>
        <color indexed="8"/>
        <rFont val="Times New Roman"/>
        <family val="1"/>
      </rPr>
      <t>/ОВ</t>
    </r>
    <r>
      <rPr>
        <vertAlign val="subscript"/>
        <sz val="11"/>
        <color indexed="8"/>
        <rFont val="Times New Roman"/>
        <family val="1"/>
      </rPr>
      <t>мо.тэс.тэ</t>
    </r>
  </si>
  <si>
    <t>Объем потребления топлива на выработку тепловой энергии тепловыми электростанциями на территории муниципального образования</t>
  </si>
  <si>
    <t>ОПмо.тэс.тэ</t>
  </si>
  <si>
    <t>Объем выработки тепловой энергии тепловыми электростанциями на территории муниципального образования</t>
  </si>
  <si>
    <t>млн. Гкал</t>
  </si>
  <si>
    <t>ОВмо.тэс.тэ</t>
  </si>
  <si>
    <t>3.4.2. Удельный расход топлива на выработку тепловой энергии на котельных</t>
  </si>
  <si>
    <t>Умо.к.тэ</t>
  </si>
  <si>
    <t>т.у.т./Гкал</t>
  </si>
  <si>
    <r>
      <t>ОП</t>
    </r>
    <r>
      <rPr>
        <vertAlign val="subscript"/>
        <sz val="11"/>
        <color indexed="8"/>
        <rFont val="Times New Roman"/>
        <family val="1"/>
      </rPr>
      <t>мо.к.тэ</t>
    </r>
    <r>
      <rPr>
        <sz val="11"/>
        <color indexed="8"/>
        <rFont val="Times New Roman"/>
        <family val="1"/>
      </rPr>
      <t>/ОВ</t>
    </r>
    <r>
      <rPr>
        <vertAlign val="subscript"/>
        <sz val="11"/>
        <color indexed="8"/>
        <rFont val="Times New Roman"/>
        <family val="1"/>
      </rPr>
      <t>мо.к.тэ</t>
    </r>
  </si>
  <si>
    <t>Объем потребления топлива на выработку тепловой энергии котельными на территории муниципального образования</t>
  </si>
  <si>
    <t>тыс. м3</t>
  </si>
  <si>
    <t xml:space="preserve">ОПмо.к.тэ </t>
  </si>
  <si>
    <t>Объем выработки тепловой энергии котельными на территории муниципального образования</t>
  </si>
  <si>
    <t xml:space="preserve">ОВмо.к.тэ </t>
  </si>
  <si>
    <t>3.4.3. Удельный расход электрической энергии, используемой при передаче тепловой энергии в системах теплоснабжения</t>
  </si>
  <si>
    <t>Умо.ээ.передача тэ</t>
  </si>
  <si>
    <t>кВт.ч/тыс.куб.м</t>
  </si>
  <si>
    <r>
      <t>ОП</t>
    </r>
    <r>
      <rPr>
        <vertAlign val="subscript"/>
        <sz val="11"/>
        <color indexed="8"/>
        <rFont val="Times New Roman"/>
        <family val="1"/>
      </rPr>
      <t>мо.ээ.передача тэ</t>
    </r>
    <r>
      <rPr>
        <sz val="11"/>
        <color indexed="8"/>
        <rFont val="Times New Roman"/>
        <family val="1"/>
      </rPr>
      <t>/ОТ</t>
    </r>
    <r>
      <rPr>
        <vertAlign val="subscript"/>
        <sz val="11"/>
        <color indexed="8"/>
        <rFont val="Times New Roman"/>
        <family val="1"/>
      </rPr>
      <t>мо.тн</t>
    </r>
  </si>
  <si>
    <t>Объем потребления электрической энергии для передачи тепловой энергии в системах теплоснабжения на территории муниципального образования</t>
  </si>
  <si>
    <t>тыс. кВт.ч</t>
  </si>
  <si>
    <t>ОПмо.ээ.передача тэ</t>
  </si>
  <si>
    <t xml:space="preserve"> Объем транспортировки теплоносителя в системе теплоснабжения на территории муниципального образования</t>
  </si>
  <si>
    <t>ОТмо.тн</t>
  </si>
  <si>
    <t xml:space="preserve">3.4.4. Доля потерь тепловой энергии при ее передаче в общем объеме переданной тепловой энергии </t>
  </si>
  <si>
    <t>Дмо.тэ.потери</t>
  </si>
  <si>
    <r>
      <t>(О</t>
    </r>
    <r>
      <rPr>
        <vertAlign val="subscript"/>
        <sz val="11"/>
        <color indexed="8"/>
        <rFont val="Times New Roman"/>
        <family val="1"/>
      </rPr>
      <t>мо.тэ.потери</t>
    </r>
    <r>
      <rPr>
        <sz val="11"/>
        <color indexed="8"/>
        <rFont val="Times New Roman"/>
        <family val="1"/>
      </rPr>
      <t>/ОП</t>
    </r>
    <r>
      <rPr>
        <vertAlign val="subscript"/>
        <sz val="11"/>
        <color indexed="8"/>
        <rFont val="Times New Roman"/>
        <family val="1"/>
      </rPr>
      <t>мо.тэ.общий</t>
    </r>
    <r>
      <rPr>
        <sz val="11"/>
        <color indexed="8"/>
        <rFont val="Times New Roman"/>
        <family val="1"/>
      </rPr>
      <t>)×100%</t>
    </r>
  </si>
  <si>
    <t>Объем потерь тепловой энергии при ее передаче на территории муниципального образования</t>
  </si>
  <si>
    <t>Омо.тэ.потери</t>
  </si>
  <si>
    <t>Общий объем передаваемой тепловой энергии на территории муниципального образования</t>
  </si>
  <si>
    <t>3.4.5. Доля потерь воды при ее передаче в общем объеме переданной воды</t>
  </si>
  <si>
    <t>Дмо.вс.потери</t>
  </si>
  <si>
    <r>
      <t>(ОП</t>
    </r>
    <r>
      <rPr>
        <vertAlign val="subscript"/>
        <sz val="11"/>
        <color indexed="8"/>
        <rFont val="Times New Roman"/>
        <family val="1"/>
      </rPr>
      <t>мо.вс.передача</t>
    </r>
    <r>
      <rPr>
        <sz val="11"/>
        <color indexed="8"/>
        <rFont val="Times New Roman"/>
        <family val="1"/>
      </rPr>
      <t>/(ОП</t>
    </r>
    <r>
      <rPr>
        <vertAlign val="subscript"/>
        <sz val="11"/>
        <color indexed="8"/>
        <rFont val="Times New Roman"/>
        <family val="1"/>
      </rPr>
      <t>мо.гвс.общий</t>
    </r>
    <r>
      <rPr>
        <sz val="11"/>
        <color indexed="8"/>
        <rFont val="Times New Roman"/>
        <family val="1"/>
      </rPr>
      <t>+ОП</t>
    </r>
    <r>
      <rPr>
        <vertAlign val="subscript"/>
        <sz val="11"/>
        <color indexed="8"/>
        <rFont val="Times New Roman"/>
        <family val="1"/>
      </rPr>
      <t>мо.хвс.общий</t>
    </r>
    <r>
      <rPr>
        <sz val="11"/>
        <color indexed="8"/>
        <rFont val="Times New Roman"/>
        <family val="1"/>
      </rPr>
      <t>+ОП</t>
    </r>
    <r>
      <rPr>
        <vertAlign val="subscript"/>
        <sz val="11"/>
        <color indexed="8"/>
        <rFont val="Times New Roman"/>
        <family val="1"/>
      </rPr>
      <t>мо.вс.передача</t>
    </r>
    <r>
      <rPr>
        <sz val="11"/>
        <color indexed="8"/>
        <rFont val="Times New Roman"/>
        <family val="1"/>
      </rPr>
      <t xml:space="preserve">))×100% </t>
    </r>
  </si>
  <si>
    <t>Объем потерь воды (горячей и холодной) при ее передаче на территории муниципального образования</t>
  </si>
  <si>
    <t>ОПмо.вс.передача</t>
  </si>
  <si>
    <r>
      <t xml:space="preserve">Общий объем потребления (использования) на территории муниципального образования </t>
    </r>
    <r>
      <rPr>
        <b/>
        <sz val="11"/>
        <rFont val="Times New Roman"/>
        <family val="1"/>
      </rPr>
      <t xml:space="preserve">горячей воды                 </t>
    </r>
    <r>
      <rPr>
        <sz val="11"/>
        <rFont val="Times New Roman"/>
        <family val="1"/>
      </rPr>
      <t xml:space="preserve">                                           </t>
    </r>
  </si>
  <si>
    <r>
      <t xml:space="preserve">Общий объем потребления (использования) на территории муниципального образования </t>
    </r>
    <r>
      <rPr>
        <b/>
        <sz val="11"/>
        <rFont val="Times New Roman"/>
        <family val="1"/>
      </rPr>
      <t xml:space="preserve">холодной воды                                           </t>
    </r>
  </si>
  <si>
    <t>ОПмо.хвс.общий</t>
  </si>
  <si>
    <t>3.4.6. Удельный расход электрической энергии, используемой для передачи (транспортировки) воды в системах водоснабжения (на 1 куб. метр)</t>
  </si>
  <si>
    <t>Умо.ээ.передача.вс</t>
  </si>
  <si>
    <t>тыс. кВт.ч/тыс. куб.м</t>
  </si>
  <si>
    <r>
      <t>ОП</t>
    </r>
    <r>
      <rPr>
        <vertAlign val="subscript"/>
        <sz val="11"/>
        <color indexed="8"/>
        <rFont val="Times New Roman"/>
        <family val="1"/>
      </rPr>
      <t>мо.ээ.передача.вс</t>
    </r>
    <r>
      <rPr>
        <sz val="11"/>
        <color indexed="8"/>
        <rFont val="Times New Roman"/>
        <family val="1"/>
      </rPr>
      <t>/(ОП</t>
    </r>
    <r>
      <rPr>
        <vertAlign val="subscript"/>
        <sz val="11"/>
        <color indexed="8"/>
        <rFont val="Times New Roman"/>
        <family val="1"/>
      </rPr>
      <t xml:space="preserve">мо.гвс.общий </t>
    </r>
    <r>
      <rPr>
        <sz val="11"/>
        <color indexed="8"/>
        <rFont val="Times New Roman"/>
        <family val="1"/>
      </rPr>
      <t>+ ОП</t>
    </r>
    <r>
      <rPr>
        <vertAlign val="subscript"/>
        <sz val="11"/>
        <color indexed="8"/>
        <rFont val="Times New Roman"/>
        <family val="1"/>
      </rPr>
      <t xml:space="preserve">мо.хвс.общий </t>
    </r>
    <r>
      <rPr>
        <sz val="11"/>
        <color indexed="8"/>
        <rFont val="Times New Roman"/>
        <family val="1"/>
      </rPr>
      <t>+ОП</t>
    </r>
    <r>
      <rPr>
        <vertAlign val="subscript"/>
        <sz val="11"/>
        <color indexed="8"/>
        <rFont val="Times New Roman"/>
        <family val="1"/>
      </rPr>
      <t>мо.вс.передача</t>
    </r>
    <r>
      <rPr>
        <sz val="11"/>
        <color indexed="8"/>
        <rFont val="Times New Roman"/>
        <family val="1"/>
      </rPr>
      <t>)</t>
    </r>
  </si>
  <si>
    <t>Объем потребления электрической энергии для передачи воды в системах водоснабжения на территории муниципального образования</t>
  </si>
  <si>
    <t>ОПээ.передача.вс</t>
  </si>
  <si>
    <t>Объем потерь воды при ее передаче на территории муниципального образования</t>
  </si>
  <si>
    <t xml:space="preserve">ОПмо.вс.передача </t>
  </si>
  <si>
    <t xml:space="preserve">3.4.7. Удельный расход электрической энергии, используемой в системах водоотведения (на 1 куб. метр) </t>
  </si>
  <si>
    <t>Умо.ээ.водоотведение</t>
  </si>
  <si>
    <t>тыс. кВт.ч/куб.м</t>
  </si>
  <si>
    <r>
      <t>ОП</t>
    </r>
    <r>
      <rPr>
        <vertAlign val="subscript"/>
        <sz val="11"/>
        <color indexed="8"/>
        <rFont val="Times New Roman"/>
        <family val="1"/>
      </rPr>
      <t>мо.ээ.водоотведение</t>
    </r>
    <r>
      <rPr>
        <sz val="11"/>
        <color indexed="8"/>
        <rFont val="Times New Roman"/>
        <family val="1"/>
      </rPr>
      <t>/О</t>
    </r>
    <r>
      <rPr>
        <vertAlign val="subscript"/>
        <sz val="11"/>
        <color indexed="8"/>
        <rFont val="Times New Roman"/>
        <family val="1"/>
      </rPr>
      <t>мо.вс.отведение</t>
    </r>
  </si>
  <si>
    <t>Объем потребления электрической энергии в системах водоотведения на территории муниципального образования</t>
  </si>
  <si>
    <t>ОПмо.ээ.водоотведение</t>
  </si>
  <si>
    <t>Общий объем водоотведенной воды на территории муниципального образования</t>
  </si>
  <si>
    <t>Омо.вс.отведение</t>
  </si>
  <si>
    <t>3.4.8.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</si>
  <si>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Умо.ээ.освещение</t>
  </si>
  <si>
    <r>
      <t>ОП</t>
    </r>
    <r>
      <rPr>
        <vertAlign val="subscript"/>
        <sz val="11"/>
        <color indexed="8"/>
        <rFont val="Times New Roman"/>
        <family val="1"/>
      </rPr>
      <t>мо.ээ.освещение</t>
    </r>
    <r>
      <rPr>
        <sz val="11"/>
        <color indexed="8"/>
        <rFont val="Times New Roman"/>
        <family val="1"/>
      </rPr>
      <t>/П</t>
    </r>
    <r>
      <rPr>
        <vertAlign val="subscript"/>
        <sz val="11"/>
        <color indexed="8"/>
        <rFont val="Times New Roman"/>
        <family val="1"/>
      </rPr>
      <t>мо.освещение</t>
    </r>
  </si>
  <si>
    <t>Объем потребления электрической энергии в системах уличного освещения на территории муниципального образования</t>
  </si>
  <si>
    <t>ОПмо.ээ.освещение</t>
  </si>
  <si>
    <t xml:space="preserve"> Общая площадь уличного освещения территории муниципального образования на конец года</t>
  </si>
  <si>
    <t>Пмо.освещение</t>
  </si>
  <si>
    <t>3.5. Целевые показатели в области энергосбережения и повышения энергетической эффективности в транспортном комплексе</t>
  </si>
  <si>
    <t>3.5.1.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</si>
  <si>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</si>
  <si>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3.5.2. 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</si>
  <si>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</si>
  <si>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3.5.3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</si>
  <si>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</si>
  <si>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3.5.4.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</si>
  <si>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образованием;</t>
  </si>
  <si>
    <t>3.5.5.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</si>
  <si>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топлива;</t>
  </si>
  <si>
    <t>3.5.6.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</si>
  <si>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</t>
  </si>
  <si>
    <t xml:space="preserve">Наименование организации  МО МР "Печора"       </t>
  </si>
  <si>
    <t xml:space="preserve">Отклонение </t>
  </si>
  <si>
    <t xml:space="preserve">                                               ОТЧЕТ
     О ДОСТИЖЕНИИ ЗНАЧЕНИЙ ЦЕЛЕВЫХ ПОКАЗАТЕЛЕЙ ПРОГРАММЫ ЭНЕРГОСБЕРЕЖЕНИЯ И ПОВЫШЕНИЯ ЭНЕРГЕТИЧЕСКОЙ
                                              ЭФФЕКТИВНОСТИ
                                            на 1 января 2021 г.                  </t>
  </si>
  <si>
    <t xml:space="preserve">ОТЧЕТ
      О РЕАЛИЗАЦИИ МЕРОПРИЯТИЙ ПРОГРАММЫ ЭНЕРГОСБЕРЕЖЕНИЯ И ПОВЫШЕНИЯ ЭНЕРГЕТИЧЕСКОЙ ЭФФЕКТИВНОСТИ
    на 1 января 2021 г.                                                                                   
</t>
  </si>
  <si>
    <t>КОДЫ</t>
  </si>
  <si>
    <t>Дата</t>
  </si>
  <si>
    <t>ДАТА</t>
  </si>
  <si>
    <t>Запланировано финансирование на 2021 год</t>
  </si>
  <si>
    <t>Выполнено мероприятий за 2021 год</t>
  </si>
  <si>
    <r>
      <t xml:space="preserve">Процент выполнения (отношение </t>
    </r>
    <r>
      <rPr>
        <b/>
        <u val="single"/>
        <sz val="18"/>
        <rFont val="Times New Roman"/>
        <family val="1"/>
      </rPr>
      <t>выполненному</t>
    </r>
    <r>
      <rPr>
        <b/>
        <sz val="18"/>
        <rFont val="Times New Roman"/>
        <family val="1"/>
      </rPr>
      <t xml:space="preserve">  за  2021 к запланированному на 2021 )</t>
    </r>
  </si>
  <si>
    <r>
      <t xml:space="preserve">Наименование МО      </t>
    </r>
    <r>
      <rPr>
        <u val="single"/>
        <sz val="18"/>
        <color indexed="8"/>
        <rFont val="Times New Roman"/>
        <family val="1"/>
      </rPr>
      <t>МО МР "Печора"</t>
    </r>
  </si>
  <si>
    <t>2021 год (план)</t>
  </si>
  <si>
    <t>2021 год (факт)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</si>
</sst>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0_р_._-;\-* #,##0.00_р_._-;_-* \-??_р_._-;_-@_-"/>
    <numFmt numFmtId="182" formatCode="0.000"/>
    <numFmt numFmtId="183" formatCode="#,##0.0"/>
    <numFmt numFmtId="184" formatCode="[$-419]General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0"/>
    <numFmt numFmtId="191" formatCode="_-* #,##0.0_р_._-;\-* #,##0.0_р_._-;_-* &quot;-&quot;??_р_._-;_-@_-"/>
    <numFmt numFmtId="192" formatCode="_-* #,##0_р_._-;\-* #,##0_р_._-;_-* &quot;-&quot;??_р_._-;_-@_-"/>
    <numFmt numFmtId="193" formatCode="0.0%"/>
    <numFmt numFmtId="194" formatCode="0.0000000"/>
    <numFmt numFmtId="195" formatCode="0.000000"/>
    <numFmt numFmtId="196" formatCode="0.00000"/>
    <numFmt numFmtId="197" formatCode="0.00000000"/>
    <numFmt numFmtId="198" formatCode="[$-FC19]d\ mmmm\ yyyy\ &quot;г.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u val="single"/>
      <sz val="12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vertAlign val="sub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24"/>
      <color indexed="8"/>
      <name val="Calibri"/>
      <family val="2"/>
    </font>
    <font>
      <sz val="16"/>
      <color indexed="8"/>
      <name val="Times New Roman"/>
      <family val="1"/>
    </font>
    <font>
      <b/>
      <sz val="12"/>
      <color indexed="8"/>
      <name val="Calibri"/>
      <family val="2"/>
    </font>
    <font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24"/>
      <color theme="1"/>
      <name val="Calibri"/>
      <family val="2"/>
    </font>
    <font>
      <sz val="16"/>
      <color theme="1"/>
      <name val="Times New Roman"/>
      <family val="1"/>
    </font>
    <font>
      <b/>
      <sz val="12"/>
      <color theme="1"/>
      <name val="Calibri"/>
      <family val="2"/>
    </font>
    <font>
      <i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0" borderId="0">
      <alignment/>
      <protection/>
    </xf>
    <xf numFmtId="184" fontId="55" fillId="0" borderId="0">
      <alignment/>
      <protection/>
    </xf>
    <xf numFmtId="0" fontId="1" fillId="0" borderId="0">
      <alignment/>
      <protection/>
    </xf>
    <xf numFmtId="171" fontId="2" fillId="0" borderId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2" fillId="0" borderId="0" applyFill="0" applyBorder="0" applyAlignment="0" applyProtection="0"/>
    <xf numFmtId="171" fontId="6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10" fontId="3" fillId="0" borderId="0" xfId="0" applyNumberFormat="1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9" fontId="3" fillId="0" borderId="18" xfId="68" applyFont="1" applyFill="1" applyBorder="1" applyAlignment="1" applyProtection="1">
      <alignment horizontal="center" vertical="center" wrapText="1"/>
      <protection/>
    </xf>
    <xf numFmtId="9" fontId="3" fillId="0" borderId="16" xfId="68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0" fontId="4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9" applyFont="1" applyFill="1">
      <alignment/>
      <protection/>
    </xf>
    <xf numFmtId="0" fontId="74" fillId="0" borderId="0" xfId="0" applyFont="1" applyAlignment="1">
      <alignment horizontal="center" vertical="center" wrapText="1"/>
    </xf>
    <xf numFmtId="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3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5" fillId="0" borderId="22" xfId="0" applyNumberFormat="1" applyFont="1" applyBorder="1" applyAlignment="1">
      <alignment horizontal="center" vertical="center"/>
    </xf>
    <xf numFmtId="0" fontId="75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17" xfId="68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Border="1" applyAlignment="1">
      <alignment horizontal="center" vertical="center"/>
    </xf>
    <xf numFmtId="0" fontId="73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9" fontId="3" fillId="0" borderId="0" xfId="68" applyFont="1" applyFill="1" applyBorder="1" applyAlignment="1" applyProtection="1">
      <alignment horizontal="center" vertical="center" wrapText="1"/>
      <protection/>
    </xf>
    <xf numFmtId="0" fontId="73" fillId="0" borderId="14" xfId="0" applyNumberFormat="1" applyFont="1" applyBorder="1" applyAlignment="1">
      <alignment horizontal="left" vertical="center"/>
    </xf>
    <xf numFmtId="0" fontId="7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75" fillId="0" borderId="14" xfId="0" applyNumberFormat="1" applyFont="1" applyBorder="1" applyAlignment="1">
      <alignment horizontal="left" vertical="center" wrapText="1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3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9" fontId="7" fillId="33" borderId="35" xfId="68" applyFont="1" applyFill="1" applyBorder="1" applyAlignment="1" applyProtection="1">
      <alignment horizontal="center" vertical="center" wrapText="1"/>
      <protection/>
    </xf>
    <xf numFmtId="9" fontId="7" fillId="33" borderId="28" xfId="68" applyFont="1" applyFill="1" applyBorder="1" applyAlignment="1" applyProtection="1">
      <alignment horizontal="center" vertical="center" wrapText="1"/>
      <protection/>
    </xf>
    <xf numFmtId="9" fontId="7" fillId="33" borderId="29" xfId="68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center" vertical="center" wrapText="1"/>
    </xf>
    <xf numFmtId="0" fontId="3" fillId="0" borderId="0" xfId="59" applyFont="1" applyAlignment="1">
      <alignment/>
      <protection/>
    </xf>
    <xf numFmtId="0" fontId="4" fillId="0" borderId="0" xfId="59" applyFont="1" applyFill="1">
      <alignment/>
      <protection/>
    </xf>
    <xf numFmtId="0" fontId="4" fillId="0" borderId="0" xfId="59" applyFont="1" applyAlignment="1">
      <alignment/>
      <protection/>
    </xf>
    <xf numFmtId="0" fontId="75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3" fillId="33" borderId="0" xfId="0" applyFont="1" applyFill="1" applyAlignment="1" applyProtection="1">
      <alignment horizontal="center" vertical="center"/>
      <protection locked="0"/>
    </xf>
    <xf numFmtId="0" fontId="7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3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16" xfId="0" applyNumberFormat="1" applyFont="1" applyFill="1" applyBorder="1" applyAlignment="1" applyProtection="1">
      <alignment horizontal="center" vertical="center" wrapText="1"/>
      <protection locked="0"/>
    </xf>
    <xf numFmtId="10" fontId="1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74" fillId="33" borderId="16" xfId="0" applyNumberFormat="1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76" fillId="33" borderId="16" xfId="0" applyNumberFormat="1" applyFont="1" applyFill="1" applyBorder="1" applyAlignment="1">
      <alignment horizontal="left" vertical="center"/>
    </xf>
    <xf numFmtId="0" fontId="76" fillId="33" borderId="16" xfId="0" applyNumberFormat="1" applyFont="1" applyFill="1" applyBorder="1" applyAlignment="1">
      <alignment horizontal="left" vertical="center" wrapText="1"/>
    </xf>
    <xf numFmtId="3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14" fontId="4" fillId="0" borderId="0" xfId="59" applyNumberFormat="1" applyFont="1" applyFill="1" applyAlignment="1">
      <alignment horizontal="left"/>
      <protection/>
    </xf>
    <xf numFmtId="0" fontId="16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4" fontId="22" fillId="33" borderId="16" xfId="0" applyNumberFormat="1" applyFont="1" applyFill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77" fillId="33" borderId="16" xfId="0" applyNumberFormat="1" applyFont="1" applyFill="1" applyBorder="1" applyAlignment="1">
      <alignment horizontal="center" vertical="center"/>
    </xf>
    <xf numFmtId="182" fontId="22" fillId="0" borderId="28" xfId="0" applyNumberFormat="1" applyFont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left" vertical="center" wrapText="1"/>
    </xf>
    <xf numFmtId="4" fontId="77" fillId="0" borderId="16" xfId="0" applyNumberFormat="1" applyFont="1" applyBorder="1" applyAlignment="1">
      <alignment horizontal="center" vertical="center"/>
    </xf>
    <xf numFmtId="0" fontId="77" fillId="34" borderId="16" xfId="0" applyFont="1" applyFill="1" applyBorder="1" applyAlignment="1">
      <alignment horizontal="center" vertical="top" wrapText="1"/>
    </xf>
    <xf numFmtId="0" fontId="77" fillId="34" borderId="16" xfId="0" applyFont="1" applyFill="1" applyBorder="1" applyAlignment="1">
      <alignment vertical="top" wrapText="1"/>
    </xf>
    <xf numFmtId="0" fontId="77" fillId="0" borderId="16" xfId="0" applyFont="1" applyBorder="1" applyAlignment="1">
      <alignment horizontal="center" vertical="center" wrapText="1"/>
    </xf>
    <xf numFmtId="0" fontId="0" fillId="34" borderId="16" xfId="0" applyFont="1" applyFill="1" applyBorder="1" applyAlignment="1">
      <alignment/>
    </xf>
    <xf numFmtId="0" fontId="77" fillId="0" borderId="16" xfId="0" applyFont="1" applyBorder="1" applyAlignment="1">
      <alignment horizontal="left" vertical="center" wrapText="1"/>
    </xf>
    <xf numFmtId="4" fontId="22" fillId="0" borderId="16" xfId="0" applyNumberFormat="1" applyFont="1" applyBorder="1" applyAlignment="1">
      <alignment horizontal="center" vertical="center" wrapText="1"/>
    </xf>
    <xf numFmtId="4" fontId="22" fillId="33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 indent="1"/>
    </xf>
    <xf numFmtId="0" fontId="18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4" fontId="77" fillId="33" borderId="16" xfId="0" applyNumberFormat="1" applyFont="1" applyFill="1" applyBorder="1" applyAlignment="1">
      <alignment horizontal="center" vertical="center" wrapText="1"/>
    </xf>
    <xf numFmtId="0" fontId="77" fillId="0" borderId="16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center"/>
    </xf>
    <xf numFmtId="182" fontId="18" fillId="0" borderId="16" xfId="0" applyNumberFormat="1" applyFont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78" fillId="0" borderId="0" xfId="0" applyFont="1" applyBorder="1" applyAlignment="1" applyProtection="1">
      <alignment vertical="center" wrapText="1"/>
      <protection locked="0"/>
    </xf>
    <xf numFmtId="182" fontId="22" fillId="0" borderId="16" xfId="0" applyNumberFormat="1" applyFont="1" applyBorder="1" applyAlignment="1">
      <alignment horizontal="center" vertical="center" wrapText="1"/>
    </xf>
    <xf numFmtId="0" fontId="79" fillId="0" borderId="36" xfId="0" applyFont="1" applyBorder="1" applyAlignment="1">
      <alignment wrapText="1"/>
    </xf>
    <xf numFmtId="0" fontId="79" fillId="0" borderId="36" xfId="0" applyFont="1" applyBorder="1" applyAlignment="1">
      <alignment/>
    </xf>
    <xf numFmtId="0" fontId="79" fillId="0" borderId="0" xfId="0" applyFont="1" applyAlignment="1">
      <alignment/>
    </xf>
    <xf numFmtId="0" fontId="73" fillId="0" borderId="0" xfId="0" applyFont="1" applyBorder="1" applyAlignment="1">
      <alignment wrapText="1"/>
    </xf>
    <xf numFmtId="0" fontId="73" fillId="0" borderId="0" xfId="0" applyFont="1" applyAlignment="1">
      <alignment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26" fillId="0" borderId="0" xfId="0" applyFont="1" applyFill="1" applyAlignment="1">
      <alignment wrapText="1"/>
    </xf>
    <xf numFmtId="0" fontId="26" fillId="0" borderId="16" xfId="0" applyFont="1" applyFill="1" applyBorder="1" applyAlignment="1">
      <alignment wrapText="1"/>
    </xf>
    <xf numFmtId="10" fontId="3" fillId="33" borderId="0" xfId="0" applyNumberFormat="1" applyFont="1" applyFill="1" applyAlignment="1" applyProtection="1">
      <alignment horizontal="center" vertical="center"/>
      <protection locked="0"/>
    </xf>
    <xf numFmtId="0" fontId="76" fillId="33" borderId="37" xfId="0" applyNumberFormat="1" applyFont="1" applyFill="1" applyBorder="1" applyAlignment="1">
      <alignment horizontal="left" vertical="center" wrapText="1"/>
    </xf>
    <xf numFmtId="3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37" xfId="0" applyNumberFormat="1" applyFont="1" applyFill="1" applyBorder="1" applyAlignment="1" applyProtection="1">
      <alignment horizontal="center" vertical="center" wrapText="1"/>
      <protection locked="0"/>
    </xf>
    <xf numFmtId="10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0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76" fillId="0" borderId="0" xfId="0" applyFont="1" applyBorder="1" applyAlignment="1">
      <alignment horizontal="left" vertical="center" wrapText="1"/>
    </xf>
    <xf numFmtId="0" fontId="76" fillId="33" borderId="38" xfId="0" applyNumberFormat="1" applyFont="1" applyFill="1" applyBorder="1" applyAlignment="1">
      <alignment horizontal="center" vertical="center"/>
    </xf>
    <xf numFmtId="0" fontId="76" fillId="33" borderId="39" xfId="0" applyNumberFormat="1" applyFont="1" applyFill="1" applyBorder="1" applyAlignment="1">
      <alignment horizontal="center" vertical="center"/>
    </xf>
    <xf numFmtId="0" fontId="76" fillId="33" borderId="17" xfId="0" applyNumberFormat="1" applyFont="1" applyFill="1" applyBorder="1" applyAlignment="1">
      <alignment horizontal="center" vertical="center"/>
    </xf>
    <xf numFmtId="0" fontId="76" fillId="33" borderId="40" xfId="0" applyNumberFormat="1" applyFont="1" applyFill="1" applyBorder="1" applyAlignment="1">
      <alignment horizontal="center" vertical="center"/>
    </xf>
    <xf numFmtId="49" fontId="76" fillId="33" borderId="39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74" fillId="5" borderId="16" xfId="0" applyNumberFormat="1" applyFont="1" applyFill="1" applyBorder="1" applyAlignment="1">
      <alignment horizontal="left" vertical="center" wrapText="1"/>
    </xf>
    <xf numFmtId="3" fontId="14" fillId="5" borderId="16" xfId="0" applyNumberFormat="1" applyFont="1" applyFill="1" applyBorder="1" applyAlignment="1" applyProtection="1">
      <alignment horizontal="center" vertical="center" wrapText="1"/>
      <protection locked="0"/>
    </xf>
    <xf numFmtId="10" fontId="14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6" xfId="0" applyFont="1" applyFill="1" applyBorder="1" applyAlignment="1" applyProtection="1">
      <alignment horizontal="center" vertical="center"/>
      <protection locked="0"/>
    </xf>
    <xf numFmtId="0" fontId="76" fillId="5" borderId="39" xfId="0" applyNumberFormat="1" applyFont="1" applyFill="1" applyBorder="1" applyAlignment="1">
      <alignment horizontal="center" vertical="center"/>
    </xf>
    <xf numFmtId="0" fontId="76" fillId="33" borderId="28" xfId="0" applyNumberFormat="1" applyFont="1" applyFill="1" applyBorder="1" applyAlignment="1">
      <alignment horizontal="left" vertical="center"/>
    </xf>
    <xf numFmtId="3" fontId="14" fillId="33" borderId="28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8" xfId="0" applyNumberFormat="1" applyFont="1" applyFill="1" applyBorder="1" applyAlignment="1" applyProtection="1">
      <alignment horizontal="center" vertical="center" wrapText="1"/>
      <protection locked="0"/>
    </xf>
    <xf numFmtId="10" fontId="14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76" fillId="33" borderId="16" xfId="0" applyNumberFormat="1" applyFont="1" applyFill="1" applyBorder="1" applyAlignment="1">
      <alignment horizontal="center" vertical="center"/>
    </xf>
    <xf numFmtId="0" fontId="76" fillId="5" borderId="16" xfId="0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right" vertical="center" wrapText="1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76" fillId="33" borderId="41" xfId="0" applyNumberFormat="1" applyFont="1" applyFill="1" applyBorder="1" applyAlignment="1">
      <alignment horizontal="center" vertical="center" wrapText="1"/>
    </xf>
    <xf numFmtId="0" fontId="76" fillId="33" borderId="16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6" xfId="0" applyNumberFormat="1" applyFont="1" applyFill="1" applyBorder="1" applyAlignment="1" applyProtection="1">
      <alignment horizontal="center" vertical="center"/>
      <protection locked="0"/>
    </xf>
    <xf numFmtId="3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5" fillId="0" borderId="0" xfId="0" applyFont="1" applyAlignment="1">
      <alignment vertical="center" wrapText="1"/>
    </xf>
    <xf numFmtId="14" fontId="3" fillId="0" borderId="0" xfId="59" applyNumberFormat="1" applyFont="1" applyFill="1" applyAlignment="1">
      <alignment horizontal="left"/>
      <protection/>
    </xf>
    <xf numFmtId="0" fontId="3" fillId="0" borderId="0" xfId="0" applyFont="1" applyBorder="1" applyAlignment="1" applyProtection="1">
      <alignment horizontal="right" wrapText="1"/>
      <protection locked="0"/>
    </xf>
    <xf numFmtId="0" fontId="8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80" fillId="0" borderId="0" xfId="0" applyFont="1" applyBorder="1" applyAlignment="1">
      <alignment horizontal="left" wrapText="1"/>
    </xf>
    <xf numFmtId="0" fontId="80" fillId="0" borderId="0" xfId="0" applyFont="1" applyBorder="1" applyAlignment="1">
      <alignment horizontal="center" wrapText="1"/>
    </xf>
    <xf numFmtId="0" fontId="80" fillId="0" borderId="0" xfId="0" applyFont="1" applyBorder="1" applyAlignment="1">
      <alignment horizontal="left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14" fillId="33" borderId="16" xfId="0" applyFont="1" applyFill="1" applyBorder="1" applyAlignment="1" applyProtection="1">
      <alignment horizontal="center" vertical="center" wrapText="1"/>
      <protection locked="0"/>
    </xf>
    <xf numFmtId="0" fontId="74" fillId="0" borderId="16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35" borderId="47" xfId="0" applyFont="1" applyFill="1" applyBorder="1" applyAlignment="1" applyProtection="1">
      <alignment horizontal="center" vertical="center" wrapText="1"/>
      <protection locked="0"/>
    </xf>
    <xf numFmtId="0" fontId="7" fillId="35" borderId="48" xfId="0" applyFont="1" applyFill="1" applyBorder="1" applyAlignment="1" applyProtection="1">
      <alignment horizontal="center" vertical="center" wrapText="1"/>
      <protection locked="0"/>
    </xf>
    <xf numFmtId="0" fontId="81" fillId="35" borderId="49" xfId="0" applyFont="1" applyFill="1" applyBorder="1" applyAlignment="1">
      <alignment horizontal="center" vertical="center" wrapText="1"/>
    </xf>
    <xf numFmtId="0" fontId="76" fillId="0" borderId="16" xfId="0" applyFont="1" applyBorder="1" applyAlignment="1">
      <alignment horizontal="left" vertical="center" wrapText="1"/>
    </xf>
    <xf numFmtId="0" fontId="82" fillId="0" borderId="16" xfId="0" applyFont="1" applyBorder="1" applyAlignment="1">
      <alignment horizontal="left" vertical="center" wrapText="1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81" fillId="0" borderId="49" xfId="0" applyFont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76" fillId="0" borderId="16" xfId="0" applyFont="1" applyBorder="1" applyAlignment="1">
      <alignment horizontal="left" vertical="center"/>
    </xf>
    <xf numFmtId="0" fontId="10" fillId="0" borderId="16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83" fillId="0" borderId="25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83" fillId="0" borderId="4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50" xfId="0" applyFont="1" applyFill="1" applyBorder="1" applyAlignment="1" applyProtection="1">
      <alignment horizontal="center" vertical="center" wrapText="1"/>
      <protection locked="0"/>
    </xf>
    <xf numFmtId="0" fontId="3" fillId="33" borderId="51" xfId="0" applyFont="1" applyFill="1" applyBorder="1" applyAlignment="1" applyProtection="1">
      <alignment horizontal="center" vertical="center" wrapText="1"/>
      <protection locked="0"/>
    </xf>
    <xf numFmtId="0" fontId="3" fillId="33" borderId="52" xfId="0" applyFont="1" applyFill="1" applyBorder="1" applyAlignment="1" applyProtection="1">
      <alignment horizontal="center" vertical="center" wrapText="1"/>
      <protection locked="0"/>
    </xf>
    <xf numFmtId="0" fontId="3" fillId="33" borderId="53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Alignment="1">
      <alignment horizontal="center" vertical="center" wrapText="1"/>
    </xf>
    <xf numFmtId="3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7" fillId="0" borderId="16" xfId="0" applyFont="1" applyBorder="1" applyAlignment="1">
      <alignment horizontal="left" vertical="center" wrapText="1"/>
    </xf>
    <xf numFmtId="0" fontId="77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82" fontId="22" fillId="0" borderId="37" xfId="68" applyNumberFormat="1" applyFont="1" applyBorder="1" applyAlignment="1">
      <alignment horizontal="center" vertical="center" wrapText="1"/>
    </xf>
    <xf numFmtId="182" fontId="22" fillId="0" borderId="28" xfId="68" applyNumberFormat="1" applyFont="1" applyBorder="1" applyAlignment="1">
      <alignment horizontal="center" vertical="center" wrapText="1"/>
    </xf>
    <xf numFmtId="182" fontId="22" fillId="0" borderId="37" xfId="0" applyNumberFormat="1" applyFont="1" applyBorder="1" applyAlignment="1">
      <alignment horizontal="center" vertical="center" wrapText="1"/>
    </xf>
    <xf numFmtId="182" fontId="22" fillId="0" borderId="28" xfId="0" applyNumberFormat="1" applyFont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182" fontId="22" fillId="0" borderId="37" xfId="0" applyNumberFormat="1" applyFont="1" applyFill="1" applyBorder="1" applyAlignment="1">
      <alignment horizontal="center" vertical="center" wrapText="1"/>
    </xf>
    <xf numFmtId="182" fontId="22" fillId="0" borderId="28" xfId="0" applyNumberFormat="1" applyFont="1" applyFill="1" applyBorder="1" applyAlignment="1">
      <alignment horizontal="center" vertical="center" wrapText="1"/>
    </xf>
    <xf numFmtId="182" fontId="77" fillId="0" borderId="16" xfId="0" applyNumberFormat="1" applyFont="1" applyBorder="1" applyAlignment="1">
      <alignment horizontal="center" vertical="center" wrapText="1"/>
    </xf>
    <xf numFmtId="182" fontId="77" fillId="0" borderId="37" xfId="0" applyNumberFormat="1" applyFont="1" applyBorder="1" applyAlignment="1">
      <alignment horizontal="center" vertical="center" wrapText="1"/>
    </xf>
    <xf numFmtId="182" fontId="77" fillId="0" borderId="55" xfId="0" applyNumberFormat="1" applyFont="1" applyBorder="1" applyAlignment="1">
      <alignment horizontal="center" vertical="center" wrapText="1"/>
    </xf>
    <xf numFmtId="182" fontId="77" fillId="0" borderId="28" xfId="0" applyNumberFormat="1" applyFont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left" vertical="center"/>
    </xf>
    <xf numFmtId="0" fontId="21" fillId="35" borderId="56" xfId="0" applyFont="1" applyFill="1" applyBorder="1" applyAlignment="1">
      <alignment horizontal="left" vertical="center"/>
    </xf>
    <xf numFmtId="0" fontId="21" fillId="35" borderId="17" xfId="0" applyFont="1" applyFill="1" applyBorder="1" applyAlignment="1">
      <alignment horizontal="left"/>
    </xf>
    <xf numFmtId="0" fontId="21" fillId="35" borderId="56" xfId="0" applyFont="1" applyFill="1" applyBorder="1" applyAlignment="1">
      <alignment horizontal="left"/>
    </xf>
    <xf numFmtId="0" fontId="73" fillId="0" borderId="0" xfId="0" applyFont="1" applyBorder="1" applyAlignment="1">
      <alignment horizontal="left" wrapText="1"/>
    </xf>
    <xf numFmtId="0" fontId="73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Гиперссылка 2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7" xfId="58"/>
    <cellStyle name="Обычный 2" xfId="59"/>
    <cellStyle name="Обычный 2 42" xfId="60"/>
    <cellStyle name="Обычный 3" xfId="61"/>
    <cellStyle name="Обычный 3 2" xfId="62"/>
    <cellStyle name="Обычный 6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2 2" xfId="70"/>
    <cellStyle name="Процентный 3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Финансовый 3" xfId="78"/>
    <cellStyle name="Финансовый 3 2" xfId="79"/>
    <cellStyle name="Финансовый 4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ase\&#1054;&#1058;&#1063;&#1045;&#1058;&#1067;\&#1054;&#1041;&#1065;&#1048;&#1045;%20&#1054;&#1058;&#1063;&#1045;&#1058;&#1067;\&#1085;&#1072;%201%20&#1103;&#1085;&#1074;&#1072;&#1088;&#1103;%202017%20&#1075;&#1086;&#1076;&#1072;\&#1054;&#1048;&#1042;\&#1045;&#1078;&#1077;&#1082;&#1074;&#1072;&#1088;&#1090;&#1072;&#1083;&#1100;&#1085;&#1099;&#1077;%20&#1086;&#1090;&#1095;&#1077;&#1090;&#1099;%20-&#1054;&#1048;&#1042;(&#1059;&#1095;&#1088;&#1077;&#1078;&#1076;&#1077;&#1085;&#1080;&#107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6;&#1050;&#1061;\16.&#1043;&#1054;&#1056;&#1063;&#1040;&#1050;&#1054;&#1042;&#1040;%20&#1045;.&#1057;\&#1054;&#1058;&#1063;&#1045;&#1058;&#1067;\2017%20&#1075;&#1086;&#1076;\&#1054;&#1090;&#1095;&#1077;&#1090;&#1085;&#1099;&#1077;%20&#1092;&#1086;&#1088;&#1084;&#1099;%20&#1085;&#1072;%2001.01.2017\&#1050;&#1086;&#1087;&#1080;&#1103;%203%20&#1082;&#1074;.%202016%20&#1045;&#1078;&#1077;&#1082;&#1074;&#1072;&#1088;&#1090;.%20&#1086;&#1090;&#1095;&#1077;&#1090;&#1099;%20(&#1087;&#1088;&#1080;&#1083;&#1086;&#1078;&#1077;&#1085;&#1080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(4кв.2016)"/>
      <sheetName val="Форма 3(2016)"/>
      <sheetName val="Форма 4"/>
      <sheetName val="Форма 5"/>
      <sheetName val="форма 6"/>
      <sheetName val="форма 7"/>
      <sheetName val="t(нар.)"/>
      <sheetName val="Товары и услуги"/>
      <sheetName val="Форма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ы МО"/>
      <sheetName val="Форма 1"/>
      <sheetName val="Форма 2"/>
      <sheetName val="Форма 3"/>
      <sheetName val="Форма 5"/>
      <sheetName val="Форма 6"/>
      <sheetName val="Форма 7"/>
      <sheetName val="Форма 8"/>
      <sheetName val="Форма 9"/>
      <sheetName val="Форма 10"/>
    </sheetNames>
    <sheetDataSet>
      <sheetData sheetId="7">
        <row r="9">
          <cell r="V9">
            <v>489983.4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6"/>
  <sheetViews>
    <sheetView zoomScale="32" zoomScaleNormal="32" zoomScalePageLayoutView="27" workbookViewId="0" topLeftCell="A20">
      <selection activeCell="A1" sqref="A1:K24"/>
    </sheetView>
  </sheetViews>
  <sheetFormatPr defaultColWidth="15.140625" defaultRowHeight="15"/>
  <cols>
    <col min="1" max="1" width="9.7109375" style="1" customWidth="1"/>
    <col min="2" max="2" width="75.57421875" style="1" customWidth="1"/>
    <col min="3" max="3" width="15.28125" style="132" customWidth="1"/>
    <col min="4" max="4" width="21.28125" style="2" customWidth="1"/>
    <col min="5" max="5" width="28.8515625" style="1" customWidth="1"/>
    <col min="6" max="6" width="15.140625" style="66" customWidth="1"/>
    <col min="7" max="7" width="21.00390625" style="1" customWidth="1"/>
    <col min="8" max="8" width="23.57421875" style="1" customWidth="1"/>
    <col min="9" max="9" width="17.421875" style="66" customWidth="1"/>
    <col min="10" max="10" width="27.00390625" style="1" customWidth="1"/>
    <col min="11" max="11" width="24.57421875" style="1" customWidth="1"/>
    <col min="12" max="12" width="9.140625" style="1" customWidth="1"/>
    <col min="13" max="13" width="17.8515625" style="1" customWidth="1"/>
    <col min="14" max="233" width="9.140625" style="1" customWidth="1"/>
    <col min="234" max="234" width="8.140625" style="1" customWidth="1"/>
    <col min="235" max="235" width="13.421875" style="1" customWidth="1"/>
    <col min="236" max="236" width="32.00390625" style="1" customWidth="1"/>
    <col min="237" max="237" width="17.8515625" style="1" customWidth="1"/>
    <col min="238" max="238" width="14.140625" style="1" customWidth="1"/>
    <col min="239" max="239" width="17.140625" style="1" customWidth="1"/>
    <col min="240" max="240" width="12.421875" style="1" customWidth="1"/>
    <col min="241" max="16384" width="15.140625" style="1" customWidth="1"/>
  </cols>
  <sheetData>
    <row r="1" ht="23.25" customHeight="1"/>
    <row r="2" spans="1:11" ht="105" customHeight="1">
      <c r="A2" s="190" t="s">
        <v>362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30.75" customHeight="1">
      <c r="A3" s="191" t="s">
        <v>369</v>
      </c>
      <c r="B3" s="191"/>
      <c r="C3" s="191"/>
      <c r="D3" s="191"/>
      <c r="E3" s="191"/>
      <c r="F3" s="157"/>
      <c r="G3" s="157"/>
      <c r="H3" s="157"/>
      <c r="I3" s="157"/>
      <c r="J3" s="67"/>
      <c r="K3" s="129" t="s">
        <v>363</v>
      </c>
    </row>
    <row r="4" spans="1:11" ht="30.75" customHeight="1">
      <c r="A4" s="139"/>
      <c r="B4" s="139"/>
      <c r="C4" s="139"/>
      <c r="D4" s="139"/>
      <c r="E4" s="139"/>
      <c r="F4" s="67"/>
      <c r="G4" s="67"/>
      <c r="H4" s="67"/>
      <c r="I4" s="67"/>
      <c r="J4" s="158" t="s">
        <v>365</v>
      </c>
      <c r="K4" s="129"/>
    </row>
    <row r="5" spans="1:11" ht="30.75" customHeight="1">
      <c r="A5" s="139"/>
      <c r="B5" s="139"/>
      <c r="C5" s="139"/>
      <c r="D5" s="139"/>
      <c r="E5" s="139"/>
      <c r="F5" s="67"/>
      <c r="G5" s="67"/>
      <c r="H5" s="67"/>
      <c r="I5" s="67"/>
      <c r="J5" s="67"/>
      <c r="K5" s="129"/>
    </row>
    <row r="6" spans="1:11" ht="27" customHeight="1">
      <c r="A6" s="32"/>
      <c r="B6" s="79"/>
      <c r="C6" s="68"/>
      <c r="D6" s="31"/>
      <c r="E6" s="31"/>
      <c r="F6" s="68"/>
      <c r="G6" s="31"/>
      <c r="H6" s="31"/>
      <c r="I6" s="68"/>
      <c r="J6" s="31"/>
      <c r="K6" s="31"/>
    </row>
    <row r="7" spans="1:11" ht="27" customHeight="1">
      <c r="A7" s="192" t="s">
        <v>6</v>
      </c>
      <c r="B7" s="193" t="s">
        <v>7</v>
      </c>
      <c r="C7" s="193" t="s">
        <v>366</v>
      </c>
      <c r="D7" s="193"/>
      <c r="E7" s="193"/>
      <c r="F7" s="193" t="s">
        <v>367</v>
      </c>
      <c r="G7" s="193"/>
      <c r="H7" s="193"/>
      <c r="I7" s="193" t="s">
        <v>368</v>
      </c>
      <c r="J7" s="193"/>
      <c r="K7" s="193"/>
    </row>
    <row r="8" spans="1:11" ht="54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</row>
    <row r="9" spans="1:11" ht="46.5" customHeight="1">
      <c r="A9" s="192"/>
      <c r="B9" s="193"/>
      <c r="C9" s="189" t="s">
        <v>10</v>
      </c>
      <c r="D9" s="189" t="s">
        <v>8</v>
      </c>
      <c r="E9" s="189" t="s">
        <v>9</v>
      </c>
      <c r="F9" s="189" t="s">
        <v>10</v>
      </c>
      <c r="G9" s="189" t="s">
        <v>8</v>
      </c>
      <c r="H9" s="189" t="s">
        <v>9</v>
      </c>
      <c r="I9" s="189" t="s">
        <v>35</v>
      </c>
      <c r="J9" s="189" t="s">
        <v>8</v>
      </c>
      <c r="K9" s="189" t="s">
        <v>9</v>
      </c>
    </row>
    <row r="10" spans="1:11" ht="70.5" customHeight="1">
      <c r="A10" s="192"/>
      <c r="B10" s="193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ht="24.75" customHeight="1">
      <c r="A11" s="159">
        <v>1</v>
      </c>
      <c r="B11" s="145">
        <v>2</v>
      </c>
      <c r="C11" s="145">
        <v>3</v>
      </c>
      <c r="D11" s="145">
        <v>4</v>
      </c>
      <c r="E11" s="145">
        <v>5</v>
      </c>
      <c r="F11" s="145">
        <v>6</v>
      </c>
      <c r="G11" s="145">
        <v>7</v>
      </c>
      <c r="H11" s="145">
        <v>8</v>
      </c>
      <c r="I11" s="145">
        <v>9</v>
      </c>
      <c r="J11" s="145">
        <v>10</v>
      </c>
      <c r="K11" s="145">
        <v>11</v>
      </c>
    </row>
    <row r="12" spans="1:15" s="7" customFormat="1" ht="31.5" customHeight="1">
      <c r="A12" s="155"/>
      <c r="B12" s="72" t="s">
        <v>3</v>
      </c>
      <c r="C12" s="70">
        <f>D12+E12</f>
        <v>35735.3</v>
      </c>
      <c r="D12" s="70">
        <f>D13+D21+D39</f>
        <v>14558.2</v>
      </c>
      <c r="E12" s="70">
        <f>E13+E21+E39</f>
        <v>21177.1</v>
      </c>
      <c r="F12" s="70">
        <f>G12+H12</f>
        <v>18033.7</v>
      </c>
      <c r="G12" s="70">
        <f>G13+G21+G39</f>
        <v>5393</v>
      </c>
      <c r="H12" s="70">
        <f>H13+H21+H39</f>
        <v>12640.7</v>
      </c>
      <c r="I12" s="71">
        <f aca="true" t="shared" si="0" ref="I12:K13">F12/C12</f>
        <v>0.5046466659017834</v>
      </c>
      <c r="J12" s="71">
        <f t="shared" si="0"/>
        <v>1.1923502100375856</v>
      </c>
      <c r="K12" s="71">
        <f t="shared" si="0"/>
        <v>0.3945006465109265</v>
      </c>
      <c r="L12" s="73"/>
      <c r="O12" s="80"/>
    </row>
    <row r="13" spans="1:11" s="66" customFormat="1" ht="116.25" customHeight="1">
      <c r="A13" s="156"/>
      <c r="B13" s="146" t="s">
        <v>25</v>
      </c>
      <c r="C13" s="147">
        <f>D13+E13</f>
        <v>5178.2</v>
      </c>
      <c r="D13" s="147">
        <f>D16</f>
        <v>50</v>
      </c>
      <c r="E13" s="147">
        <f>E16</f>
        <v>5128.2</v>
      </c>
      <c r="F13" s="147">
        <f>G13+H13</f>
        <v>6440.65</v>
      </c>
      <c r="G13" s="147">
        <f>G16</f>
        <v>9.4</v>
      </c>
      <c r="H13" s="147">
        <f>H16+H17+H18</f>
        <v>6431.25</v>
      </c>
      <c r="I13" s="148">
        <f t="shared" si="0"/>
        <v>1.2438009346877292</v>
      </c>
      <c r="J13" s="148">
        <f t="shared" si="0"/>
        <v>0.188</v>
      </c>
      <c r="K13" s="148">
        <f t="shared" si="0"/>
        <v>1.254095004095004</v>
      </c>
    </row>
    <row r="14" spans="1:11" ht="22.5">
      <c r="A14" s="140"/>
      <c r="B14" s="151" t="s">
        <v>0</v>
      </c>
      <c r="C14" s="152"/>
      <c r="D14" s="153"/>
      <c r="E14" s="153"/>
      <c r="F14" s="152"/>
      <c r="G14" s="153"/>
      <c r="H14" s="153"/>
      <c r="I14" s="154"/>
      <c r="J14" s="154"/>
      <c r="K14" s="154"/>
    </row>
    <row r="15" spans="1:11" s="66" customFormat="1" ht="153" customHeight="1">
      <c r="A15" s="144">
        <v>1</v>
      </c>
      <c r="B15" s="75" t="s">
        <v>70</v>
      </c>
      <c r="C15" s="70">
        <f aca="true" t="shared" si="1" ref="C15:C20">D15+E15</f>
        <v>0</v>
      </c>
      <c r="D15" s="69">
        <v>0</v>
      </c>
      <c r="E15" s="69">
        <v>0</v>
      </c>
      <c r="F15" s="70">
        <f>G15+H15</f>
        <v>0</v>
      </c>
      <c r="G15" s="69">
        <v>0</v>
      </c>
      <c r="H15" s="69">
        <v>0</v>
      </c>
      <c r="I15" s="71">
        <v>0</v>
      </c>
      <c r="J15" s="71">
        <v>0</v>
      </c>
      <c r="K15" s="71">
        <v>0</v>
      </c>
    </row>
    <row r="16" spans="1:11" s="66" customFormat="1" ht="285.75" customHeight="1">
      <c r="A16" s="141" t="s">
        <v>4</v>
      </c>
      <c r="B16" s="75" t="s">
        <v>71</v>
      </c>
      <c r="C16" s="70">
        <f>D16+E16</f>
        <v>5178.2</v>
      </c>
      <c r="D16" s="69">
        <v>50</v>
      </c>
      <c r="E16" s="69">
        <v>5128.2</v>
      </c>
      <c r="F16" s="70">
        <f>G16+H16</f>
        <v>6440.65</v>
      </c>
      <c r="G16" s="69">
        <v>9.4</v>
      </c>
      <c r="H16" s="69">
        <v>6431.25</v>
      </c>
      <c r="I16" s="71">
        <f>F16/C16</f>
        <v>1.2438009346877292</v>
      </c>
      <c r="J16" s="71">
        <f>G16/D16</f>
        <v>0.188</v>
      </c>
      <c r="K16" s="71">
        <f>H16/E16</f>
        <v>1.254095004095004</v>
      </c>
    </row>
    <row r="17" spans="1:11" ht="174" customHeight="1">
      <c r="A17" s="155" t="s">
        <v>5</v>
      </c>
      <c r="B17" s="75" t="s">
        <v>72</v>
      </c>
      <c r="C17" s="70">
        <f t="shared" si="1"/>
        <v>0</v>
      </c>
      <c r="D17" s="69">
        <v>0</v>
      </c>
      <c r="E17" s="69">
        <v>0</v>
      </c>
      <c r="F17" s="70">
        <v>0</v>
      </c>
      <c r="G17" s="69">
        <v>0</v>
      </c>
      <c r="H17" s="69">
        <v>0</v>
      </c>
      <c r="I17" s="71">
        <v>0</v>
      </c>
      <c r="J17" s="71">
        <v>0</v>
      </c>
      <c r="K17" s="71">
        <v>0</v>
      </c>
    </row>
    <row r="18" spans="1:11" ht="216.75" customHeight="1">
      <c r="A18" s="155" t="s">
        <v>59</v>
      </c>
      <c r="B18" s="133" t="s">
        <v>73</v>
      </c>
      <c r="C18" s="134">
        <f t="shared" si="1"/>
        <v>0</v>
      </c>
      <c r="D18" s="135">
        <v>0</v>
      </c>
      <c r="E18" s="135">
        <v>0</v>
      </c>
      <c r="F18" s="134">
        <v>0</v>
      </c>
      <c r="G18" s="135">
        <v>0</v>
      </c>
      <c r="H18" s="135">
        <v>0</v>
      </c>
      <c r="I18" s="136">
        <v>0</v>
      </c>
      <c r="J18" s="136">
        <v>0</v>
      </c>
      <c r="K18" s="136">
        <v>0</v>
      </c>
    </row>
    <row r="19" spans="1:11" ht="90" customHeight="1">
      <c r="A19" s="155" t="s">
        <v>60</v>
      </c>
      <c r="B19" s="75" t="s">
        <v>74</v>
      </c>
      <c r="C19" s="70">
        <f t="shared" si="1"/>
        <v>0</v>
      </c>
      <c r="D19" s="69">
        <v>0</v>
      </c>
      <c r="E19" s="69">
        <v>0</v>
      </c>
      <c r="F19" s="70"/>
      <c r="G19" s="69">
        <v>0</v>
      </c>
      <c r="H19" s="69">
        <v>0</v>
      </c>
      <c r="I19" s="71">
        <v>0</v>
      </c>
      <c r="J19" s="71">
        <v>0</v>
      </c>
      <c r="K19" s="71">
        <v>0</v>
      </c>
    </row>
    <row r="20" spans="1:11" ht="150" customHeight="1">
      <c r="A20" s="155" t="s">
        <v>61</v>
      </c>
      <c r="B20" s="75" t="s">
        <v>75</v>
      </c>
      <c r="C20" s="70">
        <f t="shared" si="1"/>
        <v>0</v>
      </c>
      <c r="D20" s="69">
        <v>0</v>
      </c>
      <c r="E20" s="69">
        <v>0</v>
      </c>
      <c r="F20" s="70"/>
      <c r="G20" s="69">
        <v>0</v>
      </c>
      <c r="H20" s="69">
        <v>0</v>
      </c>
      <c r="I20" s="71">
        <v>0</v>
      </c>
      <c r="J20" s="71">
        <v>0</v>
      </c>
      <c r="K20" s="71">
        <v>0</v>
      </c>
    </row>
    <row r="21" spans="1:11" s="66" customFormat="1" ht="117.75" customHeight="1">
      <c r="A21" s="149"/>
      <c r="B21" s="146" t="s">
        <v>76</v>
      </c>
      <c r="C21" s="147">
        <f>D21+E21</f>
        <v>25936.1</v>
      </c>
      <c r="D21" s="147">
        <f>D25+D29</f>
        <v>10035.2</v>
      </c>
      <c r="E21" s="147">
        <f>E27+E29+E31+E32+E33+E34+E35+E36+E37+E38+E25+E26</f>
        <v>15900.9</v>
      </c>
      <c r="F21" s="147">
        <f>G21+H21</f>
        <v>6209.45</v>
      </c>
      <c r="G21" s="147">
        <f>G25</f>
        <v>0</v>
      </c>
      <c r="H21" s="147">
        <f>H29+H33+H34+H32</f>
        <v>6209.45</v>
      </c>
      <c r="I21" s="148">
        <f>F21/C21</f>
        <v>0.23941340448255521</v>
      </c>
      <c r="J21" s="148">
        <v>0</v>
      </c>
      <c r="K21" s="148">
        <f>H21/E21</f>
        <v>0.39050934223848965</v>
      </c>
    </row>
    <row r="22" spans="1:11" ht="24.75" customHeight="1">
      <c r="A22" s="128"/>
      <c r="B22" s="74" t="s">
        <v>0</v>
      </c>
      <c r="C22" s="70"/>
      <c r="D22" s="69"/>
      <c r="E22" s="69" t="s">
        <v>124</v>
      </c>
      <c r="F22" s="70"/>
      <c r="G22" s="69"/>
      <c r="H22" s="69"/>
      <c r="I22" s="71"/>
      <c r="J22" s="71"/>
      <c r="K22" s="71"/>
    </row>
    <row r="23" spans="1:11" ht="75" customHeight="1">
      <c r="A23" s="155" t="s">
        <v>2</v>
      </c>
      <c r="B23" s="75" t="s">
        <v>77</v>
      </c>
      <c r="C23" s="70">
        <f>D23+E23</f>
        <v>0</v>
      </c>
      <c r="D23" s="69">
        <v>0</v>
      </c>
      <c r="E23" s="69">
        <v>0</v>
      </c>
      <c r="F23" s="70"/>
      <c r="G23" s="69">
        <v>0</v>
      </c>
      <c r="H23" s="69">
        <v>0</v>
      </c>
      <c r="I23" s="71">
        <v>0</v>
      </c>
      <c r="J23" s="71">
        <v>0</v>
      </c>
      <c r="K23" s="71">
        <v>0</v>
      </c>
    </row>
    <row r="24" spans="1:11" ht="160.5" customHeight="1">
      <c r="A24" s="141" t="s">
        <v>4</v>
      </c>
      <c r="B24" s="75" t="s">
        <v>78</v>
      </c>
      <c r="C24" s="70">
        <f>D24+E24</f>
        <v>0</v>
      </c>
      <c r="D24" s="69">
        <v>0</v>
      </c>
      <c r="E24" s="69">
        <v>0</v>
      </c>
      <c r="F24" s="70">
        <f>G24+H24</f>
        <v>0</v>
      </c>
      <c r="G24" s="69">
        <v>0</v>
      </c>
      <c r="H24" s="69">
        <v>0</v>
      </c>
      <c r="I24" s="71">
        <v>0</v>
      </c>
      <c r="J24" s="71">
        <v>0</v>
      </c>
      <c r="K24" s="71">
        <v>0</v>
      </c>
    </row>
    <row r="25" spans="1:11" ht="132" customHeight="1">
      <c r="A25" s="141" t="s">
        <v>5</v>
      </c>
      <c r="B25" s="75" t="s">
        <v>79</v>
      </c>
      <c r="C25" s="70">
        <f>E25</f>
        <v>0</v>
      </c>
      <c r="D25" s="69">
        <v>5035.2</v>
      </c>
      <c r="E25" s="69">
        <v>0</v>
      </c>
      <c r="F25" s="70">
        <v>0</v>
      </c>
      <c r="G25" s="69">
        <v>0</v>
      </c>
      <c r="H25" s="69">
        <v>0</v>
      </c>
      <c r="I25" s="71">
        <f>J25+K25</f>
        <v>0</v>
      </c>
      <c r="J25" s="71">
        <v>0</v>
      </c>
      <c r="K25" s="71">
        <v>0</v>
      </c>
    </row>
    <row r="26" spans="1:11" s="18" customFormat="1" ht="102" customHeight="1">
      <c r="A26" s="141" t="s">
        <v>59</v>
      </c>
      <c r="B26" s="75" t="s">
        <v>80</v>
      </c>
      <c r="C26" s="70">
        <f>D26+E26</f>
        <v>0</v>
      </c>
      <c r="D26" s="69">
        <v>0</v>
      </c>
      <c r="E26" s="69">
        <v>0</v>
      </c>
      <c r="F26" s="70">
        <v>0</v>
      </c>
      <c r="G26" s="69">
        <v>0</v>
      </c>
      <c r="H26" s="69">
        <v>0</v>
      </c>
      <c r="I26" s="71">
        <v>0</v>
      </c>
      <c r="J26" s="71">
        <v>0</v>
      </c>
      <c r="K26" s="71">
        <v>0</v>
      </c>
    </row>
    <row r="27" spans="1:11" s="66" customFormat="1" ht="103.5" customHeight="1">
      <c r="A27" s="141" t="s">
        <v>60</v>
      </c>
      <c r="B27" s="75" t="s">
        <v>81</v>
      </c>
      <c r="C27" s="70">
        <f aca="true" t="shared" si="2" ref="C27:C39">D27+E27</f>
        <v>4003.4</v>
      </c>
      <c r="D27" s="69">
        <v>0</v>
      </c>
      <c r="E27" s="69">
        <f>4000+3.4</f>
        <v>4003.4</v>
      </c>
      <c r="F27" s="70">
        <f>G27+H27</f>
        <v>0</v>
      </c>
      <c r="G27" s="69">
        <v>0</v>
      </c>
      <c r="H27" s="69">
        <v>0</v>
      </c>
      <c r="I27" s="71">
        <v>0</v>
      </c>
      <c r="J27" s="71">
        <v>0</v>
      </c>
      <c r="K27" s="71">
        <v>0</v>
      </c>
    </row>
    <row r="28" spans="1:11" s="18" customFormat="1" ht="132" customHeight="1">
      <c r="A28" s="141">
        <v>6</v>
      </c>
      <c r="B28" s="75" t="s">
        <v>80</v>
      </c>
      <c r="C28" s="70">
        <f t="shared" si="2"/>
        <v>0</v>
      </c>
      <c r="D28" s="69">
        <v>0</v>
      </c>
      <c r="E28" s="69">
        <v>0</v>
      </c>
      <c r="F28" s="70">
        <v>0</v>
      </c>
      <c r="G28" s="69">
        <v>0</v>
      </c>
      <c r="H28" s="69">
        <v>0</v>
      </c>
      <c r="I28" s="71">
        <v>0</v>
      </c>
      <c r="J28" s="71">
        <v>0</v>
      </c>
      <c r="K28" s="71">
        <v>0</v>
      </c>
    </row>
    <row r="29" spans="1:11" s="18" customFormat="1" ht="198" customHeight="1">
      <c r="A29" s="141">
        <v>7</v>
      </c>
      <c r="B29" s="75" t="s">
        <v>82</v>
      </c>
      <c r="C29" s="70">
        <f t="shared" si="2"/>
        <v>16852.5</v>
      </c>
      <c r="D29" s="69">
        <v>5000</v>
      </c>
      <c r="E29" s="69">
        <f>7596+2655+1556.5+45</f>
        <v>11852.5</v>
      </c>
      <c r="F29" s="70">
        <f>H29</f>
        <v>5864.26</v>
      </c>
      <c r="G29" s="69">
        <v>0</v>
      </c>
      <c r="H29" s="69">
        <f>2877.3+2100.3+541.47+345.19</f>
        <v>5864.26</v>
      </c>
      <c r="I29" s="71">
        <f>F29/C29</f>
        <v>0.3479756712653909</v>
      </c>
      <c r="J29" s="71">
        <v>0</v>
      </c>
      <c r="K29" s="71">
        <f>H29/E29</f>
        <v>0.4947698797722</v>
      </c>
    </row>
    <row r="30" spans="1:11" s="18" customFormat="1" ht="171.75" customHeight="1">
      <c r="A30" s="141" t="s">
        <v>61</v>
      </c>
      <c r="B30" s="75" t="s">
        <v>82</v>
      </c>
      <c r="C30" s="70">
        <f t="shared" si="2"/>
        <v>0</v>
      </c>
      <c r="D30" s="69">
        <v>0</v>
      </c>
      <c r="E30" s="69">
        <v>0</v>
      </c>
      <c r="F30" s="76">
        <v>0</v>
      </c>
      <c r="G30" s="69">
        <v>0</v>
      </c>
      <c r="H30" s="76">
        <v>0</v>
      </c>
      <c r="I30" s="71">
        <v>0</v>
      </c>
      <c r="J30" s="71">
        <v>0</v>
      </c>
      <c r="K30" s="71">
        <v>0</v>
      </c>
    </row>
    <row r="31" spans="1:11" s="18" customFormat="1" ht="99.75" customHeight="1">
      <c r="A31" s="141">
        <v>8</v>
      </c>
      <c r="B31" s="75" t="s">
        <v>83</v>
      </c>
      <c r="C31" s="70">
        <f t="shared" si="2"/>
        <v>0</v>
      </c>
      <c r="D31" s="69">
        <v>0</v>
      </c>
      <c r="E31" s="69">
        <v>0</v>
      </c>
      <c r="F31" s="70">
        <v>0</v>
      </c>
      <c r="G31" s="69">
        <v>0</v>
      </c>
      <c r="H31" s="69">
        <v>0</v>
      </c>
      <c r="I31" s="71">
        <v>0</v>
      </c>
      <c r="J31" s="71">
        <v>0</v>
      </c>
      <c r="K31" s="71">
        <v>0</v>
      </c>
    </row>
    <row r="32" spans="1:11" s="18" customFormat="1" ht="154.5" customHeight="1">
      <c r="A32" s="141">
        <v>9</v>
      </c>
      <c r="B32" s="75" t="s">
        <v>84</v>
      </c>
      <c r="C32" s="70">
        <f t="shared" si="2"/>
        <v>45</v>
      </c>
      <c r="D32" s="69">
        <v>0</v>
      </c>
      <c r="E32" s="69">
        <v>45</v>
      </c>
      <c r="F32" s="70">
        <f>G32+H32</f>
        <v>345.19</v>
      </c>
      <c r="G32" s="69">
        <v>0</v>
      </c>
      <c r="H32" s="69">
        <v>345.19</v>
      </c>
      <c r="I32" s="71">
        <f>F32/C32</f>
        <v>7.670888888888888</v>
      </c>
      <c r="J32" s="71">
        <v>0</v>
      </c>
      <c r="K32" s="71">
        <f>H32/E32</f>
        <v>7.670888888888888</v>
      </c>
    </row>
    <row r="33" spans="1:11" ht="74.25" customHeight="1">
      <c r="A33" s="141">
        <v>10</v>
      </c>
      <c r="B33" s="75" t="s">
        <v>85</v>
      </c>
      <c r="C33" s="70">
        <f t="shared" si="2"/>
        <v>0</v>
      </c>
      <c r="D33" s="69">
        <v>0</v>
      </c>
      <c r="E33" s="69">
        <v>0</v>
      </c>
      <c r="F33" s="70">
        <f>H33</f>
        <v>0</v>
      </c>
      <c r="G33" s="69">
        <v>0</v>
      </c>
      <c r="H33" s="69">
        <v>0</v>
      </c>
      <c r="I33" s="71">
        <v>0</v>
      </c>
      <c r="J33" s="71">
        <v>0</v>
      </c>
      <c r="K33" s="71">
        <v>0</v>
      </c>
    </row>
    <row r="34" spans="1:11" ht="226.5" customHeight="1">
      <c r="A34" s="141">
        <v>11</v>
      </c>
      <c r="B34" s="75" t="s">
        <v>86</v>
      </c>
      <c r="C34" s="70">
        <f t="shared" si="2"/>
        <v>0</v>
      </c>
      <c r="D34" s="69">
        <v>0</v>
      </c>
      <c r="E34" s="69">
        <v>0</v>
      </c>
      <c r="F34" s="70">
        <f>H34</f>
        <v>0</v>
      </c>
      <c r="G34" s="69">
        <v>0</v>
      </c>
      <c r="H34" s="69">
        <v>0</v>
      </c>
      <c r="I34" s="71">
        <v>0</v>
      </c>
      <c r="J34" s="71">
        <v>0</v>
      </c>
      <c r="K34" s="71">
        <v>0</v>
      </c>
    </row>
    <row r="35" spans="1:11" ht="108" customHeight="1">
      <c r="A35" s="141">
        <v>12</v>
      </c>
      <c r="B35" s="75" t="s">
        <v>87</v>
      </c>
      <c r="C35" s="70">
        <f t="shared" si="2"/>
        <v>0</v>
      </c>
      <c r="D35" s="69">
        <v>0</v>
      </c>
      <c r="E35" s="69">
        <v>0</v>
      </c>
      <c r="F35" s="70">
        <v>0</v>
      </c>
      <c r="G35" s="69">
        <v>0</v>
      </c>
      <c r="H35" s="69">
        <v>0</v>
      </c>
      <c r="I35" s="71">
        <v>0</v>
      </c>
      <c r="J35" s="71">
        <v>0</v>
      </c>
      <c r="K35" s="71">
        <v>0</v>
      </c>
    </row>
    <row r="36" spans="1:11" ht="99.75" customHeight="1">
      <c r="A36" s="141">
        <v>13</v>
      </c>
      <c r="B36" s="75" t="s">
        <v>88</v>
      </c>
      <c r="C36" s="70">
        <f t="shared" si="2"/>
        <v>0</v>
      </c>
      <c r="D36" s="69">
        <v>0</v>
      </c>
      <c r="E36" s="69">
        <v>0</v>
      </c>
      <c r="F36" s="70">
        <v>0</v>
      </c>
      <c r="G36" s="69">
        <v>0</v>
      </c>
      <c r="H36" s="69">
        <v>0</v>
      </c>
      <c r="I36" s="71">
        <v>0</v>
      </c>
      <c r="J36" s="71">
        <v>0</v>
      </c>
      <c r="K36" s="71">
        <v>0</v>
      </c>
    </row>
    <row r="37" spans="1:11" ht="120.75" customHeight="1">
      <c r="A37" s="141">
        <v>14</v>
      </c>
      <c r="B37" s="75" t="s">
        <v>89</v>
      </c>
      <c r="C37" s="70">
        <f t="shared" si="2"/>
        <v>0</v>
      </c>
      <c r="D37" s="69">
        <v>0</v>
      </c>
      <c r="E37" s="69">
        <v>0</v>
      </c>
      <c r="F37" s="70">
        <v>0</v>
      </c>
      <c r="G37" s="69">
        <v>0</v>
      </c>
      <c r="H37" s="69">
        <v>0</v>
      </c>
      <c r="I37" s="71">
        <v>0</v>
      </c>
      <c r="J37" s="71">
        <v>0</v>
      </c>
      <c r="K37" s="71">
        <v>0</v>
      </c>
    </row>
    <row r="38" spans="1:11" ht="108" customHeight="1">
      <c r="A38" s="141">
        <v>15</v>
      </c>
      <c r="B38" s="75" t="s">
        <v>91</v>
      </c>
      <c r="C38" s="70">
        <f t="shared" si="2"/>
        <v>0</v>
      </c>
      <c r="D38" s="69">
        <v>0</v>
      </c>
      <c r="E38" s="69">
        <v>0</v>
      </c>
      <c r="F38" s="70">
        <v>0</v>
      </c>
      <c r="G38" s="69">
        <v>0</v>
      </c>
      <c r="H38" s="69">
        <v>0</v>
      </c>
      <c r="I38" s="71">
        <v>0</v>
      </c>
      <c r="J38" s="71">
        <v>0</v>
      </c>
      <c r="K38" s="71">
        <v>0</v>
      </c>
    </row>
    <row r="39" spans="1:11" s="66" customFormat="1" ht="109.5" customHeight="1">
      <c r="A39" s="150"/>
      <c r="B39" s="146" t="s">
        <v>92</v>
      </c>
      <c r="C39" s="147">
        <f t="shared" si="2"/>
        <v>4621</v>
      </c>
      <c r="D39" s="147">
        <f>D44+D45+D47+D49+D50+D51+D52+D58+D43</f>
        <v>4473</v>
      </c>
      <c r="E39" s="147">
        <f>E43+E45+E47+E49</f>
        <v>148</v>
      </c>
      <c r="F39" s="147">
        <f>G39+H39</f>
        <v>5383.6</v>
      </c>
      <c r="G39" s="147">
        <f>G47+G51+G58+G42+G44+G46</f>
        <v>5383.6</v>
      </c>
      <c r="H39" s="147">
        <f>H45+H47</f>
        <v>0</v>
      </c>
      <c r="I39" s="148">
        <f>F39/C39</f>
        <v>1.1650292144557457</v>
      </c>
      <c r="J39" s="148">
        <f>G39/D39</f>
        <v>1.2035770176615248</v>
      </c>
      <c r="K39" s="148">
        <f>H39/E39</f>
        <v>0</v>
      </c>
    </row>
    <row r="40" spans="1:11" ht="36" customHeight="1">
      <c r="A40" s="141"/>
      <c r="B40" s="74" t="s">
        <v>0</v>
      </c>
      <c r="C40" s="70"/>
      <c r="D40" s="69"/>
      <c r="E40" s="69"/>
      <c r="F40" s="70"/>
      <c r="G40" s="69"/>
      <c r="H40" s="69"/>
      <c r="I40" s="71"/>
      <c r="J40" s="71"/>
      <c r="K40" s="71"/>
    </row>
    <row r="41" spans="1:11" ht="78.75" customHeight="1">
      <c r="A41" s="141" t="s">
        <v>2</v>
      </c>
      <c r="B41" s="75" t="s">
        <v>93</v>
      </c>
      <c r="C41" s="70">
        <f>D41+E41</f>
        <v>0</v>
      </c>
      <c r="D41" s="69">
        <v>0</v>
      </c>
      <c r="E41" s="69">
        <v>0</v>
      </c>
      <c r="F41" s="70">
        <v>0</v>
      </c>
      <c r="G41" s="69">
        <v>0</v>
      </c>
      <c r="H41" s="69">
        <v>0</v>
      </c>
      <c r="I41" s="71">
        <v>0</v>
      </c>
      <c r="J41" s="71">
        <v>0</v>
      </c>
      <c r="K41" s="71">
        <v>0</v>
      </c>
    </row>
    <row r="42" spans="1:11" ht="66" customHeight="1">
      <c r="A42" s="141" t="s">
        <v>4</v>
      </c>
      <c r="B42" s="75" t="s">
        <v>94</v>
      </c>
      <c r="C42" s="70">
        <f>D42+E42</f>
        <v>0</v>
      </c>
      <c r="D42" s="69">
        <v>0</v>
      </c>
      <c r="E42" s="69">
        <v>0</v>
      </c>
      <c r="F42" s="70">
        <f>G42+H420</f>
        <v>1510</v>
      </c>
      <c r="G42" s="69">
        <v>1510</v>
      </c>
      <c r="H42" s="69">
        <v>0</v>
      </c>
      <c r="I42" s="71">
        <v>0</v>
      </c>
      <c r="J42" s="71">
        <v>0</v>
      </c>
      <c r="K42" s="71">
        <v>0</v>
      </c>
    </row>
    <row r="43" spans="1:11" ht="77.25" customHeight="1">
      <c r="A43" s="142" t="s">
        <v>5</v>
      </c>
      <c r="B43" s="75" t="s">
        <v>95</v>
      </c>
      <c r="C43" s="70">
        <f>D43+E43</f>
        <v>30</v>
      </c>
      <c r="D43" s="69">
        <v>20</v>
      </c>
      <c r="E43" s="69">
        <v>10</v>
      </c>
      <c r="F43" s="70">
        <v>0</v>
      </c>
      <c r="G43" s="69">
        <v>0</v>
      </c>
      <c r="H43" s="69">
        <v>0</v>
      </c>
      <c r="I43" s="71">
        <v>0</v>
      </c>
      <c r="J43" s="71">
        <v>0</v>
      </c>
      <c r="K43" s="71">
        <v>0</v>
      </c>
    </row>
    <row r="44" spans="1:11" ht="69" customHeight="1">
      <c r="A44" s="142" t="s">
        <v>59</v>
      </c>
      <c r="B44" s="75" t="s">
        <v>96</v>
      </c>
      <c r="C44" s="70">
        <f>D44+E44</f>
        <v>3938.1</v>
      </c>
      <c r="D44" s="69">
        <v>3938.1</v>
      </c>
      <c r="E44" s="69">
        <v>0</v>
      </c>
      <c r="F44" s="70">
        <f>G44+H44</f>
        <v>3615.5</v>
      </c>
      <c r="G44" s="69">
        <v>3615.5</v>
      </c>
      <c r="H44" s="69">
        <v>0</v>
      </c>
      <c r="I44" s="71">
        <f>F44/C44</f>
        <v>0.9180823239633326</v>
      </c>
      <c r="J44" s="71">
        <f>G44/D44</f>
        <v>0.9180823239633326</v>
      </c>
      <c r="K44" s="71">
        <v>0</v>
      </c>
    </row>
    <row r="45" spans="1:11" ht="48.75" customHeight="1">
      <c r="A45" s="142" t="s">
        <v>60</v>
      </c>
      <c r="B45" s="75" t="s">
        <v>97</v>
      </c>
      <c r="C45" s="70">
        <f aca="true" t="shared" si="3" ref="C45:C60">D45+E45</f>
        <v>527</v>
      </c>
      <c r="D45" s="69">
        <v>427</v>
      </c>
      <c r="E45" s="69">
        <v>100</v>
      </c>
      <c r="F45" s="70">
        <v>0</v>
      </c>
      <c r="G45" s="69">
        <v>0</v>
      </c>
      <c r="H45" s="69">
        <v>0</v>
      </c>
      <c r="I45" s="71">
        <f>F45/C45</f>
        <v>0</v>
      </c>
      <c r="J45" s="71">
        <f>G45/D45</f>
        <v>0</v>
      </c>
      <c r="K45" s="71">
        <f>H45/E45</f>
        <v>0</v>
      </c>
    </row>
    <row r="46" spans="1:11" ht="98.25" customHeight="1">
      <c r="A46" s="142" t="s">
        <v>61</v>
      </c>
      <c r="B46" s="75" t="s">
        <v>98</v>
      </c>
      <c r="C46" s="70">
        <f t="shared" si="3"/>
        <v>0</v>
      </c>
      <c r="D46" s="69">
        <v>0</v>
      </c>
      <c r="E46" s="69">
        <v>0</v>
      </c>
      <c r="F46" s="70">
        <v>0</v>
      </c>
      <c r="G46" s="69">
        <v>207.6</v>
      </c>
      <c r="H46" s="69">
        <v>0</v>
      </c>
      <c r="I46" s="71">
        <v>0</v>
      </c>
      <c r="J46" s="71">
        <v>0</v>
      </c>
      <c r="K46" s="71">
        <v>0</v>
      </c>
    </row>
    <row r="47" spans="1:11" ht="66" customHeight="1">
      <c r="A47" s="155" t="s">
        <v>62</v>
      </c>
      <c r="B47" s="75" t="s">
        <v>99</v>
      </c>
      <c r="C47" s="70">
        <f t="shared" si="3"/>
        <v>59.9</v>
      </c>
      <c r="D47" s="69">
        <v>31.9</v>
      </c>
      <c r="E47" s="69">
        <v>28</v>
      </c>
      <c r="F47" s="70">
        <f>G47+H47</f>
        <v>31.9</v>
      </c>
      <c r="G47" s="69">
        <v>31.9</v>
      </c>
      <c r="H47" s="69">
        <v>0</v>
      </c>
      <c r="I47" s="71">
        <f>F47/C47</f>
        <v>0.5325542570951586</v>
      </c>
      <c r="J47" s="71">
        <f>G47/D47</f>
        <v>1</v>
      </c>
      <c r="K47" s="71">
        <f>H47/E47</f>
        <v>0</v>
      </c>
    </row>
    <row r="48" spans="1:11" ht="73.5" customHeight="1">
      <c r="A48" s="155" t="s">
        <v>63</v>
      </c>
      <c r="B48" s="75" t="s">
        <v>100</v>
      </c>
      <c r="C48" s="70">
        <f t="shared" si="3"/>
        <v>0</v>
      </c>
      <c r="D48" s="69">
        <v>0</v>
      </c>
      <c r="E48" s="69">
        <v>0</v>
      </c>
      <c r="F48" s="70">
        <v>0</v>
      </c>
      <c r="G48" s="69">
        <v>0</v>
      </c>
      <c r="H48" s="69">
        <v>0</v>
      </c>
      <c r="I48" s="71">
        <v>0</v>
      </c>
      <c r="J48" s="71">
        <v>0</v>
      </c>
      <c r="K48" s="71">
        <v>0</v>
      </c>
    </row>
    <row r="49" spans="1:11" ht="51" customHeight="1">
      <c r="A49" s="155" t="s">
        <v>64</v>
      </c>
      <c r="B49" s="75" t="s">
        <v>101</v>
      </c>
      <c r="C49" s="70">
        <f t="shared" si="3"/>
        <v>11.8</v>
      </c>
      <c r="D49" s="69">
        <v>1.8</v>
      </c>
      <c r="E49" s="69">
        <v>10</v>
      </c>
      <c r="F49" s="70">
        <f>G49</f>
        <v>0</v>
      </c>
      <c r="G49" s="69">
        <v>0</v>
      </c>
      <c r="H49" s="69">
        <v>0</v>
      </c>
      <c r="I49" s="71">
        <f>F49/C49</f>
        <v>0</v>
      </c>
      <c r="J49" s="71">
        <f>G49/D49</f>
        <v>0</v>
      </c>
      <c r="K49" s="71">
        <f>H49/E49</f>
        <v>0</v>
      </c>
    </row>
    <row r="50" spans="1:11" ht="72.75" customHeight="1">
      <c r="A50" s="155" t="s">
        <v>65</v>
      </c>
      <c r="B50" s="75" t="s">
        <v>102</v>
      </c>
      <c r="C50" s="70">
        <f t="shared" si="3"/>
        <v>0</v>
      </c>
      <c r="D50" s="69">
        <v>0</v>
      </c>
      <c r="E50" s="69">
        <v>0</v>
      </c>
      <c r="F50" s="70">
        <v>0</v>
      </c>
      <c r="G50" s="69">
        <v>0</v>
      </c>
      <c r="H50" s="69">
        <v>0</v>
      </c>
      <c r="I50" s="71">
        <v>0</v>
      </c>
      <c r="J50" s="71">
        <v>0</v>
      </c>
      <c r="K50" s="71">
        <v>0</v>
      </c>
    </row>
    <row r="51" spans="1:11" ht="48.75" customHeight="1">
      <c r="A51" s="155" t="s">
        <v>66</v>
      </c>
      <c r="B51" s="75" t="s">
        <v>103</v>
      </c>
      <c r="C51" s="70">
        <f t="shared" si="3"/>
        <v>54.2</v>
      </c>
      <c r="D51" s="69">
        <v>54.2</v>
      </c>
      <c r="E51" s="69">
        <v>0</v>
      </c>
      <c r="F51" s="70">
        <f>G51</f>
        <v>18.6</v>
      </c>
      <c r="G51" s="69">
        <v>18.6</v>
      </c>
      <c r="H51" s="69">
        <v>0</v>
      </c>
      <c r="I51" s="71">
        <f>F51/C51</f>
        <v>0.34317343173431736</v>
      </c>
      <c r="J51" s="71">
        <f>G51/D51</f>
        <v>0.34317343173431736</v>
      </c>
      <c r="K51" s="71">
        <v>0</v>
      </c>
    </row>
    <row r="52" spans="1:11" ht="45">
      <c r="A52" s="155" t="s">
        <v>67</v>
      </c>
      <c r="B52" s="75" t="s">
        <v>104</v>
      </c>
      <c r="C52" s="70">
        <f>D52+E52</f>
        <v>0</v>
      </c>
      <c r="D52" s="69">
        <v>0</v>
      </c>
      <c r="E52" s="69">
        <v>0</v>
      </c>
      <c r="F52" s="70">
        <f>0</f>
        <v>0</v>
      </c>
      <c r="G52" s="69">
        <v>0</v>
      </c>
      <c r="H52" s="69">
        <v>0</v>
      </c>
      <c r="I52" s="71">
        <v>0</v>
      </c>
      <c r="J52" s="71">
        <v>0</v>
      </c>
      <c r="K52" s="71">
        <v>0</v>
      </c>
    </row>
    <row r="53" spans="1:11" ht="62.25" customHeight="1">
      <c r="A53" s="155" t="s">
        <v>68</v>
      </c>
      <c r="B53" s="75" t="s">
        <v>105</v>
      </c>
      <c r="C53" s="70">
        <f t="shared" si="3"/>
        <v>0</v>
      </c>
      <c r="D53" s="69">
        <v>0</v>
      </c>
      <c r="E53" s="69">
        <v>0</v>
      </c>
      <c r="F53" s="70">
        <v>0</v>
      </c>
      <c r="G53" s="69">
        <v>0</v>
      </c>
      <c r="H53" s="69">
        <v>0</v>
      </c>
      <c r="I53" s="71">
        <v>0</v>
      </c>
      <c r="J53" s="71">
        <v>0</v>
      </c>
      <c r="K53" s="71">
        <v>0</v>
      </c>
    </row>
    <row r="54" spans="1:11" ht="45">
      <c r="A54" s="155" t="s">
        <v>90</v>
      </c>
      <c r="B54" s="75" t="s">
        <v>106</v>
      </c>
      <c r="C54" s="70">
        <f t="shared" si="3"/>
        <v>0</v>
      </c>
      <c r="D54" s="69">
        <v>0</v>
      </c>
      <c r="E54" s="69">
        <v>0</v>
      </c>
      <c r="F54" s="70">
        <v>0</v>
      </c>
      <c r="G54" s="69">
        <v>0</v>
      </c>
      <c r="H54" s="69">
        <v>0</v>
      </c>
      <c r="I54" s="71">
        <v>0</v>
      </c>
      <c r="J54" s="71">
        <v>0</v>
      </c>
      <c r="K54" s="71">
        <v>0</v>
      </c>
    </row>
    <row r="55" spans="1:11" ht="68.25" customHeight="1">
      <c r="A55" s="155" t="s">
        <v>107</v>
      </c>
      <c r="B55" s="75" t="s">
        <v>108</v>
      </c>
      <c r="C55" s="70">
        <f t="shared" si="3"/>
        <v>0</v>
      </c>
      <c r="D55" s="69">
        <v>0</v>
      </c>
      <c r="E55" s="69">
        <v>0</v>
      </c>
      <c r="F55" s="70">
        <v>0</v>
      </c>
      <c r="G55" s="69">
        <v>0</v>
      </c>
      <c r="H55" s="69">
        <v>0</v>
      </c>
      <c r="I55" s="71">
        <v>0</v>
      </c>
      <c r="J55" s="71">
        <v>0</v>
      </c>
      <c r="K55" s="71">
        <v>0</v>
      </c>
    </row>
    <row r="56" spans="1:11" ht="41.25" customHeight="1">
      <c r="A56" s="141" t="s">
        <v>109</v>
      </c>
      <c r="B56" s="75" t="s">
        <v>110</v>
      </c>
      <c r="C56" s="70">
        <f t="shared" si="3"/>
        <v>0</v>
      </c>
      <c r="D56" s="69">
        <v>0</v>
      </c>
      <c r="E56" s="69">
        <v>0</v>
      </c>
      <c r="F56" s="70">
        <v>0</v>
      </c>
      <c r="G56" s="69">
        <v>0</v>
      </c>
      <c r="H56" s="69">
        <v>0</v>
      </c>
      <c r="I56" s="71">
        <v>0</v>
      </c>
      <c r="J56" s="71">
        <v>0</v>
      </c>
      <c r="K56" s="71">
        <v>0</v>
      </c>
    </row>
    <row r="57" spans="1:11" ht="47.25" customHeight="1">
      <c r="A57" s="143" t="s">
        <v>111</v>
      </c>
      <c r="B57" s="75" t="s">
        <v>112</v>
      </c>
      <c r="C57" s="70">
        <f t="shared" si="3"/>
        <v>0</v>
      </c>
      <c r="D57" s="69">
        <v>0</v>
      </c>
      <c r="E57" s="69">
        <v>0</v>
      </c>
      <c r="F57" s="70">
        <v>0</v>
      </c>
      <c r="G57" s="69">
        <v>0</v>
      </c>
      <c r="H57" s="69">
        <v>0</v>
      </c>
      <c r="I57" s="71">
        <v>0</v>
      </c>
      <c r="J57" s="71">
        <v>0</v>
      </c>
      <c r="K57" s="71">
        <v>0</v>
      </c>
    </row>
    <row r="58" spans="1:11" ht="60.75" customHeight="1">
      <c r="A58" s="142" t="s">
        <v>113</v>
      </c>
      <c r="B58" s="77" t="s">
        <v>114</v>
      </c>
      <c r="C58" s="70">
        <f>D58+E58</f>
        <v>0</v>
      </c>
      <c r="D58" s="69">
        <v>0</v>
      </c>
      <c r="E58" s="69">
        <v>0</v>
      </c>
      <c r="F58" s="70">
        <f>G58</f>
        <v>0</v>
      </c>
      <c r="G58" s="69">
        <v>0</v>
      </c>
      <c r="H58" s="69">
        <v>0</v>
      </c>
      <c r="I58" s="71">
        <v>0</v>
      </c>
      <c r="J58" s="71">
        <v>0</v>
      </c>
      <c r="K58" s="71">
        <v>0</v>
      </c>
    </row>
    <row r="59" spans="1:11" ht="51" customHeight="1">
      <c r="A59" s="163" t="s">
        <v>115</v>
      </c>
      <c r="B59" s="133" t="s">
        <v>116</v>
      </c>
      <c r="C59" s="134">
        <f t="shared" si="3"/>
        <v>0</v>
      </c>
      <c r="D59" s="135">
        <v>0</v>
      </c>
      <c r="E59" s="135">
        <v>0</v>
      </c>
      <c r="F59" s="134">
        <v>0</v>
      </c>
      <c r="G59" s="135">
        <v>0</v>
      </c>
      <c r="H59" s="135">
        <v>0</v>
      </c>
      <c r="I59" s="136">
        <v>0</v>
      </c>
      <c r="J59" s="136">
        <v>0</v>
      </c>
      <c r="K59" s="136">
        <v>0</v>
      </c>
    </row>
    <row r="60" spans="1:11" ht="57.75" customHeight="1">
      <c r="A60" s="164" t="s">
        <v>117</v>
      </c>
      <c r="B60" s="75" t="s">
        <v>118</v>
      </c>
      <c r="C60" s="70">
        <f t="shared" si="3"/>
        <v>0</v>
      </c>
      <c r="D60" s="69">
        <v>0</v>
      </c>
      <c r="E60" s="69">
        <v>0</v>
      </c>
      <c r="F60" s="70">
        <v>0</v>
      </c>
      <c r="G60" s="69">
        <v>0</v>
      </c>
      <c r="H60" s="69">
        <v>0</v>
      </c>
      <c r="I60" s="71">
        <v>0</v>
      </c>
      <c r="J60" s="71">
        <v>0</v>
      </c>
      <c r="K60" s="71">
        <v>0</v>
      </c>
    </row>
    <row r="61" spans="1:11" ht="45">
      <c r="A61" s="164" t="s">
        <v>119</v>
      </c>
      <c r="B61" s="75" t="s">
        <v>120</v>
      </c>
      <c r="C61" s="70">
        <f>D61+E61</f>
        <v>0</v>
      </c>
      <c r="D61" s="69">
        <v>0</v>
      </c>
      <c r="E61" s="69">
        <v>0</v>
      </c>
      <c r="F61" s="70">
        <v>0</v>
      </c>
      <c r="G61" s="69">
        <v>0</v>
      </c>
      <c r="H61" s="69">
        <v>0</v>
      </c>
      <c r="I61" s="71">
        <v>0</v>
      </c>
      <c r="J61" s="71">
        <v>0</v>
      </c>
      <c r="K61" s="71">
        <v>0</v>
      </c>
    </row>
    <row r="62" spans="1:16" ht="35.25" customHeight="1">
      <c r="A62" s="33"/>
      <c r="B62" s="137"/>
      <c r="C62" s="138"/>
      <c r="D62" s="138"/>
      <c r="E62" s="137"/>
      <c r="F62" s="78"/>
      <c r="G62" s="78"/>
      <c r="H62" s="137"/>
      <c r="I62" s="137"/>
      <c r="J62" s="137"/>
      <c r="K62" s="137"/>
      <c r="L62" s="33"/>
      <c r="M62" s="33"/>
      <c r="N62" s="33"/>
      <c r="O62" s="33"/>
      <c r="P62" s="33"/>
    </row>
    <row r="63" spans="1:16" ht="18.75" customHeight="1">
      <c r="A63" s="78"/>
      <c r="B63" s="33"/>
      <c r="C63" s="78"/>
      <c r="D63" s="33"/>
      <c r="E63" s="33"/>
      <c r="F63" s="78"/>
      <c r="G63" s="33"/>
      <c r="H63" s="33"/>
      <c r="I63" s="78"/>
      <c r="J63" s="33"/>
      <c r="K63" s="33"/>
      <c r="L63" s="33"/>
      <c r="M63" s="33"/>
      <c r="N63" s="33"/>
      <c r="O63" s="33"/>
      <c r="P63" s="33"/>
    </row>
    <row r="64" spans="1:16" ht="18.75" customHeight="1">
      <c r="A64" s="186"/>
      <c r="B64" s="186"/>
      <c r="C64" s="160"/>
      <c r="D64" s="160"/>
      <c r="E64" s="160"/>
      <c r="F64" s="160"/>
      <c r="G64" s="160"/>
      <c r="H64" s="160"/>
      <c r="I64" s="178"/>
      <c r="J64" s="178"/>
      <c r="K64" s="33"/>
      <c r="L64" s="33"/>
      <c r="M64" s="33"/>
      <c r="N64" s="33"/>
      <c r="O64" s="33"/>
      <c r="P64" s="33"/>
    </row>
    <row r="65" spans="1:16" ht="18.75" customHeight="1">
      <c r="A65" s="186"/>
      <c r="B65" s="186"/>
      <c r="C65" s="160"/>
      <c r="D65" s="160"/>
      <c r="E65" s="160"/>
      <c r="F65" s="160"/>
      <c r="G65" s="160"/>
      <c r="H65" s="160"/>
      <c r="I65" s="178"/>
      <c r="J65" s="178"/>
      <c r="K65" s="33"/>
      <c r="L65" s="33"/>
      <c r="M65" s="33"/>
      <c r="N65" s="33"/>
      <c r="O65" s="33"/>
      <c r="P65" s="33"/>
    </row>
    <row r="66" spans="1:16" ht="21">
      <c r="A66" s="186"/>
      <c r="B66" s="186"/>
      <c r="C66" s="187"/>
      <c r="D66" s="187"/>
      <c r="E66" s="187"/>
      <c r="F66" s="187"/>
      <c r="G66" s="160"/>
      <c r="H66" s="160"/>
      <c r="I66" s="183"/>
      <c r="J66" s="183"/>
      <c r="K66" s="33"/>
      <c r="L66" s="33"/>
      <c r="M66" s="33"/>
      <c r="N66" s="33"/>
      <c r="O66" s="33"/>
      <c r="P66" s="33"/>
    </row>
    <row r="67" spans="1:16" ht="21">
      <c r="A67" s="178"/>
      <c r="B67" s="178"/>
      <c r="C67" s="182"/>
      <c r="D67" s="182"/>
      <c r="E67" s="182"/>
      <c r="F67" s="182"/>
      <c r="G67" s="178"/>
      <c r="H67" s="178"/>
      <c r="I67" s="183"/>
      <c r="J67" s="183"/>
      <c r="K67" s="33"/>
      <c r="L67" s="33"/>
      <c r="M67" s="33"/>
      <c r="N67" s="33"/>
      <c r="O67" s="33"/>
      <c r="P67" s="33"/>
    </row>
    <row r="68" spans="1:16" ht="2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33"/>
      <c r="L68" s="33"/>
      <c r="M68" s="33"/>
      <c r="N68" s="33"/>
      <c r="O68" s="33"/>
      <c r="P68" s="33"/>
    </row>
    <row r="69" spans="1:11" ht="21">
      <c r="A69" s="188"/>
      <c r="B69" s="188"/>
      <c r="C69" s="178"/>
      <c r="D69" s="178"/>
      <c r="E69" s="178"/>
      <c r="F69" s="178"/>
      <c r="G69" s="178"/>
      <c r="H69" s="178"/>
      <c r="I69" s="178"/>
      <c r="J69" s="178"/>
      <c r="K69" s="33"/>
    </row>
    <row r="70" spans="1:11" ht="21">
      <c r="A70" s="188"/>
      <c r="B70" s="188"/>
      <c r="C70" s="178"/>
      <c r="D70" s="178"/>
      <c r="E70" s="178"/>
      <c r="F70" s="178"/>
      <c r="G70" s="178"/>
      <c r="H70" s="178"/>
      <c r="I70" s="183"/>
      <c r="J70" s="183"/>
      <c r="K70" s="33"/>
    </row>
    <row r="71" spans="1:11" ht="21">
      <c r="A71" s="178"/>
      <c r="B71" s="178"/>
      <c r="C71" s="182"/>
      <c r="D71" s="182"/>
      <c r="E71" s="182"/>
      <c r="F71" s="182"/>
      <c r="G71" s="178"/>
      <c r="H71" s="178"/>
      <c r="I71" s="183"/>
      <c r="J71" s="183"/>
      <c r="K71" s="33"/>
    </row>
    <row r="72" spans="1:11" ht="2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33"/>
    </row>
    <row r="73" spans="1:11" ht="21">
      <c r="A73" s="184"/>
      <c r="B73" s="184"/>
      <c r="C73" s="179"/>
      <c r="D73" s="179"/>
      <c r="E73" s="179"/>
      <c r="F73" s="179"/>
      <c r="G73" s="179"/>
      <c r="H73" s="179"/>
      <c r="I73" s="179"/>
      <c r="J73" s="179"/>
      <c r="K73" s="33"/>
    </row>
    <row r="74" spans="1:11" ht="21">
      <c r="A74" s="184"/>
      <c r="B74" s="184"/>
      <c r="C74" s="185"/>
      <c r="D74" s="185"/>
      <c r="E74" s="185"/>
      <c r="F74" s="185"/>
      <c r="G74" s="179"/>
      <c r="H74" s="179"/>
      <c r="I74" s="185"/>
      <c r="J74" s="185"/>
      <c r="K74" s="33"/>
    </row>
    <row r="75" spans="1:11" ht="21">
      <c r="A75" s="179"/>
      <c r="B75" s="179"/>
      <c r="C75" s="185"/>
      <c r="D75" s="185"/>
      <c r="E75" s="185"/>
      <c r="F75" s="185"/>
      <c r="G75" s="179"/>
      <c r="H75" s="179"/>
      <c r="I75" s="185"/>
      <c r="J75" s="185"/>
      <c r="K75" s="33"/>
    </row>
    <row r="76" spans="1:11" ht="2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33"/>
    </row>
  </sheetData>
  <sheetProtection/>
  <mergeCells count="30">
    <mergeCell ref="A2:K2"/>
    <mergeCell ref="A3:E3"/>
    <mergeCell ref="C9:C10"/>
    <mergeCell ref="A7:A10"/>
    <mergeCell ref="B7:B10"/>
    <mergeCell ref="C7:E8"/>
    <mergeCell ref="F7:H8"/>
    <mergeCell ref="I7:K8"/>
    <mergeCell ref="J9:J10"/>
    <mergeCell ref="E9:E10"/>
    <mergeCell ref="D9:D10"/>
    <mergeCell ref="G9:G10"/>
    <mergeCell ref="F9:F10"/>
    <mergeCell ref="I9:I10"/>
    <mergeCell ref="H9:H10"/>
    <mergeCell ref="K9:K10"/>
    <mergeCell ref="A64:B66"/>
    <mergeCell ref="C66:F66"/>
    <mergeCell ref="I66:J66"/>
    <mergeCell ref="C67:F67"/>
    <mergeCell ref="I67:J67"/>
    <mergeCell ref="A69:B70"/>
    <mergeCell ref="I70:J70"/>
    <mergeCell ref="C71:F71"/>
    <mergeCell ref="I71:J71"/>
    <mergeCell ref="A73:B74"/>
    <mergeCell ref="C74:F74"/>
    <mergeCell ref="I74:J74"/>
    <mergeCell ref="C75:F75"/>
    <mergeCell ref="I75:J75"/>
  </mergeCells>
  <printOptions horizontalCentered="1"/>
  <pageMargins left="0" right="0" top="0.31496062992125984" bottom="0.35433070866141736" header="0.31496062992125984" footer="0.31496062992125984"/>
  <pageSetup fitToHeight="0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70" zoomScaleNormal="70" zoomScalePageLayoutView="0" workbookViewId="0" topLeftCell="A1">
      <selection activeCell="G38" sqref="G38"/>
    </sheetView>
  </sheetViews>
  <sheetFormatPr defaultColWidth="15.140625" defaultRowHeight="15"/>
  <cols>
    <col min="1" max="1" width="5.57421875" style="1" customWidth="1"/>
    <col min="2" max="2" width="48.8515625" style="1" customWidth="1"/>
    <col min="3" max="3" width="18.57421875" style="2" customWidth="1"/>
    <col min="4" max="4" width="17.57421875" style="2" customWidth="1"/>
    <col min="5" max="5" width="23.57421875" style="1" customWidth="1"/>
    <col min="6" max="6" width="17.57421875" style="1" customWidth="1"/>
    <col min="7" max="7" width="16.57421875" style="1" customWidth="1"/>
    <col min="8" max="8" width="23.57421875" style="1" customWidth="1"/>
    <col min="9" max="9" width="14.421875" style="1" customWidth="1"/>
    <col min="10" max="10" width="16.00390625" style="1" customWidth="1"/>
    <col min="11" max="11" width="16.8515625" style="1" customWidth="1"/>
    <col min="12" max="12" width="19.57421875" style="1" customWidth="1"/>
    <col min="13" max="241" width="9.140625" style="1" customWidth="1"/>
    <col min="242" max="242" width="8.140625" style="1" customWidth="1"/>
    <col min="243" max="243" width="13.421875" style="1" customWidth="1"/>
    <col min="244" max="244" width="32.00390625" style="1" customWidth="1"/>
    <col min="245" max="245" width="17.8515625" style="1" customWidth="1"/>
    <col min="246" max="246" width="14.140625" style="1" customWidth="1"/>
    <col min="247" max="247" width="17.140625" style="1" customWidth="1"/>
    <col min="248" max="248" width="12.421875" style="1" customWidth="1"/>
    <col min="249" max="16384" width="15.140625" style="1" customWidth="1"/>
  </cols>
  <sheetData>
    <row r="1" spans="11:12" ht="23.25" customHeight="1">
      <c r="K1" s="63" t="s">
        <v>28</v>
      </c>
      <c r="L1" s="61"/>
    </row>
    <row r="2" spans="1:12" ht="50.25" customHeight="1">
      <c r="A2" s="190" t="s">
        <v>37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30.75" customHeight="1">
      <c r="A3" s="205" t="s">
        <v>44</v>
      </c>
      <c r="B3" s="205"/>
      <c r="C3" s="205"/>
      <c r="D3" s="205"/>
      <c r="E3" s="205"/>
      <c r="F3" s="195"/>
      <c r="G3" s="195"/>
      <c r="H3" s="195"/>
      <c r="I3" s="195"/>
      <c r="J3" s="195"/>
      <c r="K3" s="195"/>
      <c r="L3" s="195"/>
    </row>
    <row r="4" spans="1:12" ht="22.5">
      <c r="A4" s="205" t="s">
        <v>45</v>
      </c>
      <c r="B4" s="205"/>
      <c r="C4" s="205"/>
      <c r="D4" s="205"/>
      <c r="E4" s="205"/>
      <c r="F4" s="195"/>
      <c r="G4" s="195"/>
      <c r="H4" s="195"/>
      <c r="I4" s="195"/>
      <c r="J4" s="195"/>
      <c r="K4" s="195"/>
      <c r="L4" s="195"/>
    </row>
    <row r="5" spans="1:12" ht="60.75" customHeight="1">
      <c r="A5" s="205" t="s">
        <v>46</v>
      </c>
      <c r="B5" s="205"/>
      <c r="C5" s="205"/>
      <c r="D5" s="205"/>
      <c r="E5" s="205"/>
      <c r="F5" s="195"/>
      <c r="G5" s="195"/>
      <c r="H5" s="195"/>
      <c r="I5" s="195"/>
      <c r="J5" s="195"/>
      <c r="K5" s="195"/>
      <c r="L5" s="195"/>
    </row>
    <row r="6" spans="1:12" ht="42" customHeight="1">
      <c r="A6" s="206" t="s">
        <v>47</v>
      </c>
      <c r="B6" s="206"/>
      <c r="C6" s="206"/>
      <c r="D6" s="206"/>
      <c r="E6" s="206"/>
      <c r="F6" s="195"/>
      <c r="G6" s="195"/>
      <c r="H6" s="195"/>
      <c r="I6" s="195"/>
      <c r="J6" s="195"/>
      <c r="K6" s="195"/>
      <c r="L6" s="195"/>
    </row>
    <row r="7" spans="1:12" ht="68.25" customHeight="1">
      <c r="A7" s="205" t="s">
        <v>48</v>
      </c>
      <c r="B7" s="205"/>
      <c r="C7" s="205"/>
      <c r="D7" s="205"/>
      <c r="E7" s="205"/>
      <c r="F7" s="195"/>
      <c r="G7" s="195"/>
      <c r="H7" s="195"/>
      <c r="I7" s="195"/>
      <c r="J7" s="195"/>
      <c r="K7" s="195"/>
      <c r="L7" s="195"/>
    </row>
    <row r="8" spans="1:11" ht="71.25" customHeight="1">
      <c r="A8" s="205" t="s">
        <v>43</v>
      </c>
      <c r="B8" s="205"/>
      <c r="C8" s="205"/>
      <c r="D8" s="205"/>
      <c r="E8" s="205"/>
      <c r="F8" s="194"/>
      <c r="G8" s="194"/>
      <c r="H8" s="25"/>
      <c r="I8" s="60"/>
      <c r="J8" s="60"/>
      <c r="K8" s="25"/>
    </row>
    <row r="9" spans="1:11" ht="27" customHeight="1">
      <c r="A9" s="206" t="s">
        <v>0</v>
      </c>
      <c r="B9" s="206"/>
      <c r="C9" s="206"/>
      <c r="D9" s="206"/>
      <c r="E9" s="206"/>
      <c r="F9" s="54"/>
      <c r="G9" s="54"/>
      <c r="H9" s="25"/>
      <c r="I9" s="60"/>
      <c r="J9" s="60"/>
      <c r="K9" s="25"/>
    </row>
    <row r="10" spans="1:11" ht="39" customHeight="1">
      <c r="A10" s="205" t="s">
        <v>31</v>
      </c>
      <c r="B10" s="205"/>
      <c r="C10" s="205"/>
      <c r="D10" s="205"/>
      <c r="E10" s="205"/>
      <c r="F10" s="194"/>
      <c r="G10" s="194"/>
      <c r="H10" s="55"/>
      <c r="I10" s="60"/>
      <c r="J10" s="60"/>
      <c r="K10" s="25"/>
    </row>
    <row r="11" spans="1:11" ht="27" customHeight="1">
      <c r="A11" s="211" t="s">
        <v>32</v>
      </c>
      <c r="B11" s="211"/>
      <c r="C11" s="211"/>
      <c r="D11" s="211"/>
      <c r="E11" s="211"/>
      <c r="F11" s="194"/>
      <c r="G11" s="194"/>
      <c r="H11" s="55"/>
      <c r="I11" s="60"/>
      <c r="J11" s="60"/>
      <c r="K11" s="25"/>
    </row>
    <row r="12" spans="1:11" ht="35.25" customHeight="1">
      <c r="A12" s="212" t="s">
        <v>33</v>
      </c>
      <c r="B12" s="212"/>
      <c r="C12" s="212"/>
      <c r="D12" s="212"/>
      <c r="E12" s="212"/>
      <c r="F12" s="194"/>
      <c r="G12" s="194"/>
      <c r="H12" s="55"/>
      <c r="I12" s="60"/>
      <c r="J12" s="60"/>
      <c r="K12" s="31"/>
    </row>
    <row r="13" spans="1:12" ht="64.5" customHeight="1">
      <c r="A13" s="210" t="s">
        <v>49</v>
      </c>
      <c r="B13" s="210"/>
      <c r="C13" s="210"/>
      <c r="D13" s="210"/>
      <c r="E13" s="210"/>
      <c r="F13" s="195"/>
      <c r="G13" s="195"/>
      <c r="H13" s="195"/>
      <c r="I13" s="195"/>
      <c r="J13" s="195"/>
      <c r="K13" s="195"/>
      <c r="L13" s="195"/>
    </row>
    <row r="14" spans="1:12" ht="27" customHeight="1" thickBot="1">
      <c r="A14" s="32"/>
      <c r="B14" s="62" t="s">
        <v>52</v>
      </c>
      <c r="C14" s="31"/>
      <c r="D14" s="31"/>
      <c r="E14" s="31"/>
      <c r="F14" s="31"/>
      <c r="G14" s="31"/>
      <c r="H14" s="31"/>
      <c r="I14" s="31"/>
      <c r="J14" s="31"/>
      <c r="K14" s="31"/>
      <c r="L14" s="33"/>
    </row>
    <row r="15" spans="1:12" ht="63" customHeight="1">
      <c r="A15" s="196" t="s">
        <v>6</v>
      </c>
      <c r="B15" s="199" t="s">
        <v>7</v>
      </c>
      <c r="C15" s="202" t="s">
        <v>53</v>
      </c>
      <c r="D15" s="203"/>
      <c r="E15" s="204"/>
      <c r="F15" s="202" t="s">
        <v>54</v>
      </c>
      <c r="G15" s="203"/>
      <c r="H15" s="204"/>
      <c r="I15" s="207" t="s">
        <v>55</v>
      </c>
      <c r="J15" s="208"/>
      <c r="K15" s="209"/>
      <c r="L15" s="215" t="s">
        <v>34</v>
      </c>
    </row>
    <row r="16" spans="1:12" ht="66" customHeight="1">
      <c r="A16" s="197"/>
      <c r="B16" s="200"/>
      <c r="C16" s="218" t="s">
        <v>8</v>
      </c>
      <c r="D16" s="219"/>
      <c r="E16" s="220" t="s">
        <v>9</v>
      </c>
      <c r="F16" s="218" t="s">
        <v>8</v>
      </c>
      <c r="G16" s="219"/>
      <c r="H16" s="222" t="s">
        <v>9</v>
      </c>
      <c r="I16" s="218" t="s">
        <v>8</v>
      </c>
      <c r="J16" s="219"/>
      <c r="K16" s="222" t="s">
        <v>9</v>
      </c>
      <c r="L16" s="216"/>
    </row>
    <row r="17" spans="1:12" ht="74.25" customHeight="1" thickBot="1">
      <c r="A17" s="198"/>
      <c r="B17" s="201"/>
      <c r="C17" s="4" t="s">
        <v>10</v>
      </c>
      <c r="D17" s="5" t="s">
        <v>11</v>
      </c>
      <c r="E17" s="221"/>
      <c r="F17" s="4" t="s">
        <v>10</v>
      </c>
      <c r="G17" s="5" t="s">
        <v>11</v>
      </c>
      <c r="H17" s="223"/>
      <c r="I17" s="4" t="s">
        <v>35</v>
      </c>
      <c r="J17" s="5" t="s">
        <v>11</v>
      </c>
      <c r="K17" s="223"/>
      <c r="L17" s="217"/>
    </row>
    <row r="18" spans="1:12" ht="24.75" customHeight="1" thickBot="1">
      <c r="A18" s="6">
        <v>1</v>
      </c>
      <c r="B18" s="6">
        <v>2</v>
      </c>
      <c r="C18" s="49">
        <v>3</v>
      </c>
      <c r="D18" s="50">
        <v>4</v>
      </c>
      <c r="E18" s="51">
        <v>5</v>
      </c>
      <c r="F18" s="49">
        <v>6</v>
      </c>
      <c r="G18" s="50">
        <v>7</v>
      </c>
      <c r="H18" s="51">
        <v>8</v>
      </c>
      <c r="I18" s="49">
        <v>9</v>
      </c>
      <c r="J18" s="50">
        <v>10</v>
      </c>
      <c r="K18" s="51">
        <v>11</v>
      </c>
      <c r="L18" s="6">
        <v>12</v>
      </c>
    </row>
    <row r="19" spans="1:12" s="7" customFormat="1" ht="31.5" customHeight="1">
      <c r="A19" s="34"/>
      <c r="B19" s="35" t="s">
        <v>3</v>
      </c>
      <c r="C19" s="36">
        <f aca="true" t="shared" si="0" ref="C19:H19">C20+C24+C28</f>
        <v>0</v>
      </c>
      <c r="D19" s="37">
        <f t="shared" si="0"/>
        <v>0</v>
      </c>
      <c r="E19" s="52">
        <f t="shared" si="0"/>
        <v>0</v>
      </c>
      <c r="F19" s="53">
        <f t="shared" si="0"/>
        <v>0</v>
      </c>
      <c r="G19" s="37">
        <f t="shared" si="0"/>
        <v>0</v>
      </c>
      <c r="H19" s="38">
        <f t="shared" si="0"/>
        <v>0</v>
      </c>
      <c r="I19" s="56" t="e">
        <f>F19/C19</f>
        <v>#DIV/0!</v>
      </c>
      <c r="J19" s="57" t="e">
        <f>G19/D19</f>
        <v>#DIV/0!</v>
      </c>
      <c r="K19" s="58" t="e">
        <f>H19/E19</f>
        <v>#DIV/0!</v>
      </c>
      <c r="L19" s="59" t="e">
        <f>(F19+H19)/(C19+E19)</f>
        <v>#DIV/0!</v>
      </c>
    </row>
    <row r="20" spans="1:12" ht="78.75" customHeight="1">
      <c r="A20" s="8"/>
      <c r="B20" s="48" t="s">
        <v>25</v>
      </c>
      <c r="C20" s="10"/>
      <c r="D20" s="11"/>
      <c r="E20" s="12"/>
      <c r="F20" s="13"/>
      <c r="G20" s="11"/>
      <c r="H20" s="14"/>
      <c r="I20" s="15"/>
      <c r="J20" s="16"/>
      <c r="K20" s="39"/>
      <c r="L20" s="47"/>
    </row>
    <row r="21" spans="1:12" ht="22.5" customHeight="1">
      <c r="A21" s="8"/>
      <c r="B21" s="45" t="s">
        <v>0</v>
      </c>
      <c r="C21" s="10"/>
      <c r="D21" s="11"/>
      <c r="E21" s="12"/>
      <c r="F21" s="13"/>
      <c r="G21" s="11"/>
      <c r="H21" s="14"/>
      <c r="I21" s="15"/>
      <c r="J21" s="16"/>
      <c r="K21" s="39"/>
      <c r="L21" s="47"/>
    </row>
    <row r="22" spans="1:12" ht="23.25" customHeight="1">
      <c r="A22" s="8" t="s">
        <v>2</v>
      </c>
      <c r="B22" s="46" t="s">
        <v>12</v>
      </c>
      <c r="C22" s="10"/>
      <c r="D22" s="11"/>
      <c r="E22" s="12"/>
      <c r="F22" s="13"/>
      <c r="G22" s="11"/>
      <c r="H22" s="14"/>
      <c r="I22" s="15"/>
      <c r="J22" s="16"/>
      <c r="K22" s="39"/>
      <c r="L22" s="47"/>
    </row>
    <row r="23" spans="1:12" ht="24" customHeight="1">
      <c r="A23" s="8" t="s">
        <v>4</v>
      </c>
      <c r="B23" s="46" t="s">
        <v>12</v>
      </c>
      <c r="C23" s="10"/>
      <c r="D23" s="12"/>
      <c r="E23" s="12"/>
      <c r="F23" s="13"/>
      <c r="G23" s="11"/>
      <c r="H23" s="14"/>
      <c r="I23" s="15"/>
      <c r="J23" s="16"/>
      <c r="K23" s="39"/>
      <c r="L23" s="47"/>
    </row>
    <row r="24" spans="1:12" ht="92.25" customHeight="1">
      <c r="A24" s="17"/>
      <c r="B24" s="48" t="s">
        <v>26</v>
      </c>
      <c r="C24" s="10"/>
      <c r="D24" s="11"/>
      <c r="E24" s="12"/>
      <c r="F24" s="13"/>
      <c r="G24" s="11"/>
      <c r="H24" s="14"/>
      <c r="I24" s="15"/>
      <c r="J24" s="16"/>
      <c r="K24" s="39"/>
      <c r="L24" s="47"/>
    </row>
    <row r="25" spans="1:12" ht="24.75" customHeight="1">
      <c r="A25" s="17"/>
      <c r="B25" s="45" t="s">
        <v>0</v>
      </c>
      <c r="C25" s="10"/>
      <c r="D25" s="11"/>
      <c r="E25" s="12"/>
      <c r="F25" s="13"/>
      <c r="G25" s="11"/>
      <c r="H25" s="14"/>
      <c r="I25" s="15"/>
      <c r="J25" s="16"/>
      <c r="K25" s="39"/>
      <c r="L25" s="47"/>
    </row>
    <row r="26" spans="1:12" ht="24.75" customHeight="1">
      <c r="A26" s="8" t="s">
        <v>2</v>
      </c>
      <c r="B26" s="46" t="s">
        <v>12</v>
      </c>
      <c r="C26" s="10"/>
      <c r="D26" s="11"/>
      <c r="E26" s="12"/>
      <c r="F26" s="13"/>
      <c r="G26" s="11"/>
      <c r="H26" s="14"/>
      <c r="I26" s="15"/>
      <c r="J26" s="16"/>
      <c r="K26" s="39"/>
      <c r="L26" s="47"/>
    </row>
    <row r="27" spans="1:12" ht="25.5" customHeight="1">
      <c r="A27" s="8" t="s">
        <v>4</v>
      </c>
      <c r="B27" s="46" t="s">
        <v>12</v>
      </c>
      <c r="C27" s="10"/>
      <c r="D27" s="11"/>
      <c r="E27" s="12"/>
      <c r="F27" s="13"/>
      <c r="G27" s="11"/>
      <c r="H27" s="14"/>
      <c r="I27" s="15"/>
      <c r="J27" s="16"/>
      <c r="K27" s="39"/>
      <c r="L27" s="47"/>
    </row>
    <row r="28" spans="1:12" ht="71.25" customHeight="1">
      <c r="A28" s="8"/>
      <c r="B28" s="48" t="s">
        <v>13</v>
      </c>
      <c r="C28" s="10"/>
      <c r="D28" s="11"/>
      <c r="E28" s="12"/>
      <c r="F28" s="13"/>
      <c r="G28" s="11"/>
      <c r="H28" s="14"/>
      <c r="I28" s="15"/>
      <c r="J28" s="16"/>
      <c r="K28" s="39"/>
      <c r="L28" s="47"/>
    </row>
    <row r="29" spans="1:12" ht="24.75" customHeight="1">
      <c r="A29" s="8"/>
      <c r="B29" s="45" t="s">
        <v>0</v>
      </c>
      <c r="C29" s="10"/>
      <c r="D29" s="11"/>
      <c r="E29" s="12"/>
      <c r="F29" s="13"/>
      <c r="G29" s="11"/>
      <c r="H29" s="14"/>
      <c r="I29" s="15"/>
      <c r="J29" s="16"/>
      <c r="K29" s="39"/>
      <c r="L29" s="47"/>
    </row>
    <row r="30" spans="1:12" ht="20.25" customHeight="1">
      <c r="A30" s="8" t="s">
        <v>2</v>
      </c>
      <c r="B30" s="46" t="s">
        <v>12</v>
      </c>
      <c r="C30" s="10"/>
      <c r="D30" s="11"/>
      <c r="E30" s="12"/>
      <c r="F30" s="13"/>
      <c r="G30" s="11"/>
      <c r="H30" s="14"/>
      <c r="I30" s="15"/>
      <c r="J30" s="16"/>
      <c r="K30" s="39"/>
      <c r="L30" s="47"/>
    </row>
    <row r="31" spans="1:12" ht="23.25" customHeight="1">
      <c r="A31" s="8" t="s">
        <v>4</v>
      </c>
      <c r="B31" s="46" t="s">
        <v>12</v>
      </c>
      <c r="C31" s="10"/>
      <c r="D31" s="11"/>
      <c r="E31" s="12"/>
      <c r="F31" s="13"/>
      <c r="G31" s="11"/>
      <c r="H31" s="14"/>
      <c r="I31" s="15"/>
      <c r="J31" s="16"/>
      <c r="K31" s="39"/>
      <c r="L31" s="47"/>
    </row>
    <row r="32" spans="1:11" ht="23.25" customHeight="1">
      <c r="A32" s="40"/>
      <c r="B32" s="41"/>
      <c r="C32" s="42"/>
      <c r="D32" s="42"/>
      <c r="E32" s="42"/>
      <c r="F32" s="43"/>
      <c r="G32" s="42"/>
      <c r="H32" s="43"/>
      <c r="I32" s="44"/>
      <c r="J32" s="44"/>
      <c r="K32" s="44"/>
    </row>
    <row r="33" spans="2:4" s="18" customFormat="1" ht="18">
      <c r="B33" s="18" t="s">
        <v>1</v>
      </c>
      <c r="C33" s="19"/>
      <c r="D33" s="19"/>
    </row>
    <row r="34" spans="1:11" s="18" customFormat="1" ht="40.5" customHeight="1">
      <c r="A34" s="18" t="s">
        <v>2</v>
      </c>
      <c r="B34" s="213" t="s">
        <v>14</v>
      </c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1" s="18" customFormat="1" ht="22.5" customHeight="1" hidden="1">
      <c r="A35" s="18" t="s">
        <v>4</v>
      </c>
      <c r="B35" s="213" t="s">
        <v>27</v>
      </c>
      <c r="C35" s="214"/>
      <c r="D35" s="214"/>
      <c r="E35" s="214"/>
      <c r="F35" s="214"/>
      <c r="G35" s="214"/>
      <c r="H35" s="214"/>
      <c r="I35" s="214"/>
      <c r="J35" s="214"/>
      <c r="K35" s="214"/>
    </row>
    <row r="36" spans="1:11" s="18" customFormat="1" ht="42" customHeight="1">
      <c r="A36" s="18" t="s">
        <v>4</v>
      </c>
      <c r="B36" s="213" t="s">
        <v>36</v>
      </c>
      <c r="C36" s="213"/>
      <c r="D36" s="213"/>
      <c r="E36" s="213"/>
      <c r="F36" s="213"/>
      <c r="G36" s="213"/>
      <c r="H36" s="213"/>
      <c r="I36" s="213"/>
      <c r="J36" s="213"/>
      <c r="K36" s="213"/>
    </row>
    <row r="37" spans="2:4" s="18" customFormat="1" ht="24" customHeight="1">
      <c r="B37" s="20" t="s">
        <v>56</v>
      </c>
      <c r="C37" s="19"/>
      <c r="D37" s="19"/>
    </row>
  </sheetData>
  <sheetProtection/>
  <mergeCells count="37">
    <mergeCell ref="B34:K34"/>
    <mergeCell ref="B35:K35"/>
    <mergeCell ref="B36:K36"/>
    <mergeCell ref="L15:L17"/>
    <mergeCell ref="C16:D16"/>
    <mergeCell ref="E16:E17"/>
    <mergeCell ref="F16:G16"/>
    <mergeCell ref="H16:H17"/>
    <mergeCell ref="I16:J16"/>
    <mergeCell ref="K16:K17"/>
    <mergeCell ref="F15:H15"/>
    <mergeCell ref="I15:K15"/>
    <mergeCell ref="A2:L2"/>
    <mergeCell ref="A13:E13"/>
    <mergeCell ref="F3:L3"/>
    <mergeCell ref="F4:L4"/>
    <mergeCell ref="A9:E9"/>
    <mergeCell ref="A10:E10"/>
    <mergeCell ref="A11:E11"/>
    <mergeCell ref="A12:E12"/>
    <mergeCell ref="A15:A17"/>
    <mergeCell ref="B15:B17"/>
    <mergeCell ref="C15:E15"/>
    <mergeCell ref="A3:E3"/>
    <mergeCell ref="A4:E4"/>
    <mergeCell ref="A5:E5"/>
    <mergeCell ref="A6:E6"/>
    <mergeCell ref="A7:E7"/>
    <mergeCell ref="A8:E8"/>
    <mergeCell ref="F12:G12"/>
    <mergeCell ref="F13:L13"/>
    <mergeCell ref="F5:L5"/>
    <mergeCell ref="F6:L6"/>
    <mergeCell ref="F7:L7"/>
    <mergeCell ref="F8:G8"/>
    <mergeCell ref="F10:G10"/>
    <mergeCell ref="F11:G11"/>
  </mergeCells>
  <printOptions horizontalCentered="1"/>
  <pageMargins left="0" right="0" top="0.31496062992125984" bottom="0.35433070866141736" header="0.31496062992125984" footer="0.31496062992125984"/>
  <pageSetup fitToHeight="2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70" zoomScaleNormal="70" zoomScalePageLayoutView="0" workbookViewId="0" topLeftCell="A16">
      <selection activeCell="S6" sqref="S6"/>
    </sheetView>
  </sheetViews>
  <sheetFormatPr defaultColWidth="13.00390625" defaultRowHeight="15"/>
  <cols>
    <col min="1" max="1" width="52.00390625" style="1" customWidth="1"/>
    <col min="2" max="2" width="24.57421875" style="1" customWidth="1"/>
    <col min="3" max="3" width="15.00390625" style="1" customWidth="1"/>
    <col min="4" max="4" width="15.00390625" style="2" customWidth="1"/>
    <col min="5" max="10" width="15.00390625" style="1" customWidth="1"/>
    <col min="11" max="11" width="14.421875" style="1" customWidth="1"/>
    <col min="12" max="12" width="14.140625" style="1" customWidth="1"/>
    <col min="13" max="235" width="9.140625" style="1" customWidth="1"/>
    <col min="236" max="236" width="8.140625" style="1" customWidth="1"/>
    <col min="237" max="237" width="13.421875" style="1" customWidth="1"/>
    <col min="238" max="238" width="32.00390625" style="1" customWidth="1"/>
    <col min="239" max="239" width="17.8515625" style="1" customWidth="1"/>
    <col min="240" max="240" width="14.140625" style="1" customWidth="1"/>
    <col min="241" max="241" width="17.140625" style="1" customWidth="1"/>
    <col min="242" max="242" width="12.421875" style="1" customWidth="1"/>
    <col min="243" max="243" width="15.140625" style="1" customWidth="1"/>
    <col min="244" max="244" width="17.57421875" style="1" customWidth="1"/>
    <col min="245" max="245" width="15.140625" style="1" customWidth="1"/>
    <col min="246" max="246" width="12.8515625" style="1" customWidth="1"/>
    <col min="247" max="247" width="13.57421875" style="1" customWidth="1"/>
    <col min="248" max="248" width="17.140625" style="1" customWidth="1"/>
    <col min="249" max="249" width="19.00390625" style="1" customWidth="1"/>
    <col min="250" max="16384" width="13.00390625" style="1" customWidth="1"/>
  </cols>
  <sheetData>
    <row r="1" ht="24.75" customHeight="1">
      <c r="J1" s="61" t="s">
        <v>29</v>
      </c>
    </row>
    <row r="2" spans="1:10" ht="60" customHeight="1">
      <c r="A2" s="224" t="s">
        <v>30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2" ht="30" customHeight="1" thickBot="1">
      <c r="A3" s="24" t="s">
        <v>52</v>
      </c>
      <c r="C3" s="3"/>
      <c r="I3" s="3"/>
      <c r="L3" s="3" t="s">
        <v>15</v>
      </c>
    </row>
    <row r="4" spans="1:12" ht="78" thickBot="1">
      <c r="A4" s="21" t="s">
        <v>16</v>
      </c>
      <c r="B4" s="21" t="s">
        <v>17</v>
      </c>
      <c r="C4" s="21" t="s">
        <v>18</v>
      </c>
      <c r="D4" s="21" t="s">
        <v>38</v>
      </c>
      <c r="E4" s="21" t="s">
        <v>39</v>
      </c>
      <c r="F4" s="21" t="s">
        <v>40</v>
      </c>
      <c r="G4" s="21" t="s">
        <v>41</v>
      </c>
      <c r="H4" s="21" t="s">
        <v>50</v>
      </c>
      <c r="I4" s="21" t="s">
        <v>42</v>
      </c>
      <c r="J4" s="21" t="s">
        <v>51</v>
      </c>
      <c r="K4" s="21" t="s">
        <v>57</v>
      </c>
      <c r="L4" s="21" t="s">
        <v>58</v>
      </c>
    </row>
    <row r="5" spans="1:12" ht="15.75" thickBot="1">
      <c r="A5" s="27">
        <v>1</v>
      </c>
      <c r="B5" s="6">
        <v>2</v>
      </c>
      <c r="C5" s="28">
        <v>3</v>
      </c>
      <c r="D5" s="6">
        <v>4</v>
      </c>
      <c r="E5" s="28">
        <v>5</v>
      </c>
      <c r="F5" s="6">
        <v>6</v>
      </c>
      <c r="G5" s="28">
        <v>7</v>
      </c>
      <c r="H5" s="28">
        <v>8</v>
      </c>
      <c r="I5" s="28">
        <v>9</v>
      </c>
      <c r="J5" s="28">
        <v>10</v>
      </c>
      <c r="K5" s="28">
        <v>9</v>
      </c>
      <c r="L5" s="28">
        <v>10</v>
      </c>
    </row>
    <row r="6" spans="1:12" ht="36">
      <c r="A6" s="225" t="s">
        <v>19</v>
      </c>
      <c r="B6" s="26" t="s">
        <v>21</v>
      </c>
      <c r="C6" s="30">
        <f aca="true" t="shared" si="0" ref="C6:I7">C8+C10+C12+C14+C16</f>
        <v>0</v>
      </c>
      <c r="D6" s="30">
        <f t="shared" si="0"/>
        <v>0</v>
      </c>
      <c r="E6" s="30">
        <f t="shared" si="0"/>
        <v>0</v>
      </c>
      <c r="F6" s="30">
        <f t="shared" si="0"/>
        <v>0</v>
      </c>
      <c r="G6" s="30">
        <f t="shared" si="0"/>
        <v>0</v>
      </c>
      <c r="H6" s="30">
        <f>H8+H10+H12+H14+H16</f>
        <v>0</v>
      </c>
      <c r="I6" s="30">
        <f t="shared" si="0"/>
        <v>0</v>
      </c>
      <c r="J6" s="30">
        <f aca="true" t="shared" si="1" ref="J6:L7">J8+J10+J12+J14+J16</f>
        <v>0</v>
      </c>
      <c r="K6" s="30">
        <f t="shared" si="1"/>
        <v>0</v>
      </c>
      <c r="L6" s="30">
        <f t="shared" si="1"/>
        <v>0</v>
      </c>
    </row>
    <row r="7" spans="1:12" s="22" customFormat="1" ht="36">
      <c r="A7" s="226"/>
      <c r="B7" s="23" t="s">
        <v>22</v>
      </c>
      <c r="C7" s="9">
        <f t="shared" si="0"/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>H9+H11+H13+H15+H17</f>
        <v>0</v>
      </c>
      <c r="I7" s="9">
        <f t="shared" si="0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</row>
    <row r="8" spans="1:12" ht="36">
      <c r="A8" s="227" t="s">
        <v>20</v>
      </c>
      <c r="B8" s="26" t="s">
        <v>21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36">
      <c r="A9" s="228"/>
      <c r="B9" s="23" t="s">
        <v>22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36">
      <c r="A10" s="227" t="s">
        <v>23</v>
      </c>
      <c r="B10" s="23" t="s">
        <v>21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36">
      <c r="A11" s="228"/>
      <c r="B11" s="23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6">
      <c r="A12" s="227" t="s">
        <v>24</v>
      </c>
      <c r="B12" s="23" t="s">
        <v>21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36">
      <c r="A13" s="228"/>
      <c r="B13" s="23" t="s">
        <v>22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6">
      <c r="A14" s="227" t="s">
        <v>24</v>
      </c>
      <c r="B14" s="23" t="s">
        <v>21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36">
      <c r="A15" s="228"/>
      <c r="B15" s="23" t="s">
        <v>22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6">
      <c r="A16" s="227" t="s">
        <v>24</v>
      </c>
      <c r="B16" s="23" t="s">
        <v>21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36">
      <c r="A17" s="228"/>
      <c r="B17" s="23" t="s">
        <v>22</v>
      </c>
      <c r="C17" s="9"/>
      <c r="D17" s="9"/>
      <c r="E17" s="9"/>
      <c r="F17" s="9"/>
      <c r="G17" s="9"/>
      <c r="H17" s="9"/>
      <c r="I17" s="9"/>
      <c r="J17" s="9"/>
      <c r="K17" s="9"/>
      <c r="L17" s="9"/>
    </row>
  </sheetData>
  <sheetProtection/>
  <mergeCells count="7">
    <mergeCell ref="A2:J2"/>
    <mergeCell ref="A6:A7"/>
    <mergeCell ref="A16:A17"/>
    <mergeCell ref="A8:A9"/>
    <mergeCell ref="A10:A11"/>
    <mergeCell ref="A12:A13"/>
    <mergeCell ref="A14:A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  <ignoredErrors>
    <ignoredError sqref="I6:I7 C6:G7 H6:H7 J6:J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55" zoomScaleNormal="55" zoomScalePageLayoutView="0" workbookViewId="0" topLeftCell="A1">
      <selection activeCell="O2" sqref="O2"/>
    </sheetView>
  </sheetViews>
  <sheetFormatPr defaultColWidth="13.00390625" defaultRowHeight="15"/>
  <cols>
    <col min="1" max="1" width="52.00390625" style="1" customWidth="1"/>
    <col min="2" max="2" width="24.57421875" style="1" customWidth="1"/>
    <col min="3" max="3" width="15.00390625" style="1" hidden="1" customWidth="1"/>
    <col min="4" max="4" width="15.00390625" style="2" hidden="1" customWidth="1"/>
    <col min="5" max="11" width="15.00390625" style="1" customWidth="1"/>
    <col min="12" max="14" width="15.140625" style="1" customWidth="1"/>
    <col min="15" max="15" width="12.140625" style="1" customWidth="1"/>
    <col min="16" max="16" width="12.7109375" style="1" customWidth="1"/>
    <col min="17" max="237" width="9.140625" style="1" customWidth="1"/>
    <col min="238" max="238" width="8.140625" style="1" customWidth="1"/>
    <col min="239" max="239" width="13.421875" style="1" customWidth="1"/>
    <col min="240" max="240" width="32.00390625" style="1" customWidth="1"/>
    <col min="241" max="241" width="17.8515625" style="1" customWidth="1"/>
    <col min="242" max="242" width="14.140625" style="1" customWidth="1"/>
    <col min="243" max="243" width="17.140625" style="1" customWidth="1"/>
    <col min="244" max="244" width="12.421875" style="1" customWidth="1"/>
    <col min="245" max="245" width="15.140625" style="1" customWidth="1"/>
    <col min="246" max="246" width="17.57421875" style="1" customWidth="1"/>
    <col min="247" max="247" width="15.140625" style="1" customWidth="1"/>
    <col min="248" max="248" width="12.8515625" style="1" customWidth="1"/>
    <col min="249" max="249" width="13.57421875" style="1" customWidth="1"/>
    <col min="250" max="250" width="17.140625" style="1" customWidth="1"/>
    <col min="251" max="251" width="19.00390625" style="1" customWidth="1"/>
    <col min="252" max="16384" width="13.00390625" style="1" customWidth="1"/>
  </cols>
  <sheetData>
    <row r="1" ht="24.75" customHeight="1">
      <c r="F1" s="61" t="s">
        <v>29</v>
      </c>
    </row>
    <row r="2" spans="1:12" ht="60" customHeight="1">
      <c r="A2" s="224" t="s">
        <v>69</v>
      </c>
      <c r="B2" s="224"/>
      <c r="C2" s="224"/>
      <c r="D2" s="224"/>
      <c r="E2" s="224"/>
      <c r="F2" s="224"/>
      <c r="G2" s="175"/>
      <c r="H2" s="175"/>
      <c r="I2" s="175"/>
      <c r="J2" s="175"/>
      <c r="K2" s="65"/>
      <c r="L2" s="64"/>
    </row>
    <row r="3" spans="1:13" ht="30" customHeight="1">
      <c r="A3" s="176">
        <v>44197</v>
      </c>
      <c r="C3" s="31"/>
      <c r="F3" s="177" t="s">
        <v>15</v>
      </c>
      <c r="G3" s="121"/>
      <c r="H3" s="121"/>
      <c r="I3" s="31"/>
      <c r="J3" s="33"/>
      <c r="K3" s="33"/>
      <c r="L3" s="33"/>
      <c r="M3" s="33"/>
    </row>
    <row r="4" spans="1:12" ht="78">
      <c r="A4" s="173" t="s">
        <v>16</v>
      </c>
      <c r="B4" s="173" t="s">
        <v>17</v>
      </c>
      <c r="C4" s="173" t="s">
        <v>18</v>
      </c>
      <c r="D4" s="173" t="s">
        <v>38</v>
      </c>
      <c r="E4" s="174" t="s">
        <v>370</v>
      </c>
      <c r="F4" s="174" t="s">
        <v>371</v>
      </c>
      <c r="H4" s="33"/>
      <c r="I4" s="33"/>
      <c r="J4" s="33"/>
      <c r="K4" s="33"/>
      <c r="L4" s="33"/>
    </row>
    <row r="5" spans="1:6" ht="15">
      <c r="A5" s="170">
        <v>1</v>
      </c>
      <c r="B5" s="171">
        <v>2</v>
      </c>
      <c r="C5" s="172">
        <v>3</v>
      </c>
      <c r="D5" s="171">
        <v>4</v>
      </c>
      <c r="E5" s="172">
        <v>15</v>
      </c>
      <c r="F5" s="172">
        <v>16</v>
      </c>
    </row>
    <row r="6" spans="1:6" ht="67.5" customHeight="1">
      <c r="A6" s="230" t="s">
        <v>19</v>
      </c>
      <c r="B6" s="165" t="s">
        <v>21</v>
      </c>
      <c r="C6" s="166" t="e">
        <f>C8+C10+C12+#REF!+#REF!</f>
        <v>#REF!</v>
      </c>
      <c r="D6" s="166" t="e">
        <f>D8+D10+D12+#REF!+#REF!</f>
        <v>#REF!</v>
      </c>
      <c r="E6" s="167">
        <f>E8+E10+E12</f>
        <v>14558</v>
      </c>
      <c r="F6" s="168">
        <f>F8+F10+F12</f>
        <v>5393</v>
      </c>
    </row>
    <row r="7" spans="1:6" s="22" customFormat="1" ht="66.75" customHeight="1">
      <c r="A7" s="230"/>
      <c r="B7" s="165" t="s">
        <v>22</v>
      </c>
      <c r="C7" s="166" t="e">
        <f>C9+C11+C13+#REF!+#REF!</f>
        <v>#REF!</v>
      </c>
      <c r="D7" s="166" t="e">
        <f>D9+D11+D13+#REF!+#REF!</f>
        <v>#REF!</v>
      </c>
      <c r="E7" s="167">
        <f>E9+E11+E13</f>
        <v>21177</v>
      </c>
      <c r="F7" s="168">
        <f>F9+F11+F13</f>
        <v>12640</v>
      </c>
    </row>
    <row r="8" spans="1:6" ht="52.5" customHeight="1">
      <c r="A8" s="229" t="s">
        <v>121</v>
      </c>
      <c r="B8" s="165" t="s">
        <v>21</v>
      </c>
      <c r="C8" s="166"/>
      <c r="D8" s="166"/>
      <c r="E8" s="169">
        <v>50</v>
      </c>
      <c r="F8" s="169">
        <v>9</v>
      </c>
    </row>
    <row r="9" spans="1:6" ht="42.75" customHeight="1">
      <c r="A9" s="229"/>
      <c r="B9" s="165" t="s">
        <v>22</v>
      </c>
      <c r="C9" s="166"/>
      <c r="D9" s="166"/>
      <c r="E9" s="167">
        <v>5128</v>
      </c>
      <c r="F9" s="168">
        <v>6431</v>
      </c>
    </row>
    <row r="10" spans="1:6" ht="36">
      <c r="A10" s="229" t="s">
        <v>122</v>
      </c>
      <c r="B10" s="165" t="s">
        <v>21</v>
      </c>
      <c r="C10" s="166"/>
      <c r="D10" s="166"/>
      <c r="E10" s="168">
        <v>10035</v>
      </c>
      <c r="F10" s="168">
        <v>0</v>
      </c>
    </row>
    <row r="11" spans="1:6" ht="60.75" customHeight="1">
      <c r="A11" s="229"/>
      <c r="B11" s="165" t="s">
        <v>22</v>
      </c>
      <c r="C11" s="166"/>
      <c r="D11" s="166"/>
      <c r="E11" s="167">
        <v>15901</v>
      </c>
      <c r="F11" s="168">
        <v>6209</v>
      </c>
    </row>
    <row r="12" spans="1:6" ht="36">
      <c r="A12" s="229" t="s">
        <v>123</v>
      </c>
      <c r="B12" s="165" t="s">
        <v>21</v>
      </c>
      <c r="C12" s="166"/>
      <c r="D12" s="166"/>
      <c r="E12" s="167">
        <v>4473</v>
      </c>
      <c r="F12" s="169">
        <v>5384</v>
      </c>
    </row>
    <row r="13" spans="1:6" ht="58.5" customHeight="1">
      <c r="A13" s="229"/>
      <c r="B13" s="165" t="s">
        <v>22</v>
      </c>
      <c r="C13" s="166"/>
      <c r="D13" s="166"/>
      <c r="E13" s="168">
        <v>148</v>
      </c>
      <c r="F13" s="169">
        <v>0</v>
      </c>
    </row>
    <row r="14" ht="15">
      <c r="D14" s="1"/>
    </row>
    <row r="15" ht="15">
      <c r="D15" s="1"/>
    </row>
    <row r="16" ht="15">
      <c r="D16" s="1"/>
    </row>
    <row r="17" spans="1:4" ht="15.75">
      <c r="A17" s="22"/>
      <c r="D17" s="1"/>
    </row>
    <row r="18" ht="15">
      <c r="D18" s="1"/>
    </row>
    <row r="19" ht="15">
      <c r="D19" s="1"/>
    </row>
    <row r="20" ht="15">
      <c r="D20" s="1"/>
    </row>
    <row r="21" ht="15">
      <c r="D21" s="1"/>
    </row>
    <row r="22" ht="15">
      <c r="D22" s="1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</sheetData>
  <sheetProtection/>
  <mergeCells count="5">
    <mergeCell ref="A8:A9"/>
    <mergeCell ref="A10:A11"/>
    <mergeCell ref="A12:A13"/>
    <mergeCell ref="A6:A7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view="pageBreakPreview" zoomScale="60" zoomScaleNormal="40" workbookViewId="0" topLeftCell="A76">
      <selection activeCell="A1" sqref="A1:M76"/>
    </sheetView>
  </sheetViews>
  <sheetFormatPr defaultColWidth="9.140625" defaultRowHeight="15"/>
  <cols>
    <col min="1" max="1" width="37.28125" style="0" customWidth="1"/>
    <col min="2" max="2" width="12.7109375" style="0" customWidth="1"/>
    <col min="3" max="3" width="14.7109375" style="0" customWidth="1"/>
    <col min="4" max="4" width="16.140625" style="0" customWidth="1"/>
    <col min="5" max="5" width="14.140625" style="0" customWidth="1"/>
    <col min="6" max="7" width="14.7109375" style="0" customWidth="1"/>
    <col min="8" max="8" width="0.71875" style="0" customWidth="1"/>
    <col min="9" max="9" width="37.8515625" style="0" customWidth="1"/>
    <col min="10" max="10" width="13.7109375" style="0" customWidth="1"/>
    <col min="11" max="11" width="20.7109375" style="0" customWidth="1"/>
    <col min="12" max="12" width="21.421875" style="0" customWidth="1"/>
    <col min="13" max="13" width="21.00390625" style="0" customWidth="1"/>
  </cols>
  <sheetData>
    <row r="1" spans="1:13" ht="93.75" customHeight="1">
      <c r="A1" s="232" t="s">
        <v>361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4.25">
      <c r="A2" s="81"/>
      <c r="B2" s="82"/>
      <c r="C2" s="81"/>
      <c r="F2" s="81"/>
      <c r="G2" s="81"/>
      <c r="H2" s="81"/>
      <c r="I2" s="81"/>
      <c r="J2" s="81"/>
      <c r="K2" s="161"/>
      <c r="L2" s="161"/>
      <c r="M2" s="94" t="s">
        <v>363</v>
      </c>
    </row>
    <row r="3" spans="1:13" ht="20.25" customHeight="1">
      <c r="A3" s="231" t="s">
        <v>359</v>
      </c>
      <c r="B3" s="231"/>
      <c r="C3" s="231"/>
      <c r="D3" s="231"/>
      <c r="E3" s="231"/>
      <c r="F3" s="81"/>
      <c r="G3" s="81"/>
      <c r="H3" s="81"/>
      <c r="I3" s="81"/>
      <c r="J3" s="81"/>
      <c r="K3" s="81"/>
      <c r="L3" s="81" t="s">
        <v>364</v>
      </c>
      <c r="M3" s="94"/>
    </row>
    <row r="4" spans="1:13" ht="15" customHeight="1">
      <c r="A4" s="231"/>
      <c r="B4" s="231"/>
      <c r="C4" s="231"/>
      <c r="D4" s="231"/>
      <c r="E4" s="231"/>
      <c r="F4" s="130"/>
      <c r="G4" s="130"/>
      <c r="H4" s="130"/>
      <c r="I4" s="130"/>
      <c r="J4" s="130"/>
      <c r="K4" s="162"/>
      <c r="L4" s="162"/>
      <c r="M4" s="131"/>
    </row>
    <row r="5" spans="1:13" ht="14.25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83"/>
    </row>
    <row r="6" spans="1:16" ht="14.25">
      <c r="A6" s="84"/>
      <c r="B6" s="85"/>
      <c r="C6" s="84"/>
      <c r="D6" s="84"/>
      <c r="E6" s="84"/>
      <c r="F6" s="84"/>
      <c r="G6" s="84"/>
      <c r="H6" s="84"/>
      <c r="I6" s="86"/>
      <c r="J6" s="86"/>
      <c r="K6" s="86"/>
      <c r="L6" s="86"/>
      <c r="M6" s="86"/>
      <c r="N6" s="87"/>
      <c r="O6" s="87"/>
      <c r="P6" s="87"/>
    </row>
    <row r="7" spans="1:16" ht="127.5" customHeight="1">
      <c r="A7" s="88" t="s">
        <v>125</v>
      </c>
      <c r="B7" s="88" t="s">
        <v>126</v>
      </c>
      <c r="C7" s="89" t="s">
        <v>127</v>
      </c>
      <c r="D7" s="88" t="s">
        <v>128</v>
      </c>
      <c r="E7" s="88" t="s">
        <v>129</v>
      </c>
      <c r="F7" s="88" t="s">
        <v>130</v>
      </c>
      <c r="G7" s="88" t="s">
        <v>360</v>
      </c>
      <c r="H7" s="90"/>
      <c r="I7" s="88" t="s">
        <v>131</v>
      </c>
      <c r="J7" s="89" t="s">
        <v>127</v>
      </c>
      <c r="K7" s="88" t="s">
        <v>126</v>
      </c>
      <c r="L7" s="88" t="s">
        <v>132</v>
      </c>
      <c r="M7" s="88" t="s">
        <v>133</v>
      </c>
      <c r="N7" s="234" t="s">
        <v>134</v>
      </c>
      <c r="O7" s="235"/>
      <c r="P7" s="235"/>
    </row>
    <row r="8" spans="1:16" ht="27" customHeight="1">
      <c r="A8" s="252" t="s">
        <v>135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87"/>
      <c r="O8" s="87"/>
      <c r="P8" s="87"/>
    </row>
    <row r="9" spans="1:13" ht="69">
      <c r="A9" s="236" t="s">
        <v>136</v>
      </c>
      <c r="B9" s="237" t="s">
        <v>137</v>
      </c>
      <c r="C9" s="237" t="s">
        <v>138</v>
      </c>
      <c r="D9" s="238" t="s">
        <v>139</v>
      </c>
      <c r="E9" s="239">
        <f>L9/L10*100</f>
        <v>93.00065534837087</v>
      </c>
      <c r="F9" s="239">
        <f>M9/M10*100</f>
        <v>93.00065534837087</v>
      </c>
      <c r="G9" s="239">
        <f>(F9*100/E9)-100</f>
        <v>0</v>
      </c>
      <c r="H9" s="91"/>
      <c r="I9" s="93" t="s">
        <v>140</v>
      </c>
      <c r="J9" s="94" t="s">
        <v>141</v>
      </c>
      <c r="K9" s="95" t="s">
        <v>142</v>
      </c>
      <c r="L9" s="96">
        <v>141129.75</v>
      </c>
      <c r="M9" s="96">
        <v>141129.75</v>
      </c>
    </row>
    <row r="10" spans="1:14" ht="54.75">
      <c r="A10" s="236"/>
      <c r="B10" s="237"/>
      <c r="C10" s="237"/>
      <c r="D10" s="238"/>
      <c r="E10" s="240"/>
      <c r="F10" s="240"/>
      <c r="G10" s="240"/>
      <c r="H10" s="91"/>
      <c r="I10" s="93" t="s">
        <v>143</v>
      </c>
      <c r="J10" s="94" t="s">
        <v>141</v>
      </c>
      <c r="K10" s="95" t="s">
        <v>144</v>
      </c>
      <c r="L10" s="97">
        <v>151751.35</v>
      </c>
      <c r="M10" s="97">
        <v>151751.35</v>
      </c>
      <c r="N10" s="97"/>
    </row>
    <row r="11" spans="1:13" ht="69">
      <c r="A11" s="236" t="s">
        <v>145</v>
      </c>
      <c r="B11" s="237" t="s">
        <v>146</v>
      </c>
      <c r="C11" s="237" t="s">
        <v>138</v>
      </c>
      <c r="D11" s="238" t="s">
        <v>147</v>
      </c>
      <c r="E11" s="241">
        <f>L11/L12*100</f>
        <v>18.619062594979205</v>
      </c>
      <c r="F11" s="241">
        <f>M11/M12*100</f>
        <v>29.959597398565098</v>
      </c>
      <c r="G11" s="239">
        <f>(F11*100/E11)-100</f>
        <v>60.908194200088076</v>
      </c>
      <c r="H11" s="91"/>
      <c r="I11" s="93" t="s">
        <v>148</v>
      </c>
      <c r="J11" s="94" t="s">
        <v>149</v>
      </c>
      <c r="K11" s="95" t="s">
        <v>150</v>
      </c>
      <c r="L11" s="96">
        <v>98727.14</v>
      </c>
      <c r="M11" s="99">
        <v>152891.63</v>
      </c>
    </row>
    <row r="12" spans="1:13" ht="54.75">
      <c r="A12" s="236"/>
      <c r="B12" s="237"/>
      <c r="C12" s="237"/>
      <c r="D12" s="238"/>
      <c r="E12" s="242"/>
      <c r="F12" s="242"/>
      <c r="G12" s="240"/>
      <c r="H12" s="101"/>
      <c r="I12" s="93" t="s">
        <v>151</v>
      </c>
      <c r="J12" s="94" t="s">
        <v>149</v>
      </c>
      <c r="K12" s="95" t="s">
        <v>152</v>
      </c>
      <c r="L12" s="99">
        <v>530247.64</v>
      </c>
      <c r="M12" s="99">
        <v>510326.05</v>
      </c>
    </row>
    <row r="13" spans="1:13" ht="69">
      <c r="A13" s="236" t="s">
        <v>153</v>
      </c>
      <c r="B13" s="237" t="s">
        <v>154</v>
      </c>
      <c r="C13" s="237" t="s">
        <v>138</v>
      </c>
      <c r="D13" s="238" t="s">
        <v>155</v>
      </c>
      <c r="E13" s="241">
        <f>L13/L14*100</f>
        <v>55.45293080481275</v>
      </c>
      <c r="F13" s="241">
        <f>M13/M14*100</f>
        <v>7.354780544815606</v>
      </c>
      <c r="G13" s="239">
        <f>(F13*100/E13)-100</f>
        <v>-86.7368948077722</v>
      </c>
      <c r="H13" s="91"/>
      <c r="I13" s="93" t="s">
        <v>156</v>
      </c>
      <c r="J13" s="94" t="s">
        <v>157</v>
      </c>
      <c r="K13" s="95" t="s">
        <v>158</v>
      </c>
      <c r="L13" s="99">
        <v>2572.65</v>
      </c>
      <c r="M13" s="99">
        <v>2940.1</v>
      </c>
    </row>
    <row r="14" spans="1:13" ht="54.75">
      <c r="A14" s="236"/>
      <c r="B14" s="237"/>
      <c r="C14" s="237"/>
      <c r="D14" s="238"/>
      <c r="E14" s="242"/>
      <c r="F14" s="242"/>
      <c r="G14" s="240"/>
      <c r="H14" s="91"/>
      <c r="I14" s="93" t="s">
        <v>159</v>
      </c>
      <c r="J14" s="94" t="s">
        <v>157</v>
      </c>
      <c r="K14" s="95" t="s">
        <v>160</v>
      </c>
      <c r="L14" s="99">
        <v>4639.34</v>
      </c>
      <c r="M14" s="99">
        <v>39975.36</v>
      </c>
    </row>
    <row r="15" spans="1:13" ht="69">
      <c r="A15" s="236" t="s">
        <v>161</v>
      </c>
      <c r="B15" s="237" t="s">
        <v>162</v>
      </c>
      <c r="C15" s="237" t="s">
        <v>138</v>
      </c>
      <c r="D15" s="238" t="s">
        <v>163</v>
      </c>
      <c r="E15" s="241">
        <f>L15/L16*100</f>
        <v>42.11546225272507</v>
      </c>
      <c r="F15" s="241">
        <f>M15/M16*100</f>
        <v>1.7699828876826857</v>
      </c>
      <c r="G15" s="239">
        <f>(F15*100/E15)-100</f>
        <v>-95.79730865338381</v>
      </c>
      <c r="H15" s="91"/>
      <c r="I15" s="93" t="s">
        <v>164</v>
      </c>
      <c r="J15" s="94" t="s">
        <v>157</v>
      </c>
      <c r="K15" s="95" t="s">
        <v>165</v>
      </c>
      <c r="L15" s="99">
        <v>312.96</v>
      </c>
      <c r="M15" s="99">
        <v>572.71</v>
      </c>
    </row>
    <row r="16" spans="1:13" ht="54.75">
      <c r="A16" s="236"/>
      <c r="B16" s="237"/>
      <c r="C16" s="237"/>
      <c r="D16" s="238"/>
      <c r="E16" s="242"/>
      <c r="F16" s="242"/>
      <c r="G16" s="240"/>
      <c r="H16" s="91"/>
      <c r="I16" s="93" t="s">
        <v>166</v>
      </c>
      <c r="J16" s="94" t="s">
        <v>157</v>
      </c>
      <c r="K16" s="95" t="s">
        <v>167</v>
      </c>
      <c r="L16" s="99">
        <v>743.1</v>
      </c>
      <c r="M16" s="99">
        <v>32356.81</v>
      </c>
    </row>
    <row r="17" spans="1:13" ht="69">
      <c r="A17" s="236" t="s">
        <v>168</v>
      </c>
      <c r="B17" s="237" t="s">
        <v>169</v>
      </c>
      <c r="C17" s="237" t="s">
        <v>138</v>
      </c>
      <c r="D17" s="238" t="s">
        <v>170</v>
      </c>
      <c r="E17" s="241">
        <v>0</v>
      </c>
      <c r="F17" s="241">
        <v>0</v>
      </c>
      <c r="G17" s="239">
        <v>0</v>
      </c>
      <c r="H17" s="91"/>
      <c r="I17" s="93" t="s">
        <v>171</v>
      </c>
      <c r="J17" s="94" t="s">
        <v>157</v>
      </c>
      <c r="K17" s="95" t="s">
        <v>172</v>
      </c>
      <c r="L17" s="99">
        <v>0</v>
      </c>
      <c r="M17" s="99">
        <v>0</v>
      </c>
    </row>
    <row r="18" spans="1:13" ht="54.75">
      <c r="A18" s="236"/>
      <c r="B18" s="237"/>
      <c r="C18" s="237"/>
      <c r="D18" s="238"/>
      <c r="E18" s="242"/>
      <c r="F18" s="242"/>
      <c r="G18" s="240"/>
      <c r="H18" s="102"/>
      <c r="I18" s="93" t="s">
        <v>173</v>
      </c>
      <c r="J18" s="94" t="s">
        <v>157</v>
      </c>
      <c r="K18" s="95" t="s">
        <v>174</v>
      </c>
      <c r="L18" s="99">
        <v>0</v>
      </c>
      <c r="M18" s="99">
        <v>0</v>
      </c>
    </row>
    <row r="19" spans="1:13" ht="82.5">
      <c r="A19" s="236" t="s">
        <v>175</v>
      </c>
      <c r="B19" s="237" t="s">
        <v>176</v>
      </c>
      <c r="C19" s="237" t="s">
        <v>138</v>
      </c>
      <c r="D19" s="238" t="s">
        <v>177</v>
      </c>
      <c r="E19" s="241">
        <v>0</v>
      </c>
      <c r="F19" s="241">
        <v>0</v>
      </c>
      <c r="G19" s="239" t="e">
        <f>(F19*100/E19)-100</f>
        <v>#DIV/0!</v>
      </c>
      <c r="H19" s="102"/>
      <c r="I19" s="93" t="s">
        <v>178</v>
      </c>
      <c r="J19" s="94" t="s">
        <v>179</v>
      </c>
      <c r="K19" s="95" t="s">
        <v>180</v>
      </c>
      <c r="L19" s="103">
        <v>0</v>
      </c>
      <c r="M19" s="103">
        <v>0</v>
      </c>
    </row>
    <row r="20" spans="1:13" ht="41.25">
      <c r="A20" s="236"/>
      <c r="B20" s="237"/>
      <c r="C20" s="237"/>
      <c r="D20" s="238"/>
      <c r="E20" s="242"/>
      <c r="F20" s="242"/>
      <c r="G20" s="240"/>
      <c r="H20" s="104"/>
      <c r="I20" s="93" t="s">
        <v>181</v>
      </c>
      <c r="J20" s="94" t="s">
        <v>179</v>
      </c>
      <c r="K20" s="95" t="s">
        <v>182</v>
      </c>
      <c r="L20" s="103">
        <v>0</v>
      </c>
      <c r="M20" s="103">
        <v>0</v>
      </c>
    </row>
    <row r="21" spans="1:13" ht="29.25" customHeight="1">
      <c r="A21" s="252" t="s">
        <v>183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</row>
    <row r="22" spans="1:13" ht="54.75">
      <c r="A22" s="236" t="s">
        <v>184</v>
      </c>
      <c r="B22" s="237" t="s">
        <v>185</v>
      </c>
      <c r="C22" s="237" t="s">
        <v>186</v>
      </c>
      <c r="D22" s="238" t="s">
        <v>187</v>
      </c>
      <c r="E22" s="241">
        <f>L22/L23</f>
        <v>46.06592650630402</v>
      </c>
      <c r="F22" s="241">
        <f>M22/M23</f>
        <v>72.60673620936267</v>
      </c>
      <c r="G22" s="241">
        <f>(F22*100/E22)-100</f>
        <v>57.61483967857805</v>
      </c>
      <c r="H22" s="104"/>
      <c r="I22" s="93" t="s">
        <v>188</v>
      </c>
      <c r="J22" s="94" t="s">
        <v>189</v>
      </c>
      <c r="K22" s="95" t="s">
        <v>190</v>
      </c>
      <c r="L22" s="103">
        <v>6602597</v>
      </c>
      <c r="M22" s="103">
        <v>14035644.48</v>
      </c>
    </row>
    <row r="23" spans="1:13" ht="41.25">
      <c r="A23" s="236"/>
      <c r="B23" s="237"/>
      <c r="C23" s="237"/>
      <c r="D23" s="238"/>
      <c r="E23" s="242"/>
      <c r="F23" s="242"/>
      <c r="G23" s="242"/>
      <c r="H23" s="105"/>
      <c r="I23" s="93" t="s">
        <v>191</v>
      </c>
      <c r="J23" s="94" t="s">
        <v>192</v>
      </c>
      <c r="K23" s="95" t="s">
        <v>193</v>
      </c>
      <c r="L23" s="103">
        <v>143329.3</v>
      </c>
      <c r="M23" s="103">
        <v>193310.5</v>
      </c>
    </row>
    <row r="24" spans="1:13" ht="41.25">
      <c r="A24" s="236" t="s">
        <v>194</v>
      </c>
      <c r="B24" s="237" t="s">
        <v>195</v>
      </c>
      <c r="C24" s="237" t="s">
        <v>196</v>
      </c>
      <c r="D24" s="238" t="s">
        <v>197</v>
      </c>
      <c r="E24" s="241">
        <f>L24/L25</f>
        <v>0.22303750872989683</v>
      </c>
      <c r="F24" s="241">
        <f>M24/M25</f>
        <v>0.2548644279539911</v>
      </c>
      <c r="G24" s="241">
        <f>(F24*100/E24)-100</f>
        <v>14.269760904941492</v>
      </c>
      <c r="H24" s="104"/>
      <c r="I24" s="93" t="s">
        <v>198</v>
      </c>
      <c r="J24" s="94" t="s">
        <v>149</v>
      </c>
      <c r="K24" s="95" t="s">
        <v>199</v>
      </c>
      <c r="L24" s="103">
        <v>31967.81</v>
      </c>
      <c r="M24" s="103">
        <v>49267.97</v>
      </c>
    </row>
    <row r="25" spans="1:13" ht="41.25">
      <c r="A25" s="236"/>
      <c r="B25" s="237"/>
      <c r="C25" s="237"/>
      <c r="D25" s="238"/>
      <c r="E25" s="242"/>
      <c r="F25" s="242"/>
      <c r="G25" s="242"/>
      <c r="H25" s="104"/>
      <c r="I25" s="93" t="s">
        <v>191</v>
      </c>
      <c r="J25" s="94" t="s">
        <v>192</v>
      </c>
      <c r="K25" s="95" t="s">
        <v>193</v>
      </c>
      <c r="L25" s="103">
        <v>143329.3</v>
      </c>
      <c r="M25" s="103">
        <v>193310.5</v>
      </c>
    </row>
    <row r="26" spans="1:13" ht="41.25">
      <c r="A26" s="236" t="s">
        <v>200</v>
      </c>
      <c r="B26" s="237" t="s">
        <v>201</v>
      </c>
      <c r="C26" s="237" t="s">
        <v>202</v>
      </c>
      <c r="D26" s="238" t="s">
        <v>203</v>
      </c>
      <c r="E26" s="241">
        <f>L26/L27</f>
        <v>57.43402283105023</v>
      </c>
      <c r="F26" s="241">
        <f>M26/M27</f>
        <v>65.38936154949785</v>
      </c>
      <c r="G26" s="241">
        <f>(F26*100/E26)-100</f>
        <v>13.851265027785544</v>
      </c>
      <c r="H26" s="104"/>
      <c r="I26" s="93" t="s">
        <v>204</v>
      </c>
      <c r="J26" s="94" t="s">
        <v>205</v>
      </c>
      <c r="K26" s="95" t="s">
        <v>206</v>
      </c>
      <c r="L26" s="103">
        <v>125780.51</v>
      </c>
      <c r="M26" s="103">
        <v>91152.77</v>
      </c>
    </row>
    <row r="27" spans="1:13" ht="41.25">
      <c r="A27" s="236"/>
      <c r="B27" s="237"/>
      <c r="C27" s="237"/>
      <c r="D27" s="238"/>
      <c r="E27" s="242"/>
      <c r="F27" s="242"/>
      <c r="G27" s="242"/>
      <c r="H27" s="105"/>
      <c r="I27" s="93" t="s">
        <v>207</v>
      </c>
      <c r="J27" s="94" t="s">
        <v>208</v>
      </c>
      <c r="K27" s="95" t="s">
        <v>209</v>
      </c>
      <c r="L27" s="103">
        <v>2190</v>
      </c>
      <c r="M27" s="103">
        <v>1394</v>
      </c>
    </row>
    <row r="28" spans="1:13" ht="41.25">
      <c r="A28" s="236" t="s">
        <v>210</v>
      </c>
      <c r="B28" s="237" t="s">
        <v>211</v>
      </c>
      <c r="C28" s="237" t="s">
        <v>202</v>
      </c>
      <c r="D28" s="238" t="s">
        <v>212</v>
      </c>
      <c r="E28" s="241">
        <f>L28/L29</f>
        <v>23.631940639269406</v>
      </c>
      <c r="F28" s="241">
        <f>M28/M29</f>
        <v>38.99295552367288</v>
      </c>
      <c r="G28" s="241">
        <f>(F28*100/E28)-100</f>
        <v>65.00107256903794</v>
      </c>
      <c r="H28" s="104"/>
      <c r="I28" s="93" t="s">
        <v>213</v>
      </c>
      <c r="J28" s="94" t="s">
        <v>205</v>
      </c>
      <c r="K28" s="95" t="s">
        <v>214</v>
      </c>
      <c r="L28" s="97">
        <v>51753.95</v>
      </c>
      <c r="M28" s="103">
        <v>54356.18</v>
      </c>
    </row>
    <row r="29" spans="1:13" ht="41.25">
      <c r="A29" s="236"/>
      <c r="B29" s="237"/>
      <c r="C29" s="237"/>
      <c r="D29" s="238"/>
      <c r="E29" s="242"/>
      <c r="F29" s="242"/>
      <c r="G29" s="242"/>
      <c r="H29" s="105"/>
      <c r="I29" s="93" t="s">
        <v>207</v>
      </c>
      <c r="J29" s="94" t="s">
        <v>208</v>
      </c>
      <c r="K29" s="95" t="s">
        <v>209</v>
      </c>
      <c r="L29" s="103">
        <v>2190</v>
      </c>
      <c r="M29" s="103">
        <v>1394</v>
      </c>
    </row>
    <row r="30" spans="1:13" ht="41.25">
      <c r="A30" s="236" t="s">
        <v>215</v>
      </c>
      <c r="B30" s="237" t="s">
        <v>216</v>
      </c>
      <c r="C30" s="237" t="s">
        <v>202</v>
      </c>
      <c r="D30" s="238" t="s">
        <v>217</v>
      </c>
      <c r="E30" s="241">
        <f>L30/L31</f>
        <v>0</v>
      </c>
      <c r="F30" s="241">
        <f>M30/M31</f>
        <v>0</v>
      </c>
      <c r="G30" s="241">
        <v>0</v>
      </c>
      <c r="H30" s="104"/>
      <c r="I30" s="93" t="s">
        <v>218</v>
      </c>
      <c r="J30" s="94" t="s">
        <v>205</v>
      </c>
      <c r="K30" s="95" t="s">
        <v>219</v>
      </c>
      <c r="L30" s="103">
        <v>0</v>
      </c>
      <c r="M30" s="103">
        <v>0</v>
      </c>
    </row>
    <row r="31" spans="1:13" ht="41.25">
      <c r="A31" s="236"/>
      <c r="B31" s="237"/>
      <c r="C31" s="237"/>
      <c r="D31" s="238"/>
      <c r="E31" s="242"/>
      <c r="F31" s="242"/>
      <c r="G31" s="242"/>
      <c r="H31" s="105"/>
      <c r="I31" s="93" t="s">
        <v>207</v>
      </c>
      <c r="J31" s="94" t="s">
        <v>208</v>
      </c>
      <c r="K31" s="95" t="s">
        <v>209</v>
      </c>
      <c r="L31" s="103">
        <v>2190</v>
      </c>
      <c r="M31" s="103">
        <v>1394</v>
      </c>
    </row>
    <row r="32" spans="1:13" ht="96">
      <c r="A32" s="236" t="s">
        <v>220</v>
      </c>
      <c r="B32" s="237" t="s">
        <v>221</v>
      </c>
      <c r="C32" s="237" t="s">
        <v>138</v>
      </c>
      <c r="D32" s="238" t="s">
        <v>222</v>
      </c>
      <c r="E32" s="241">
        <v>0</v>
      </c>
      <c r="F32" s="241">
        <v>0</v>
      </c>
      <c r="G32" s="241">
        <v>0</v>
      </c>
      <c r="H32" s="104"/>
      <c r="I32" s="93" t="s">
        <v>223</v>
      </c>
      <c r="J32" s="94" t="s">
        <v>224</v>
      </c>
      <c r="K32" s="106" t="s">
        <v>225</v>
      </c>
      <c r="L32" s="103"/>
      <c r="M32" s="103"/>
    </row>
    <row r="33" spans="1:13" ht="82.5">
      <c r="A33" s="236"/>
      <c r="B33" s="237"/>
      <c r="C33" s="237"/>
      <c r="D33" s="238"/>
      <c r="E33" s="242"/>
      <c r="F33" s="242"/>
      <c r="G33" s="242"/>
      <c r="H33" s="107"/>
      <c r="I33" s="93" t="s">
        <v>226</v>
      </c>
      <c r="J33" s="94" t="s">
        <v>224</v>
      </c>
      <c r="K33" s="95" t="s">
        <v>227</v>
      </c>
      <c r="L33" s="103"/>
      <c r="M33" s="103"/>
    </row>
    <row r="34" spans="1:13" ht="96">
      <c r="A34" s="108" t="s">
        <v>228</v>
      </c>
      <c r="B34" s="106" t="s">
        <v>229</v>
      </c>
      <c r="C34" s="106" t="s">
        <v>230</v>
      </c>
      <c r="D34" s="92" t="s">
        <v>229</v>
      </c>
      <c r="E34" s="100">
        <f>L34</f>
        <v>0</v>
      </c>
      <c r="F34" s="100">
        <f>M34</f>
        <v>0</v>
      </c>
      <c r="G34" s="122">
        <v>0</v>
      </c>
      <c r="H34" s="107"/>
      <c r="I34" s="92" t="s">
        <v>231</v>
      </c>
      <c r="J34" s="92" t="s">
        <v>230</v>
      </c>
      <c r="K34" s="92" t="s">
        <v>229</v>
      </c>
      <c r="L34" s="109"/>
      <c r="M34" s="109"/>
    </row>
    <row r="35" spans="1:13" ht="35.25" customHeight="1">
      <c r="A35" s="252" t="s">
        <v>232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</row>
    <row r="36" spans="1:13" ht="54.75">
      <c r="A36" s="236" t="s">
        <v>233</v>
      </c>
      <c r="B36" s="237" t="s">
        <v>234</v>
      </c>
      <c r="C36" s="237" t="s">
        <v>196</v>
      </c>
      <c r="D36" s="238" t="s">
        <v>235</v>
      </c>
      <c r="E36" s="241">
        <f>L36/L37</f>
        <v>0.29495152910131395</v>
      </c>
      <c r="F36" s="241">
        <f>M36/M37</f>
        <v>0.2607180925351827</v>
      </c>
      <c r="G36" s="241">
        <f>(F36*100/E36)-100</f>
        <v>-11.606461804228289</v>
      </c>
      <c r="H36" s="104"/>
      <c r="I36" s="93" t="s">
        <v>236</v>
      </c>
      <c r="J36" s="94" t="s">
        <v>149</v>
      </c>
      <c r="K36" s="95" t="s">
        <v>237</v>
      </c>
      <c r="L36" s="96">
        <v>355439.82</v>
      </c>
      <c r="M36" s="96">
        <v>390354.41</v>
      </c>
    </row>
    <row r="37" spans="1:13" ht="41.25">
      <c r="A37" s="236"/>
      <c r="B37" s="237"/>
      <c r="C37" s="237"/>
      <c r="D37" s="238"/>
      <c r="E37" s="242"/>
      <c r="F37" s="242"/>
      <c r="G37" s="242"/>
      <c r="H37" s="105"/>
      <c r="I37" s="93" t="s">
        <v>238</v>
      </c>
      <c r="J37" s="94" t="s">
        <v>192</v>
      </c>
      <c r="K37" s="95" t="s">
        <v>239</v>
      </c>
      <c r="L37" s="96">
        <v>1205078.75</v>
      </c>
      <c r="M37" s="96">
        <v>1497227.93</v>
      </c>
    </row>
    <row r="38" spans="1:13" ht="54.75">
      <c r="A38" s="236" t="s">
        <v>240</v>
      </c>
      <c r="B38" s="237" t="s">
        <v>241</v>
      </c>
      <c r="C38" s="237" t="s">
        <v>202</v>
      </c>
      <c r="D38" s="238" t="s">
        <v>242</v>
      </c>
      <c r="E38" s="241">
        <f>L38/L39</f>
        <v>41.621895349530185</v>
      </c>
      <c r="F38" s="241">
        <f>M38/M39</f>
        <v>32.684648410359614</v>
      </c>
      <c r="G38" s="241">
        <f>(F38*100/E38)-100</f>
        <v>-21.472465067046613</v>
      </c>
      <c r="H38" s="104"/>
      <c r="I38" s="93" t="s">
        <v>243</v>
      </c>
      <c r="J38" s="94" t="s">
        <v>205</v>
      </c>
      <c r="K38" s="95" t="s">
        <v>244</v>
      </c>
      <c r="L38" s="96">
        <v>2095204.59</v>
      </c>
      <c r="M38" s="96">
        <v>1364224.54</v>
      </c>
    </row>
    <row r="39" spans="1:14" ht="54.75">
      <c r="A39" s="236"/>
      <c r="B39" s="237"/>
      <c r="C39" s="237"/>
      <c r="D39" s="238"/>
      <c r="E39" s="242"/>
      <c r="F39" s="242"/>
      <c r="G39" s="242"/>
      <c r="H39" s="104"/>
      <c r="I39" s="93" t="s">
        <v>245</v>
      </c>
      <c r="J39" s="94" t="s">
        <v>208</v>
      </c>
      <c r="K39" s="95" t="s">
        <v>246</v>
      </c>
      <c r="L39" s="96">
        <v>50339</v>
      </c>
      <c r="M39" s="96">
        <v>41739</v>
      </c>
      <c r="N39" s="98"/>
    </row>
    <row r="40" spans="1:13" ht="54.75">
      <c r="A40" s="236" t="s">
        <v>247</v>
      </c>
      <c r="B40" s="237" t="s">
        <v>248</v>
      </c>
      <c r="C40" s="237" t="s">
        <v>202</v>
      </c>
      <c r="D40" s="238" t="s">
        <v>249</v>
      </c>
      <c r="E40" s="241">
        <f>L40/L41</f>
        <v>11.746510061781123</v>
      </c>
      <c r="F40" s="241">
        <f>M40/M41</f>
        <v>10.928700256354968</v>
      </c>
      <c r="G40" s="241">
        <f>(F40*100/E40)-100</f>
        <v>-6.962151320901782</v>
      </c>
      <c r="H40" s="104"/>
      <c r="I40" s="93" t="s">
        <v>250</v>
      </c>
      <c r="J40" s="94" t="s">
        <v>205</v>
      </c>
      <c r="K40" s="94" t="s">
        <v>251</v>
      </c>
      <c r="L40" s="110">
        <v>591307.57</v>
      </c>
      <c r="M40" s="110">
        <v>456153.02</v>
      </c>
    </row>
    <row r="41" spans="1:14" ht="54.75">
      <c r="A41" s="236"/>
      <c r="B41" s="237"/>
      <c r="C41" s="237"/>
      <c r="D41" s="238"/>
      <c r="E41" s="242"/>
      <c r="F41" s="242"/>
      <c r="G41" s="242"/>
      <c r="H41" s="105"/>
      <c r="I41" s="93" t="s">
        <v>245</v>
      </c>
      <c r="J41" s="94" t="s">
        <v>208</v>
      </c>
      <c r="K41" s="95" t="s">
        <v>246</v>
      </c>
      <c r="L41" s="96">
        <v>50339</v>
      </c>
      <c r="M41" s="96">
        <v>41739</v>
      </c>
      <c r="N41" s="98"/>
    </row>
    <row r="42" spans="1:13" ht="69">
      <c r="A42" s="236" t="s">
        <v>252</v>
      </c>
      <c r="B42" s="237" t="s">
        <v>253</v>
      </c>
      <c r="C42" s="237" t="s">
        <v>254</v>
      </c>
      <c r="D42" s="238" t="s">
        <v>255</v>
      </c>
      <c r="E42" s="241">
        <f>L42/L43</f>
        <v>34.84979384127386</v>
      </c>
      <c r="F42" s="241">
        <f>M42/M43</f>
        <v>25.71303021310857</v>
      </c>
      <c r="G42" s="241">
        <f>(F42*100/E42)-100</f>
        <v>-26.217554312600527</v>
      </c>
      <c r="H42" s="104"/>
      <c r="I42" s="93" t="s">
        <v>256</v>
      </c>
      <c r="J42" s="94" t="s">
        <v>189</v>
      </c>
      <c r="K42" s="95" t="s">
        <v>257</v>
      </c>
      <c r="L42" s="96">
        <v>41996746</v>
      </c>
      <c r="M42" s="96">
        <v>38498267</v>
      </c>
    </row>
    <row r="43" spans="1:13" ht="41.25">
      <c r="A43" s="236"/>
      <c r="B43" s="237"/>
      <c r="C43" s="237"/>
      <c r="D43" s="238"/>
      <c r="E43" s="242"/>
      <c r="F43" s="242"/>
      <c r="G43" s="242"/>
      <c r="H43" s="105"/>
      <c r="I43" s="93" t="s">
        <v>238</v>
      </c>
      <c r="J43" s="94" t="s">
        <v>192</v>
      </c>
      <c r="K43" s="95" t="s">
        <v>239</v>
      </c>
      <c r="L43" s="96">
        <v>1205078.75</v>
      </c>
      <c r="M43" s="96">
        <v>1497227.93</v>
      </c>
    </row>
    <row r="44" spans="1:13" ht="82.5">
      <c r="A44" s="236" t="s">
        <v>258</v>
      </c>
      <c r="B44" s="237" t="s">
        <v>259</v>
      </c>
      <c r="C44" s="237" t="s">
        <v>260</v>
      </c>
      <c r="D44" s="238" t="s">
        <v>261</v>
      </c>
      <c r="E44" s="241">
        <v>0</v>
      </c>
      <c r="F44" s="241">
        <v>0</v>
      </c>
      <c r="G44" s="241">
        <v>0</v>
      </c>
      <c r="H44" s="104"/>
      <c r="I44" s="93" t="s">
        <v>262</v>
      </c>
      <c r="J44" s="94" t="s">
        <v>157</v>
      </c>
      <c r="K44" s="106" t="s">
        <v>263</v>
      </c>
      <c r="L44" s="103"/>
      <c r="M44" s="103"/>
    </row>
    <row r="45" spans="1:13" ht="54.75">
      <c r="A45" s="236"/>
      <c r="B45" s="237"/>
      <c r="C45" s="237"/>
      <c r="D45" s="238"/>
      <c r="E45" s="242"/>
      <c r="F45" s="242"/>
      <c r="G45" s="242"/>
      <c r="H45" s="104"/>
      <c r="I45" s="93" t="s">
        <v>264</v>
      </c>
      <c r="J45" s="94" t="s">
        <v>192</v>
      </c>
      <c r="K45" s="106" t="s">
        <v>265</v>
      </c>
      <c r="L45" s="103"/>
      <c r="M45" s="103"/>
    </row>
    <row r="46" spans="1:13" ht="82.5">
      <c r="A46" s="236" t="s">
        <v>266</v>
      </c>
      <c r="B46" s="237" t="s">
        <v>267</v>
      </c>
      <c r="C46" s="237" t="s">
        <v>268</v>
      </c>
      <c r="D46" s="238" t="s">
        <v>269</v>
      </c>
      <c r="E46" s="241">
        <v>0</v>
      </c>
      <c r="F46" s="241">
        <v>0</v>
      </c>
      <c r="G46" s="241">
        <v>0</v>
      </c>
      <c r="H46" s="104"/>
      <c r="I46" s="93" t="s">
        <v>270</v>
      </c>
      <c r="J46" s="94" t="s">
        <v>157</v>
      </c>
      <c r="K46" s="95" t="s">
        <v>271</v>
      </c>
      <c r="L46" s="103"/>
      <c r="M46" s="103"/>
    </row>
    <row r="47" spans="1:13" ht="69">
      <c r="A47" s="236"/>
      <c r="B47" s="237"/>
      <c r="C47" s="237"/>
      <c r="D47" s="238"/>
      <c r="E47" s="242"/>
      <c r="F47" s="242"/>
      <c r="G47" s="242"/>
      <c r="H47" s="105"/>
      <c r="I47" s="93" t="s">
        <v>272</v>
      </c>
      <c r="J47" s="94" t="s">
        <v>208</v>
      </c>
      <c r="K47" s="95" t="s">
        <v>273</v>
      </c>
      <c r="L47" s="103"/>
      <c r="M47" s="103"/>
    </row>
    <row r="48" spans="1:13" ht="69">
      <c r="A48" s="236" t="s">
        <v>274</v>
      </c>
      <c r="B48" s="237" t="s">
        <v>275</v>
      </c>
      <c r="C48" s="237" t="s">
        <v>276</v>
      </c>
      <c r="D48" s="238" t="s">
        <v>277</v>
      </c>
      <c r="E48" s="241">
        <v>0</v>
      </c>
      <c r="F48" s="241">
        <v>0</v>
      </c>
      <c r="G48" s="241">
        <v>0</v>
      </c>
      <c r="H48" s="104"/>
      <c r="I48" s="93" t="s">
        <v>278</v>
      </c>
      <c r="J48" s="94" t="s">
        <v>279</v>
      </c>
      <c r="K48" s="106" t="s">
        <v>280</v>
      </c>
      <c r="L48" s="103"/>
      <c r="M48" s="103"/>
    </row>
    <row r="49" spans="1:13" ht="41.25">
      <c r="A49" s="236"/>
      <c r="B49" s="237"/>
      <c r="C49" s="237"/>
      <c r="D49" s="238"/>
      <c r="E49" s="242"/>
      <c r="F49" s="242"/>
      <c r="G49" s="242"/>
      <c r="H49" s="107"/>
      <c r="I49" s="93" t="s">
        <v>238</v>
      </c>
      <c r="J49" s="94" t="s">
        <v>192</v>
      </c>
      <c r="K49" s="95" t="s">
        <v>239</v>
      </c>
      <c r="L49" s="97"/>
      <c r="M49" s="97"/>
    </row>
    <row r="50" spans="1:13" ht="14.25">
      <c r="A50" s="252" t="s">
        <v>281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</row>
    <row r="51" spans="1:13" ht="69">
      <c r="A51" s="243" t="s">
        <v>282</v>
      </c>
      <c r="B51" s="244" t="s">
        <v>283</v>
      </c>
      <c r="C51" s="244" t="s">
        <v>284</v>
      </c>
      <c r="D51" s="245" t="s">
        <v>285</v>
      </c>
      <c r="E51" s="246">
        <v>0</v>
      </c>
      <c r="F51" s="246">
        <v>0</v>
      </c>
      <c r="G51" s="246"/>
      <c r="H51" s="104"/>
      <c r="I51" s="111" t="s">
        <v>286</v>
      </c>
      <c r="J51" s="112" t="s">
        <v>279</v>
      </c>
      <c r="K51" s="113" t="s">
        <v>287</v>
      </c>
      <c r="L51" s="99"/>
      <c r="M51" s="99"/>
    </row>
    <row r="52" spans="1:13" ht="54.75">
      <c r="A52" s="243"/>
      <c r="B52" s="244"/>
      <c r="C52" s="244"/>
      <c r="D52" s="245"/>
      <c r="E52" s="247"/>
      <c r="F52" s="247"/>
      <c r="G52" s="247"/>
      <c r="H52" s="105"/>
      <c r="I52" s="111" t="s">
        <v>288</v>
      </c>
      <c r="J52" s="112" t="s">
        <v>289</v>
      </c>
      <c r="K52" s="113" t="s">
        <v>290</v>
      </c>
      <c r="L52" s="99"/>
      <c r="M52" s="99"/>
    </row>
    <row r="53" spans="1:13" ht="54.75">
      <c r="A53" s="243" t="s">
        <v>291</v>
      </c>
      <c r="B53" s="244" t="s">
        <v>292</v>
      </c>
      <c r="C53" s="244" t="s">
        <v>293</v>
      </c>
      <c r="D53" s="245" t="s">
        <v>294</v>
      </c>
      <c r="E53" s="246">
        <f>L53/L54</f>
        <v>0.1487042349252646</v>
      </c>
      <c r="F53" s="246">
        <f>M53/M54</f>
        <v>0.08719946936954269</v>
      </c>
      <c r="G53" s="246">
        <f>(F53*100/E53)-100</f>
        <v>-41.360466691908826</v>
      </c>
      <c r="H53" s="104"/>
      <c r="I53" s="111" t="s">
        <v>295</v>
      </c>
      <c r="J53" s="114" t="s">
        <v>296</v>
      </c>
      <c r="K53" s="113" t="s">
        <v>297</v>
      </c>
      <c r="L53" s="99">
        <v>34619.94</v>
      </c>
      <c r="M53" s="99">
        <v>37163.97</v>
      </c>
    </row>
    <row r="54" spans="1:13" ht="41.25">
      <c r="A54" s="243"/>
      <c r="B54" s="244"/>
      <c r="C54" s="244"/>
      <c r="D54" s="245"/>
      <c r="E54" s="247"/>
      <c r="F54" s="247"/>
      <c r="G54" s="247"/>
      <c r="H54" s="104"/>
      <c r="I54" s="111" t="s">
        <v>298</v>
      </c>
      <c r="J54" s="112" t="s">
        <v>149</v>
      </c>
      <c r="K54" s="113" t="s">
        <v>299</v>
      </c>
      <c r="L54" s="99">
        <v>232810.72</v>
      </c>
      <c r="M54" s="99">
        <v>426194.91</v>
      </c>
    </row>
    <row r="55" spans="1:13" ht="69">
      <c r="A55" s="243" t="s">
        <v>300</v>
      </c>
      <c r="B55" s="244" t="s">
        <v>301</v>
      </c>
      <c r="C55" s="244" t="s">
        <v>302</v>
      </c>
      <c r="D55" s="245" t="s">
        <v>303</v>
      </c>
      <c r="E55" s="246">
        <f>L55/L56</f>
        <v>101.29761904761905</v>
      </c>
      <c r="F55" s="246">
        <f>M55/M56</f>
        <v>44.606517509727624</v>
      </c>
      <c r="G55" s="246">
        <f>(F55*100/E55)-100</f>
        <v>-55.96489045931225</v>
      </c>
      <c r="H55" s="104"/>
      <c r="I55" s="111" t="s">
        <v>304</v>
      </c>
      <c r="J55" s="112" t="s">
        <v>305</v>
      </c>
      <c r="K55" s="115" t="s">
        <v>306</v>
      </c>
      <c r="L55" s="99">
        <v>4254.5</v>
      </c>
      <c r="M55" s="99">
        <v>8253.99</v>
      </c>
    </row>
    <row r="56" spans="1:13" ht="54.75">
      <c r="A56" s="243"/>
      <c r="B56" s="244"/>
      <c r="C56" s="244"/>
      <c r="D56" s="245"/>
      <c r="E56" s="247"/>
      <c r="F56" s="247"/>
      <c r="G56" s="247"/>
      <c r="H56" s="104"/>
      <c r="I56" s="111" t="s">
        <v>307</v>
      </c>
      <c r="J56" s="112" t="s">
        <v>157</v>
      </c>
      <c r="K56" s="113" t="s">
        <v>308</v>
      </c>
      <c r="L56" s="99">
        <v>42</v>
      </c>
      <c r="M56" s="99">
        <v>185.04</v>
      </c>
    </row>
    <row r="57" spans="1:13" ht="41.25">
      <c r="A57" s="236" t="s">
        <v>309</v>
      </c>
      <c r="B57" s="237" t="s">
        <v>310</v>
      </c>
      <c r="C57" s="237" t="s">
        <v>138</v>
      </c>
      <c r="D57" s="238" t="s">
        <v>311</v>
      </c>
      <c r="E57" s="241">
        <f>L57/L58*100</f>
        <v>13.461159591037003</v>
      </c>
      <c r="F57" s="241">
        <f>M57/M58*100</f>
        <v>28.39449763874381</v>
      </c>
      <c r="G57" s="241">
        <f>(F57*100/E57)-100</f>
        <v>110.9364906248496</v>
      </c>
      <c r="H57" s="104"/>
      <c r="I57" s="93" t="s">
        <v>312</v>
      </c>
      <c r="J57" s="94" t="s">
        <v>149</v>
      </c>
      <c r="K57" s="106" t="s">
        <v>313</v>
      </c>
      <c r="L57" s="99">
        <v>59054.48</v>
      </c>
      <c r="M57" s="99">
        <v>103221.62</v>
      </c>
    </row>
    <row r="58" spans="1:13" ht="41.25">
      <c r="A58" s="236"/>
      <c r="B58" s="237"/>
      <c r="C58" s="237"/>
      <c r="D58" s="238"/>
      <c r="E58" s="242"/>
      <c r="F58" s="242"/>
      <c r="G58" s="242"/>
      <c r="H58" s="104"/>
      <c r="I58" s="93" t="s">
        <v>314</v>
      </c>
      <c r="J58" s="94" t="s">
        <v>149</v>
      </c>
      <c r="K58" s="106" t="s">
        <v>152</v>
      </c>
      <c r="L58" s="99">
        <v>438702.77</v>
      </c>
      <c r="M58" s="99">
        <v>363526.84</v>
      </c>
    </row>
    <row r="59" spans="1:13" ht="54.75">
      <c r="A59" s="236" t="s">
        <v>315</v>
      </c>
      <c r="B59" s="237" t="s">
        <v>316</v>
      </c>
      <c r="C59" s="237" t="s">
        <v>138</v>
      </c>
      <c r="D59" s="237" t="s">
        <v>317</v>
      </c>
      <c r="E59" s="248">
        <f>(L59/(L60+L61+L59))*100</f>
        <v>12.175365083158027</v>
      </c>
      <c r="F59" s="248">
        <f>(M59/(M60+M61+M59))*100</f>
        <v>6.238215859305144</v>
      </c>
      <c r="G59" s="249">
        <f>(F59*100/E59)-100</f>
        <v>-48.76362378706524</v>
      </c>
      <c r="H59" s="104"/>
      <c r="I59" s="93" t="s">
        <v>318</v>
      </c>
      <c r="J59" s="94" t="s">
        <v>157</v>
      </c>
      <c r="K59" s="106" t="s">
        <v>319</v>
      </c>
      <c r="L59" s="99">
        <v>856</v>
      </c>
      <c r="M59" s="99">
        <v>250.46</v>
      </c>
    </row>
    <row r="60" spans="1:13" ht="54.75">
      <c r="A60" s="236"/>
      <c r="B60" s="237"/>
      <c r="C60" s="237"/>
      <c r="D60" s="237"/>
      <c r="E60" s="248"/>
      <c r="F60" s="248"/>
      <c r="G60" s="250"/>
      <c r="H60" s="104"/>
      <c r="I60" s="93" t="s">
        <v>320</v>
      </c>
      <c r="J60" s="94" t="s">
        <v>157</v>
      </c>
      <c r="K60" s="106" t="s">
        <v>167</v>
      </c>
      <c r="L60" s="99">
        <v>661.79</v>
      </c>
      <c r="M60" s="99">
        <v>590.71</v>
      </c>
    </row>
    <row r="61" spans="1:13" ht="54.75">
      <c r="A61" s="236"/>
      <c r="B61" s="237"/>
      <c r="C61" s="237"/>
      <c r="D61" s="237"/>
      <c r="E61" s="248"/>
      <c r="F61" s="248"/>
      <c r="G61" s="251"/>
      <c r="H61" s="104"/>
      <c r="I61" s="93" t="s">
        <v>321</v>
      </c>
      <c r="J61" s="94" t="s">
        <v>157</v>
      </c>
      <c r="K61" s="106" t="s">
        <v>322</v>
      </c>
      <c r="L61" s="99">
        <v>5512.8</v>
      </c>
      <c r="M61" s="99">
        <v>3173.76</v>
      </c>
    </row>
    <row r="62" spans="1:13" ht="54.75">
      <c r="A62" s="236" t="s">
        <v>323</v>
      </c>
      <c r="B62" s="237" t="s">
        <v>324</v>
      </c>
      <c r="C62" s="237" t="s">
        <v>325</v>
      </c>
      <c r="D62" s="237" t="s">
        <v>326</v>
      </c>
      <c r="E62" s="249">
        <f>L62/(L63+L64+L65)</f>
        <v>0.6901689518864571</v>
      </c>
      <c r="F62" s="249">
        <f>M62/(M63+M64+M65)</f>
        <v>0.9825147554472882</v>
      </c>
      <c r="G62" s="249">
        <f>(F62*100/E62)-100</f>
        <v>42.358585207542944</v>
      </c>
      <c r="H62" s="104"/>
      <c r="I62" s="93" t="s">
        <v>327</v>
      </c>
      <c r="J62" s="94" t="s">
        <v>305</v>
      </c>
      <c r="K62" s="106" t="s">
        <v>328</v>
      </c>
      <c r="L62" s="99">
        <v>4873</v>
      </c>
      <c r="M62" s="99">
        <v>4351.1</v>
      </c>
    </row>
    <row r="63" spans="1:13" ht="41.25">
      <c r="A63" s="236"/>
      <c r="B63" s="237"/>
      <c r="C63" s="237"/>
      <c r="D63" s="237"/>
      <c r="E63" s="250"/>
      <c r="F63" s="250"/>
      <c r="G63" s="250"/>
      <c r="H63" s="104"/>
      <c r="I63" s="93" t="s">
        <v>329</v>
      </c>
      <c r="J63" s="94" t="s">
        <v>157</v>
      </c>
      <c r="K63" s="106" t="s">
        <v>330</v>
      </c>
      <c r="L63" s="99">
        <v>1038.57</v>
      </c>
      <c r="M63" s="99">
        <v>1149.994</v>
      </c>
    </row>
    <row r="64" spans="1:13" ht="54.75">
      <c r="A64" s="236"/>
      <c r="B64" s="237"/>
      <c r="C64" s="237"/>
      <c r="D64" s="237"/>
      <c r="E64" s="250"/>
      <c r="F64" s="250"/>
      <c r="G64" s="250" t="e">
        <f>(F64*100/E64)-100</f>
        <v>#DIV/0!</v>
      </c>
      <c r="H64" s="104"/>
      <c r="I64" s="93" t="s">
        <v>166</v>
      </c>
      <c r="J64" s="94" t="s">
        <v>157</v>
      </c>
      <c r="K64" s="106" t="s">
        <v>167</v>
      </c>
      <c r="L64" s="96">
        <v>959.42</v>
      </c>
      <c r="M64" s="96">
        <v>104.78</v>
      </c>
    </row>
    <row r="65" spans="1:13" ht="54.75">
      <c r="A65" s="236"/>
      <c r="B65" s="237"/>
      <c r="C65" s="237"/>
      <c r="D65" s="237"/>
      <c r="E65" s="251"/>
      <c r="F65" s="251"/>
      <c r="G65" s="251"/>
      <c r="H65" s="104"/>
      <c r="I65" s="93" t="s">
        <v>159</v>
      </c>
      <c r="J65" s="94" t="s">
        <v>157</v>
      </c>
      <c r="K65" s="106" t="s">
        <v>322</v>
      </c>
      <c r="L65" s="99">
        <v>5062.6</v>
      </c>
      <c r="M65" s="99">
        <v>3173.76</v>
      </c>
    </row>
    <row r="66" spans="1:13" ht="54.75">
      <c r="A66" s="236" t="s">
        <v>331</v>
      </c>
      <c r="B66" s="237" t="s">
        <v>332</v>
      </c>
      <c r="C66" s="237" t="s">
        <v>333</v>
      </c>
      <c r="D66" s="238" t="s">
        <v>334</v>
      </c>
      <c r="E66" s="241">
        <f>L66/L67</f>
        <v>0.0008528024569485576</v>
      </c>
      <c r="F66" s="241">
        <f>M66/M67</f>
        <v>1.215802579438943</v>
      </c>
      <c r="G66" s="241">
        <f>(F66*100/E66)-100</f>
        <v>142465.55777163786</v>
      </c>
      <c r="H66" s="104"/>
      <c r="I66" s="93" t="s">
        <v>335</v>
      </c>
      <c r="J66" s="94" t="s">
        <v>305</v>
      </c>
      <c r="K66" s="106" t="s">
        <v>336</v>
      </c>
      <c r="L66" s="116">
        <v>3110</v>
      </c>
      <c r="M66" s="116">
        <v>2939.3</v>
      </c>
    </row>
    <row r="67" spans="1:13" ht="41.25">
      <c r="A67" s="236"/>
      <c r="B67" s="237"/>
      <c r="C67" s="237"/>
      <c r="D67" s="238"/>
      <c r="E67" s="242"/>
      <c r="F67" s="242"/>
      <c r="G67" s="242"/>
      <c r="H67" s="104"/>
      <c r="I67" s="93" t="s">
        <v>337</v>
      </c>
      <c r="J67" s="94" t="s">
        <v>205</v>
      </c>
      <c r="K67" s="106" t="s">
        <v>338</v>
      </c>
      <c r="L67" s="99">
        <v>3646800</v>
      </c>
      <c r="M67" s="99">
        <v>2417.58</v>
      </c>
    </row>
    <row r="68" spans="1:13" ht="54.75">
      <c r="A68" s="236" t="s">
        <v>339</v>
      </c>
      <c r="B68" s="237" t="s">
        <v>340</v>
      </c>
      <c r="C68" s="237" t="s">
        <v>254</v>
      </c>
      <c r="D68" s="238" t="s">
        <v>341</v>
      </c>
      <c r="E68" s="241">
        <f>L68/L69</f>
        <v>2.633765530792757</v>
      </c>
      <c r="F68" s="241">
        <f>M68/M69</f>
        <v>2.3768050101289147</v>
      </c>
      <c r="G68" s="241">
        <f>(F68*100/E68)-100</f>
        <v>-9.75639318153344</v>
      </c>
      <c r="H68" s="104"/>
      <c r="I68" s="93" t="s">
        <v>342</v>
      </c>
      <c r="J68" s="94" t="s">
        <v>189</v>
      </c>
      <c r="K68" s="106" t="s">
        <v>343</v>
      </c>
      <c r="L68" s="99">
        <v>1304987.1</v>
      </c>
      <c r="M68" s="99">
        <v>1164595</v>
      </c>
    </row>
    <row r="69" spans="1:13" ht="41.25">
      <c r="A69" s="236"/>
      <c r="B69" s="237"/>
      <c r="C69" s="237"/>
      <c r="D69" s="238"/>
      <c r="E69" s="242"/>
      <c r="F69" s="242"/>
      <c r="G69" s="242"/>
      <c r="H69" s="105"/>
      <c r="I69" s="93" t="s">
        <v>344</v>
      </c>
      <c r="J69" s="94" t="s">
        <v>192</v>
      </c>
      <c r="K69" s="106" t="s">
        <v>345</v>
      </c>
      <c r="L69" s="103">
        <v>495483.4</v>
      </c>
      <c r="M69" s="103">
        <f>'[2]Форма 8'!V9</f>
        <v>489983.4</v>
      </c>
    </row>
    <row r="70" spans="1:13" ht="14.25">
      <c r="A70" s="254" t="s">
        <v>346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</row>
    <row r="71" spans="1:13" ht="172.5" customHeight="1">
      <c r="A71" s="117" t="s">
        <v>347</v>
      </c>
      <c r="B71" s="118" t="s">
        <v>229</v>
      </c>
      <c r="C71" s="118" t="s">
        <v>230</v>
      </c>
      <c r="D71" s="118" t="s">
        <v>229</v>
      </c>
      <c r="E71" s="119">
        <f aca="true" t="shared" si="0" ref="E71:F76">L71</f>
        <v>28</v>
      </c>
      <c r="F71" s="119">
        <f t="shared" si="0"/>
        <v>28</v>
      </c>
      <c r="G71" s="119">
        <f>(F71*100/E71)-100</f>
        <v>0</v>
      </c>
      <c r="H71" s="120" t="s">
        <v>229</v>
      </c>
      <c r="I71" s="94" t="s">
        <v>348</v>
      </c>
      <c r="J71" s="118" t="s">
        <v>229</v>
      </c>
      <c r="K71" s="118" t="s">
        <v>230</v>
      </c>
      <c r="L71" s="118">
        <v>28</v>
      </c>
      <c r="M71" s="118">
        <v>28</v>
      </c>
    </row>
    <row r="72" spans="1:13" ht="259.5" customHeight="1">
      <c r="A72" s="117" t="s">
        <v>349</v>
      </c>
      <c r="B72" s="118" t="s">
        <v>229</v>
      </c>
      <c r="C72" s="118" t="s">
        <v>230</v>
      </c>
      <c r="D72" s="118" t="s">
        <v>229</v>
      </c>
      <c r="E72" s="119">
        <f t="shared" si="0"/>
        <v>15</v>
      </c>
      <c r="F72" s="119">
        <f t="shared" si="0"/>
        <v>15</v>
      </c>
      <c r="G72" s="119">
        <f>(F72*100/E72)-100</f>
        <v>0</v>
      </c>
      <c r="H72" s="120" t="s">
        <v>229</v>
      </c>
      <c r="I72" s="94" t="s">
        <v>350</v>
      </c>
      <c r="J72" s="118" t="s">
        <v>229</v>
      </c>
      <c r="K72" s="118" t="s">
        <v>230</v>
      </c>
      <c r="L72" s="118">
        <v>15</v>
      </c>
      <c r="M72" s="118">
        <v>15</v>
      </c>
    </row>
    <row r="73" spans="1:13" ht="96">
      <c r="A73" s="117" t="s">
        <v>351</v>
      </c>
      <c r="B73" s="118" t="s">
        <v>229</v>
      </c>
      <c r="C73" s="118" t="s">
        <v>230</v>
      </c>
      <c r="D73" s="118" t="s">
        <v>229</v>
      </c>
      <c r="E73" s="119">
        <f t="shared" si="0"/>
        <v>15</v>
      </c>
      <c r="F73" s="119">
        <f t="shared" si="0"/>
        <v>15</v>
      </c>
      <c r="G73" s="119">
        <f>(F73*100/E73)-100</f>
        <v>0</v>
      </c>
      <c r="H73" s="120" t="s">
        <v>229</v>
      </c>
      <c r="I73" s="94" t="s">
        <v>352</v>
      </c>
      <c r="J73" s="118" t="s">
        <v>229</v>
      </c>
      <c r="K73" s="118" t="s">
        <v>230</v>
      </c>
      <c r="L73" s="118">
        <v>15</v>
      </c>
      <c r="M73" s="118">
        <v>15</v>
      </c>
    </row>
    <row r="74" spans="1:13" ht="96">
      <c r="A74" s="117" t="s">
        <v>353</v>
      </c>
      <c r="B74" s="118" t="s">
        <v>229</v>
      </c>
      <c r="C74" s="118" t="s">
        <v>230</v>
      </c>
      <c r="D74" s="118" t="s">
        <v>229</v>
      </c>
      <c r="E74" s="119">
        <f t="shared" si="0"/>
        <v>0</v>
      </c>
      <c r="F74" s="119">
        <f t="shared" si="0"/>
        <v>0</v>
      </c>
      <c r="G74" s="119" t="e">
        <f>(F74*100/E74)-100</f>
        <v>#DIV/0!</v>
      </c>
      <c r="H74" s="120" t="s">
        <v>229</v>
      </c>
      <c r="I74" s="94" t="s">
        <v>354</v>
      </c>
      <c r="J74" s="118" t="s">
        <v>229</v>
      </c>
      <c r="K74" s="118" t="s">
        <v>230</v>
      </c>
      <c r="L74" s="118">
        <v>0</v>
      </c>
      <c r="M74" s="118">
        <v>0</v>
      </c>
    </row>
    <row r="75" spans="1:13" ht="220.5">
      <c r="A75" s="117" t="s">
        <v>355</v>
      </c>
      <c r="B75" s="118" t="s">
        <v>229</v>
      </c>
      <c r="C75" s="118" t="s">
        <v>230</v>
      </c>
      <c r="D75" s="118" t="s">
        <v>229</v>
      </c>
      <c r="E75" s="119">
        <f t="shared" si="0"/>
        <v>15</v>
      </c>
      <c r="F75" s="119">
        <f t="shared" si="0"/>
        <v>15</v>
      </c>
      <c r="G75" s="119">
        <f>(F75*100/E75)-100</f>
        <v>0</v>
      </c>
      <c r="H75" s="120" t="s">
        <v>229</v>
      </c>
      <c r="I75" s="94" t="s">
        <v>356</v>
      </c>
      <c r="J75" s="118" t="s">
        <v>229</v>
      </c>
      <c r="K75" s="118" t="s">
        <v>230</v>
      </c>
      <c r="L75" s="118">
        <v>15</v>
      </c>
      <c r="M75" s="118">
        <v>15</v>
      </c>
    </row>
    <row r="76" spans="1:13" ht="96">
      <c r="A76" s="117" t="s">
        <v>357</v>
      </c>
      <c r="B76" s="118" t="s">
        <v>229</v>
      </c>
      <c r="C76" s="118" t="s">
        <v>230</v>
      </c>
      <c r="D76" s="118" t="s">
        <v>229</v>
      </c>
      <c r="E76" s="119">
        <f t="shared" si="0"/>
        <v>0</v>
      </c>
      <c r="F76" s="119">
        <f t="shared" si="0"/>
        <v>0</v>
      </c>
      <c r="G76" s="119"/>
      <c r="H76" s="120" t="s">
        <v>229</v>
      </c>
      <c r="I76" s="94" t="s">
        <v>358</v>
      </c>
      <c r="J76" s="118" t="s">
        <v>229</v>
      </c>
      <c r="K76" s="118" t="s">
        <v>230</v>
      </c>
      <c r="L76" s="118">
        <v>0</v>
      </c>
      <c r="M76" s="118">
        <v>0</v>
      </c>
    </row>
    <row r="77" spans="1:13" ht="14.25" customHeight="1">
      <c r="A77" s="123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</row>
    <row r="78" spans="1:13" ht="14.2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  <row r="79" spans="1:13" ht="14.25" customHeight="1">
      <c r="A79" s="256"/>
      <c r="B79" s="256"/>
      <c r="C79" s="126"/>
      <c r="D79" s="126"/>
      <c r="E79" s="126"/>
      <c r="F79" s="126"/>
      <c r="G79" s="126"/>
      <c r="H79" s="126"/>
      <c r="I79" s="180"/>
      <c r="J79" s="180"/>
      <c r="K79" s="125"/>
      <c r="L79" s="125"/>
      <c r="M79" s="125"/>
    </row>
    <row r="80" spans="1:13" ht="14.25" customHeight="1">
      <c r="A80" s="256"/>
      <c r="B80" s="256"/>
      <c r="C80" s="126"/>
      <c r="D80" s="126"/>
      <c r="E80" s="126"/>
      <c r="F80" s="126"/>
      <c r="G80" s="126"/>
      <c r="H80" s="126"/>
      <c r="I80" s="180"/>
      <c r="J80" s="180"/>
      <c r="K80" s="125"/>
      <c r="L80" s="125"/>
      <c r="M80" s="125"/>
    </row>
    <row r="81" spans="1:13" ht="27.75" customHeight="1">
      <c r="A81" s="256"/>
      <c r="B81" s="256"/>
      <c r="C81" s="257"/>
      <c r="D81" s="257"/>
      <c r="E81" s="257"/>
      <c r="F81" s="257"/>
      <c r="G81" s="126"/>
      <c r="H81" s="126"/>
      <c r="I81" s="259"/>
      <c r="J81" s="259"/>
      <c r="K81" s="125"/>
      <c r="L81" s="125"/>
      <c r="M81" s="125"/>
    </row>
    <row r="82" spans="1:13" ht="20.25" customHeight="1">
      <c r="A82" s="180"/>
      <c r="B82" s="180"/>
      <c r="C82" s="258"/>
      <c r="D82" s="258"/>
      <c r="E82" s="258"/>
      <c r="F82" s="258"/>
      <c r="G82" s="180"/>
      <c r="H82" s="180"/>
      <c r="I82" s="259"/>
      <c r="J82" s="259"/>
      <c r="K82" s="125"/>
      <c r="L82" s="125"/>
      <c r="M82" s="125"/>
    </row>
    <row r="83" spans="1:13" ht="14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25"/>
      <c r="L83" s="125"/>
      <c r="M83" s="125"/>
    </row>
    <row r="84" spans="1:13" ht="14.25" customHeight="1">
      <c r="A84" s="260"/>
      <c r="B84" s="260"/>
      <c r="C84" s="180"/>
      <c r="D84" s="180"/>
      <c r="E84" s="180"/>
      <c r="F84" s="180"/>
      <c r="G84" s="180"/>
      <c r="H84" s="180"/>
      <c r="I84" s="180"/>
      <c r="J84" s="180"/>
      <c r="K84" s="125"/>
      <c r="L84" s="125"/>
      <c r="M84" s="125"/>
    </row>
    <row r="85" spans="1:13" ht="24.75" customHeight="1">
      <c r="A85" s="260"/>
      <c r="B85" s="260"/>
      <c r="C85" s="180"/>
      <c r="D85" s="180"/>
      <c r="E85" s="180"/>
      <c r="F85" s="180"/>
      <c r="G85" s="180"/>
      <c r="H85" s="180"/>
      <c r="I85" s="259"/>
      <c r="J85" s="259"/>
      <c r="K85" s="125"/>
      <c r="L85" s="125"/>
      <c r="M85" s="125"/>
    </row>
    <row r="86" spans="1:13" ht="15.75" customHeight="1">
      <c r="A86" s="180"/>
      <c r="B86" s="180"/>
      <c r="C86" s="258"/>
      <c r="D86" s="258"/>
      <c r="E86" s="258"/>
      <c r="F86" s="258"/>
      <c r="G86" s="180"/>
      <c r="H86" s="180"/>
      <c r="I86" s="259"/>
      <c r="J86" s="259"/>
      <c r="K86" s="125"/>
      <c r="L86" s="125"/>
      <c r="M86" s="125"/>
    </row>
    <row r="87" spans="1:13" ht="14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25"/>
      <c r="L87" s="125"/>
      <c r="M87" s="125"/>
    </row>
    <row r="88" spans="1:13" ht="15" customHeight="1">
      <c r="A88" s="261"/>
      <c r="B88" s="261"/>
      <c r="C88" s="181"/>
      <c r="D88" s="181"/>
      <c r="E88" s="181"/>
      <c r="F88" s="181"/>
      <c r="G88" s="181"/>
      <c r="H88" s="181"/>
      <c r="I88" s="181"/>
      <c r="J88" s="181"/>
      <c r="K88" s="125"/>
      <c r="L88" s="125"/>
      <c r="M88" s="125"/>
    </row>
    <row r="89" spans="1:13" ht="21.75" customHeight="1">
      <c r="A89" s="261"/>
      <c r="B89" s="261"/>
      <c r="C89" s="262"/>
      <c r="D89" s="262"/>
      <c r="E89" s="262"/>
      <c r="F89" s="262"/>
      <c r="G89" s="181"/>
      <c r="H89" s="181"/>
      <c r="I89" s="262"/>
      <c r="J89" s="262"/>
      <c r="K89" s="125"/>
      <c r="L89" s="125"/>
      <c r="M89" s="125"/>
    </row>
    <row r="90" spans="1:13" ht="18" customHeight="1">
      <c r="A90" s="181"/>
      <c r="B90" s="181"/>
      <c r="C90" s="262"/>
      <c r="D90" s="262"/>
      <c r="E90" s="262"/>
      <c r="F90" s="262"/>
      <c r="G90" s="181"/>
      <c r="H90" s="181"/>
      <c r="I90" s="262"/>
      <c r="J90" s="262"/>
      <c r="K90" s="125"/>
      <c r="L90" s="125"/>
      <c r="M90" s="125"/>
    </row>
    <row r="91" spans="1:13" ht="14.2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5"/>
      <c r="L91" s="125"/>
      <c r="M91" s="125"/>
    </row>
    <row r="92" spans="1:13" ht="14.25" customHeight="1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</row>
    <row r="93" spans="1:13" ht="14.2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</row>
    <row r="94" spans="1:13" ht="14.25" customHeight="1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</row>
    <row r="95" spans="1:13" ht="14.2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</row>
    <row r="96" spans="1:13" ht="14.25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</row>
  </sheetData>
  <sheetProtection/>
  <mergeCells count="212">
    <mergeCell ref="A88:B89"/>
    <mergeCell ref="C86:F86"/>
    <mergeCell ref="I86:J86"/>
    <mergeCell ref="C89:F89"/>
    <mergeCell ref="C90:F90"/>
    <mergeCell ref="I89:J89"/>
    <mergeCell ref="I90:J90"/>
    <mergeCell ref="A79:B81"/>
    <mergeCell ref="C81:F81"/>
    <mergeCell ref="C82:F82"/>
    <mergeCell ref="I81:J81"/>
    <mergeCell ref="I82:J82"/>
    <mergeCell ref="A84:B85"/>
    <mergeCell ref="I85:J85"/>
    <mergeCell ref="G55:G56"/>
    <mergeCell ref="G53:G54"/>
    <mergeCell ref="G51:G52"/>
    <mergeCell ref="G48:G49"/>
    <mergeCell ref="G46:G47"/>
    <mergeCell ref="G44:G45"/>
    <mergeCell ref="A70:M70"/>
    <mergeCell ref="G66:G67"/>
    <mergeCell ref="G68:G69"/>
    <mergeCell ref="G62:G65"/>
    <mergeCell ref="G59:G61"/>
    <mergeCell ref="G57:G58"/>
    <mergeCell ref="A68:A69"/>
    <mergeCell ref="B68:B69"/>
    <mergeCell ref="C68:C69"/>
    <mergeCell ref="D68:D69"/>
    <mergeCell ref="A35:M35"/>
    <mergeCell ref="A21:M21"/>
    <mergeCell ref="A8:M8"/>
    <mergeCell ref="A50:M50"/>
    <mergeCell ref="G36:G37"/>
    <mergeCell ref="G38:G39"/>
    <mergeCell ref="G40:G41"/>
    <mergeCell ref="G42:G43"/>
    <mergeCell ref="G22:G23"/>
    <mergeCell ref="G24:G25"/>
    <mergeCell ref="G26:G27"/>
    <mergeCell ref="G28:G29"/>
    <mergeCell ref="G30:G31"/>
    <mergeCell ref="G32:G33"/>
    <mergeCell ref="G9:G10"/>
    <mergeCell ref="G11:G12"/>
    <mergeCell ref="G13:G14"/>
    <mergeCell ref="G15:G16"/>
    <mergeCell ref="G17:G18"/>
    <mergeCell ref="G19:G20"/>
    <mergeCell ref="E68:E69"/>
    <mergeCell ref="F68:F69"/>
    <mergeCell ref="A66:A67"/>
    <mergeCell ref="B66:B67"/>
    <mergeCell ref="C66:C67"/>
    <mergeCell ref="D66:D67"/>
    <mergeCell ref="E66:E67"/>
    <mergeCell ref="F66:F67"/>
    <mergeCell ref="A62:A65"/>
    <mergeCell ref="B62:B65"/>
    <mergeCell ref="C62:C65"/>
    <mergeCell ref="D62:D65"/>
    <mergeCell ref="E62:E65"/>
    <mergeCell ref="F62:F65"/>
    <mergeCell ref="A59:A61"/>
    <mergeCell ref="B59:B61"/>
    <mergeCell ref="C59:C61"/>
    <mergeCell ref="D59:D61"/>
    <mergeCell ref="E59:E61"/>
    <mergeCell ref="F59:F61"/>
    <mergeCell ref="A57:A58"/>
    <mergeCell ref="B57:B58"/>
    <mergeCell ref="C57:C58"/>
    <mergeCell ref="D57:D58"/>
    <mergeCell ref="E57:E58"/>
    <mergeCell ref="F57:F58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3:E4"/>
    <mergeCell ref="A1:M1"/>
    <mergeCell ref="A5:L5"/>
    <mergeCell ref="N7:P7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fitToHeight="0" fitToWidth="1" horizontalDpi="600" verticalDpi="600" orientation="landscape" paperSize="9" scale="49" r:id="rId1"/>
  <rowBreaks count="1" manualBreakCount="1"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5" sqref="A2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2022-03-09T11:32:25Z</dcterms:modified>
  <cp:category/>
  <cp:version/>
  <cp:contentType/>
  <cp:contentStatus/>
</cp:coreProperties>
</file>