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65" windowWidth="14805" windowHeight="525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Лист1!$A$1:$AC$54</definedName>
  </definedNames>
  <calcPr calcId="144525"/>
</workbook>
</file>

<file path=xl/calcChain.xml><?xml version="1.0" encoding="utf-8"?>
<calcChain xmlns="http://schemas.openxmlformats.org/spreadsheetml/2006/main">
  <c r="V17" i="1" l="1"/>
  <c r="D17" i="1"/>
  <c r="V14" i="1" l="1"/>
  <c r="AC51" i="1" l="1"/>
  <c r="AC50" i="1"/>
  <c r="AC49" i="1"/>
  <c r="AC47" i="1"/>
  <c r="AC10" i="1"/>
  <c r="AC8" i="1"/>
  <c r="W45" i="1"/>
  <c r="Z45" i="1"/>
  <c r="Y45" i="1"/>
  <c r="H45" i="1"/>
  <c r="H42" i="1" s="1"/>
  <c r="G45" i="1"/>
  <c r="F45" i="1"/>
  <c r="E45" i="1"/>
  <c r="Z22" i="1" l="1"/>
  <c r="Y22" i="1"/>
  <c r="V22" i="1" l="1"/>
  <c r="Y29" i="1"/>
  <c r="Z29" i="1"/>
  <c r="Z38" i="1"/>
  <c r="Z35" i="1"/>
  <c r="W42" i="1"/>
  <c r="Y42" i="1"/>
  <c r="V23" i="1" l="1"/>
  <c r="V15" i="1" l="1"/>
  <c r="AB19" i="1" l="1"/>
  <c r="Z19" i="1"/>
  <c r="V37" i="1" l="1"/>
  <c r="AC37" i="1" s="1"/>
  <c r="V36" i="1"/>
  <c r="Y35" i="1"/>
  <c r="Z9" i="1" l="1"/>
  <c r="X45" i="1" l="1"/>
  <c r="X27" i="1" l="1"/>
  <c r="H38" i="1" l="1"/>
  <c r="AB38" i="1" l="1"/>
  <c r="AA38" i="1"/>
  <c r="Y38" i="1"/>
  <c r="X38" i="1"/>
  <c r="W38" i="1"/>
  <c r="Z42" i="1"/>
  <c r="V42" i="1" l="1"/>
  <c r="X42" i="1"/>
  <c r="AA42" i="1"/>
  <c r="V20" i="1" l="1"/>
  <c r="Z5" i="1" l="1"/>
  <c r="V28" i="1"/>
  <c r="AB45" i="1" l="1"/>
  <c r="AA45" i="1"/>
  <c r="Z12" i="1" l="1"/>
  <c r="Y12" i="1"/>
  <c r="AB12" i="1"/>
  <c r="AA12" i="1"/>
  <c r="X12" i="1"/>
  <c r="W12" i="1"/>
  <c r="D23" i="1" l="1"/>
  <c r="AC23" i="1" s="1"/>
  <c r="G22" i="1" l="1"/>
  <c r="H22" i="1"/>
  <c r="J45" i="1" l="1"/>
  <c r="I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s="1"/>
  <c r="D29" i="1" l="1"/>
  <c r="V26" i="1"/>
  <c r="V25" i="1"/>
  <c r="AC25" i="1" s="1"/>
  <c r="V24" i="1"/>
  <c r="AC24" i="1" s="1"/>
  <c r="V21" i="1"/>
  <c r="AB22" i="1"/>
  <c r="AA22" i="1"/>
  <c r="AA19" i="1" s="1"/>
  <c r="X22" i="1"/>
  <c r="X19" i="1" s="1"/>
  <c r="Y19" i="1" l="1"/>
  <c r="W19" i="1"/>
  <c r="AB29" i="1"/>
  <c r="AA29" i="1"/>
  <c r="V29" i="1"/>
  <c r="AC29" i="1" s="1"/>
  <c r="X29" i="1"/>
  <c r="W29" i="1"/>
  <c r="V19" i="1" l="1"/>
  <c r="I12" i="1"/>
  <c r="H12" i="1"/>
  <c r="G12" i="1"/>
  <c r="F12" i="1"/>
  <c r="E12" i="1"/>
  <c r="J12" i="1"/>
  <c r="AC17" i="1"/>
  <c r="V18" i="1"/>
  <c r="AC18" i="1" s="1"/>
  <c r="D18" i="1"/>
  <c r="D12" i="1" l="1"/>
  <c r="H5" i="1" l="1"/>
  <c r="V6" i="1"/>
  <c r="D6" i="1"/>
  <c r="AC6" i="1" s="1"/>
  <c r="H19" i="1" l="1"/>
  <c r="I22" i="1"/>
  <c r="J22" i="1"/>
  <c r="Y5" i="1" l="1"/>
  <c r="V13" i="1" l="1"/>
  <c r="V12" i="1" s="1"/>
  <c r="D13" i="1"/>
  <c r="AC13" i="1" s="1"/>
  <c r="AC12" i="1" l="1"/>
  <c r="D28" i="1"/>
  <c r="AC28" i="1" s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AC46" i="1" s="1"/>
  <c r="V44" i="1"/>
  <c r="D46" i="1"/>
  <c r="D47" i="1"/>
  <c r="D48" i="1"/>
  <c r="D45" i="1" s="1"/>
  <c r="D49" i="1"/>
  <c r="D50" i="1"/>
  <c r="AB43" i="1"/>
  <c r="AB42" i="1" s="1"/>
  <c r="AA43" i="1"/>
  <c r="Y43" i="1"/>
  <c r="X43" i="1"/>
  <c r="W43" i="1"/>
  <c r="F43" i="1"/>
  <c r="F42" i="1" s="1"/>
  <c r="G43" i="1"/>
  <c r="G42" i="1" s="1"/>
  <c r="H43" i="1"/>
  <c r="I43" i="1"/>
  <c r="I42" i="1" s="1"/>
  <c r="J43" i="1"/>
  <c r="J42" i="1" s="1"/>
  <c r="E43" i="1"/>
  <c r="E42" i="1" s="1"/>
  <c r="AC48" i="1" l="1"/>
  <c r="V45" i="1"/>
  <c r="AC45" i="1" s="1"/>
  <c r="V43" i="1"/>
  <c r="AC43" i="1" s="1"/>
  <c r="AC44" i="1"/>
  <c r="V32" i="1"/>
  <c r="AB35" i="1" l="1"/>
  <c r="AA35" i="1"/>
  <c r="X35" i="1"/>
  <c r="W35" i="1"/>
  <c r="D14" i="1" l="1"/>
  <c r="AC14" i="1" s="1"/>
  <c r="D8" i="1" l="1"/>
  <c r="V8" i="1"/>
  <c r="V35" i="1" l="1"/>
  <c r="AC35" i="1" s="1"/>
  <c r="D24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E53" i="1" l="1"/>
  <c r="U29" i="1"/>
  <c r="T29" i="1"/>
  <c r="S29" i="1"/>
  <c r="R29" i="1"/>
  <c r="Q29" i="1"/>
  <c r="P29" i="1"/>
  <c r="O29" i="1"/>
  <c r="N29" i="1"/>
  <c r="M29" i="1"/>
  <c r="L29" i="1"/>
  <c r="K29" i="1"/>
  <c r="V41" i="1" l="1"/>
  <c r="AC41" i="1" s="1"/>
  <c r="V40" i="1"/>
  <c r="V39" i="1"/>
  <c r="V34" i="1"/>
  <c r="V33" i="1"/>
  <c r="V31" i="1"/>
  <c r="V30" i="1"/>
  <c r="AC30" i="1" s="1"/>
  <c r="V11" i="1"/>
  <c r="AC11" i="1" s="1"/>
  <c r="V10" i="1"/>
  <c r="V9" i="1" s="1"/>
  <c r="AC9" i="1" s="1"/>
  <c r="V7" i="1"/>
  <c r="D15" i="1"/>
  <c r="AC15" i="1" s="1"/>
  <c r="D41" i="1"/>
  <c r="D37" i="1"/>
  <c r="D44" i="1"/>
  <c r="D52" i="1"/>
  <c r="AC52" i="1" s="1"/>
  <c r="D39" i="1"/>
  <c r="D36" i="1"/>
  <c r="D34" i="1"/>
  <c r="D33" i="1"/>
  <c r="AC33" i="1" s="1"/>
  <c r="D32" i="1"/>
  <c r="AC32" i="1" s="1"/>
  <c r="D30" i="1"/>
  <c r="D31" i="1"/>
  <c r="AC31" i="1" s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D22" i="1"/>
  <c r="AC22" i="1" s="1"/>
  <c r="D21" i="1"/>
  <c r="AC21" i="1" s="1"/>
  <c r="D20" i="1"/>
  <c r="AC20" i="1" s="1"/>
  <c r="J9" i="1"/>
  <c r="J53" i="1" s="1"/>
  <c r="I9" i="1"/>
  <c r="I53" i="1" s="1"/>
  <c r="H9" i="1"/>
  <c r="H53" i="1" s="1"/>
  <c r="G9" i="1"/>
  <c r="G53" i="1" s="1"/>
  <c r="F9" i="1"/>
  <c r="F53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V38" i="1" l="1"/>
  <c r="AC38" i="1" s="1"/>
  <c r="AC39" i="1"/>
  <c r="V5" i="1"/>
  <c r="AC7" i="1"/>
  <c r="D19" i="1"/>
  <c r="AC19" i="1" s="1"/>
  <c r="L53" i="1"/>
  <c r="N53" i="1"/>
  <c r="P53" i="1"/>
  <c r="R53" i="1"/>
  <c r="T53" i="1"/>
  <c r="K53" i="1"/>
  <c r="M53" i="1"/>
  <c r="O53" i="1"/>
  <c r="Q53" i="1"/>
  <c r="S53" i="1"/>
  <c r="U53" i="1"/>
  <c r="D38" i="1"/>
  <c r="AC5" i="1" l="1"/>
  <c r="D43" i="1"/>
  <c r="D42" i="1" s="1"/>
  <c r="D53" i="1" l="1"/>
  <c r="AC42" i="1"/>
  <c r="X53" i="1"/>
  <c r="Y53" i="1"/>
  <c r="Z53" i="1"/>
  <c r="AA53" i="1"/>
  <c r="AB53" i="1"/>
  <c r="W53" i="1"/>
  <c r="V27" i="1"/>
  <c r="V53" i="1" s="1"/>
  <c r="AC27" i="1" l="1"/>
  <c r="AC53" i="1"/>
</calcChain>
</file>

<file path=xl/sharedStrings.xml><?xml version="1.0" encoding="utf-8"?>
<sst xmlns="http://schemas.openxmlformats.org/spreadsheetml/2006/main" count="155" uniqueCount="119">
  <si>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</si>
  <si>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</si>
  <si>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</si>
  <si>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</si>
  <si>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</si>
  <si>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</si>
  <si>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</si>
  <si>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</si>
  <si>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</si>
  <si>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</si>
  <si>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</si>
  <si>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</si>
  <si>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</si>
  <si>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</si>
  <si>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</si>
  <si>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</si>
  <si>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</si>
  <si>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</si>
  <si>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</si>
  <si>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</si>
  <si>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</si>
  <si>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</si>
  <si>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</si>
  <si>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</si>
  <si>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</si>
  <si>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</si>
  <si>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</si>
  <si>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</si>
  <si>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</si>
  <si>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</si>
  <si>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</si>
  <si>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</si>
  <si>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</si>
  <si>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</si>
  <si>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</si>
  <si>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</si>
  <si>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</si>
  <si>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</si>
  <si>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</si>
  <si>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</si>
  <si>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</si>
  <si>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</si>
  <si>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</si>
  <si>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</si>
  <si>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</si>
  <si>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</si>
  <si>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</si>
  <si>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</si>
  <si>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</si>
  <si>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</si>
  <si>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</si>
  <si>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</si>
  <si>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</si>
  <si>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</si>
  <si>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</si>
  <si>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</si>
  <si>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</si>
  <si>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</si>
  <si>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</si>
  <si>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</si>
  <si>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</si>
  <si>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</si>
  <si>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</si>
  <si>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</si>
  <si>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</si>
  <si>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</si>
  <si>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</si>
  <si>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</si>
  <si>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</si>
  <si>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</si>
  <si>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</si>
  <si>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</si>
  <si>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</si>
  <si>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</si>
  <si>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</si>
  <si>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</si>
  <si>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</si>
  <si>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</si>
  <si>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</si>
  <si>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</si>
  <si>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</si>
  <si>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</si>
  <si>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</si>
  <si>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</si>
  <si>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</si>
  <si>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</si>
  <si>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</si>
  <si>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</si>
  <si>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</si>
  <si>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</si>
  <si>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</si>
  <si>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</si>
  <si>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</si>
  <si>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</si>
  <si>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</si>
  <si>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</si>
  <si>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</si>
  <si>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</si>
  <si>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</si>
  <si>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</si>
  <si>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</si>
  <si>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</si>
  <si>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</si>
  <si>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</si>
  <si>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</si>
  <si>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</si>
  <si>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8.5.</t>
  </si>
  <si>
    <t>Мониторинг реализации муниципальных программ МО МР "Печора за 1 полугодие  2021 года</t>
  </si>
  <si>
    <t xml:space="preserve"> ВСЕГО   по Программе на 01.07.2021 г.  (тыс. рублей)</t>
  </si>
  <si>
    <t>Кассовое исполнение на 01.07.2021 г. (тыс. рублей)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</si>
  <si>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</si>
  <si>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</si>
  <si>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</si>
  <si>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 xml:space="preserve">   МКУ "Управление по делам ГО и ЧС"                                            </t>
  </si>
  <si>
    <t>Сектор по связям с общественностью администрации МР "Печора"</t>
  </si>
  <si>
    <t>Отдел благоустройства, дорожного хозяйства и транспорта администрации МР "Печора"</t>
  </si>
  <si>
    <t>МКУ "Управление по делам ГО и ЧС"</t>
  </si>
  <si>
    <t>Отдел моложежной политики, физкультуры и спорта администрации  МР "Печора"</t>
  </si>
  <si>
    <t>Управление финансов МР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</si>
</sst>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16" fontId="26" fillId="2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8"/>
  <sheetViews>
    <sheetView tabSelected="1" view="pageBreakPreview" zoomScale="70" zoomScaleNormal="87" zoomScaleSheetLayoutView="7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C7" sqref="C7"/>
    </sheetView>
  </sheetViews>
  <sheetFormatPr defaultRowHeight="40.15" customHeight="1" x14ac:dyDescent="0.25"/>
  <cols>
    <col min="1" max="1" width="8.42578125" style="109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103"/>
      <c r="B1" s="156" t="s">
        <v>107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</row>
    <row r="2" spans="1:31" s="8" customFormat="1" ht="18.600000000000001" customHeight="1" x14ac:dyDescent="0.25">
      <c r="A2" s="103"/>
      <c r="B2" s="13" t="s">
        <v>57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57</v>
      </c>
      <c r="Z2" s="3"/>
      <c r="AA2" s="3"/>
      <c r="AB2" s="3"/>
      <c r="AC2" s="3"/>
    </row>
    <row r="3" spans="1:31" s="8" customFormat="1" ht="27.75" customHeight="1" x14ac:dyDescent="0.25">
      <c r="A3" s="157" t="s">
        <v>4</v>
      </c>
      <c r="B3" s="157" t="s">
        <v>93</v>
      </c>
      <c r="C3" s="157" t="s">
        <v>25</v>
      </c>
      <c r="D3" s="166" t="s">
        <v>108</v>
      </c>
      <c r="E3" s="163" t="s">
        <v>0</v>
      </c>
      <c r="F3" s="164"/>
      <c r="G3" s="164"/>
      <c r="H3" s="164"/>
      <c r="I3" s="164"/>
      <c r="J3" s="164"/>
      <c r="K3" s="163" t="s">
        <v>0</v>
      </c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 t="s">
        <v>109</v>
      </c>
      <c r="W3" s="160" t="s">
        <v>0</v>
      </c>
      <c r="X3" s="161"/>
      <c r="Y3" s="161"/>
      <c r="Z3" s="161"/>
      <c r="AA3" s="161"/>
      <c r="AB3" s="162"/>
      <c r="AC3" s="66" t="s">
        <v>56</v>
      </c>
    </row>
    <row r="4" spans="1:31" s="8" customFormat="1" ht="87.75" customHeight="1" x14ac:dyDescent="0.25">
      <c r="A4" s="158"/>
      <c r="B4" s="158"/>
      <c r="C4" s="168"/>
      <c r="D4" s="167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7" t="s">
        <v>11</v>
      </c>
      <c r="N4" s="67" t="s">
        <v>13</v>
      </c>
      <c r="O4" s="15" t="s">
        <v>6</v>
      </c>
      <c r="P4" s="67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65"/>
      <c r="W4" s="68" t="s">
        <v>1</v>
      </c>
      <c r="X4" s="66" t="s">
        <v>5</v>
      </c>
      <c r="Y4" s="66" t="s">
        <v>19</v>
      </c>
      <c r="Z4" s="68" t="s">
        <v>10</v>
      </c>
      <c r="AA4" s="66" t="s">
        <v>2</v>
      </c>
      <c r="AB4" s="66" t="s">
        <v>7</v>
      </c>
      <c r="AC4" s="66"/>
    </row>
    <row r="5" spans="1:31" s="7" customFormat="1" ht="81.75" customHeight="1" x14ac:dyDescent="0.25">
      <c r="A5" s="101" t="s">
        <v>23</v>
      </c>
      <c r="B5" s="150" t="s">
        <v>97</v>
      </c>
      <c r="C5" s="33" t="s">
        <v>63</v>
      </c>
      <c r="D5" s="36">
        <f>D6+D7</f>
        <v>2312.1999999999998</v>
      </c>
      <c r="E5" s="36">
        <f>E7</f>
        <v>0</v>
      </c>
      <c r="F5" s="36">
        <f t="shared" ref="F5:J5" si="0">F7</f>
        <v>0</v>
      </c>
      <c r="G5" s="36">
        <f t="shared" si="0"/>
        <v>800</v>
      </c>
      <c r="H5" s="36">
        <f>H6+H7</f>
        <v>1512.2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992.4</v>
      </c>
      <c r="W5" s="73">
        <f>W7</f>
        <v>0</v>
      </c>
      <c r="X5" s="73">
        <f t="shared" ref="X5:AB5" si="2">X7</f>
        <v>0</v>
      </c>
      <c r="Y5" s="73">
        <f>Y7</f>
        <v>800</v>
      </c>
      <c r="Z5" s="73">
        <f>Z6+Z7</f>
        <v>192.4</v>
      </c>
      <c r="AA5" s="73">
        <f t="shared" si="2"/>
        <v>0</v>
      </c>
      <c r="AB5" s="73">
        <f t="shared" si="2"/>
        <v>0</v>
      </c>
      <c r="AC5" s="25">
        <f>V5/D5*100</f>
        <v>42.920162615690685</v>
      </c>
      <c r="AD5" s="6"/>
      <c r="AE5" s="91"/>
    </row>
    <row r="6" spans="1:31" s="7" customFormat="1" ht="72.75" customHeight="1" x14ac:dyDescent="0.25">
      <c r="A6" s="31" t="s">
        <v>64</v>
      </c>
      <c r="B6" s="89" t="s">
        <v>73</v>
      </c>
      <c r="C6" s="31" t="s">
        <v>63</v>
      </c>
      <c r="D6" s="39">
        <f>E6+F6+G6+H6+I6+J6</f>
        <v>450.5</v>
      </c>
      <c r="E6" s="40">
        <v>0</v>
      </c>
      <c r="F6" s="40">
        <v>0</v>
      </c>
      <c r="G6" s="40">
        <v>0</v>
      </c>
      <c r="H6" s="40">
        <v>450.5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26">
        <f t="shared" ref="AC6:AC53" si="3">V6/D6*100</f>
        <v>0</v>
      </c>
      <c r="AD6" s="6"/>
      <c r="AE6" s="92"/>
    </row>
    <row r="7" spans="1:31" s="8" customFormat="1" ht="87.75" customHeight="1" x14ac:dyDescent="0.25">
      <c r="A7" s="31" t="s">
        <v>65</v>
      </c>
      <c r="B7" s="159" t="s">
        <v>74</v>
      </c>
      <c r="C7" s="31" t="s">
        <v>63</v>
      </c>
      <c r="D7" s="39">
        <f t="shared" ref="D7:D11" si="4">E7+F7+G7+H7+I7+J7</f>
        <v>1861.7</v>
      </c>
      <c r="E7" s="40">
        <v>0</v>
      </c>
      <c r="F7" s="40">
        <v>0</v>
      </c>
      <c r="G7" s="40">
        <v>800</v>
      </c>
      <c r="H7" s="40">
        <v>1061.7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992.4</v>
      </c>
      <c r="W7" s="71">
        <v>0</v>
      </c>
      <c r="X7" s="26">
        <v>0</v>
      </c>
      <c r="Y7" s="26">
        <v>800</v>
      </c>
      <c r="Z7" s="71">
        <v>192.4</v>
      </c>
      <c r="AA7" s="26">
        <v>0</v>
      </c>
      <c r="AB7" s="26">
        <v>0</v>
      </c>
      <c r="AC7" s="26">
        <f t="shared" si="3"/>
        <v>53.306118064134935</v>
      </c>
      <c r="AD7" s="12"/>
      <c r="AE7" s="93"/>
    </row>
    <row r="8" spans="1:31" ht="60.75" hidden="1" customHeight="1" x14ac:dyDescent="0.25">
      <c r="A8" s="31" t="s">
        <v>60</v>
      </c>
      <c r="B8" s="159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94"/>
      <c r="AE8" s="95"/>
    </row>
    <row r="9" spans="1:31" s="7" customFormat="1" ht="206.25" customHeight="1" x14ac:dyDescent="0.25">
      <c r="A9" s="38" t="s">
        <v>20</v>
      </c>
      <c r="B9" s="151" t="s">
        <v>98</v>
      </c>
      <c r="C9" s="33" t="s">
        <v>63</v>
      </c>
      <c r="D9" s="36">
        <f>D10+D11</f>
        <v>435.2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435.2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315.2</v>
      </c>
      <c r="W9" s="74">
        <f>W10+W11</f>
        <v>0</v>
      </c>
      <c r="X9" s="74">
        <f t="shared" ref="X9:AB9" si="7">X10+X11</f>
        <v>0</v>
      </c>
      <c r="Y9" s="74">
        <v>0</v>
      </c>
      <c r="Z9" s="74">
        <f>Z10+Z11</f>
        <v>315.2</v>
      </c>
      <c r="AA9" s="74">
        <f t="shared" si="7"/>
        <v>0</v>
      </c>
      <c r="AB9" s="74">
        <f t="shared" si="7"/>
        <v>0</v>
      </c>
      <c r="AC9" s="74">
        <f t="shared" si="3"/>
        <v>72.42647058823529</v>
      </c>
      <c r="AD9" s="6"/>
      <c r="AE9" s="92"/>
    </row>
    <row r="10" spans="1:31" s="8" customFormat="1" ht="65.25" customHeight="1" x14ac:dyDescent="0.25">
      <c r="A10" s="31" t="s">
        <v>60</v>
      </c>
      <c r="B10" s="60" t="s">
        <v>75</v>
      </c>
      <c r="C10" s="31" t="s">
        <v>63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0</v>
      </c>
      <c r="W10" s="71">
        <v>0</v>
      </c>
      <c r="X10" s="26">
        <v>0</v>
      </c>
      <c r="Y10" s="26">
        <v>0</v>
      </c>
      <c r="Z10" s="71">
        <v>0</v>
      </c>
      <c r="AA10" s="26">
        <v>0</v>
      </c>
      <c r="AB10" s="26">
        <v>0</v>
      </c>
      <c r="AC10" s="26">
        <f t="shared" si="3"/>
        <v>0</v>
      </c>
      <c r="AD10" s="12"/>
      <c r="AE10" s="93"/>
    </row>
    <row r="11" spans="1:31" s="8" customFormat="1" ht="69" customHeight="1" x14ac:dyDescent="0.25">
      <c r="A11" s="31" t="s">
        <v>21</v>
      </c>
      <c r="B11" s="60" t="s">
        <v>76</v>
      </c>
      <c r="C11" s="31" t="s">
        <v>50</v>
      </c>
      <c r="D11" s="39">
        <f t="shared" si="4"/>
        <v>315.2</v>
      </c>
      <c r="E11" s="40">
        <v>0</v>
      </c>
      <c r="F11" s="40">
        <v>0</v>
      </c>
      <c r="G11" s="40">
        <v>0</v>
      </c>
      <c r="H11" s="40">
        <v>315.2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315.2</v>
      </c>
      <c r="W11" s="71">
        <v>0</v>
      </c>
      <c r="X11" s="26">
        <v>0</v>
      </c>
      <c r="Y11" s="26">
        <v>0</v>
      </c>
      <c r="Z11" s="71">
        <v>315.2</v>
      </c>
      <c r="AA11" s="26">
        <v>0</v>
      </c>
      <c r="AB11" s="26">
        <v>0</v>
      </c>
      <c r="AC11" s="26">
        <f t="shared" si="3"/>
        <v>100</v>
      </c>
      <c r="AD11" s="12"/>
      <c r="AE11" s="93"/>
    </row>
    <row r="12" spans="1:31" s="9" customFormat="1" ht="127.5" customHeight="1" x14ac:dyDescent="0.25">
      <c r="A12" s="123" t="s">
        <v>105</v>
      </c>
      <c r="B12" s="122" t="s">
        <v>99</v>
      </c>
      <c r="C12" s="123" t="s">
        <v>22</v>
      </c>
      <c r="D12" s="135">
        <f>E12+F12+G12+H12+I12+J12</f>
        <v>431751.30000000005</v>
      </c>
      <c r="E12" s="135">
        <f t="shared" ref="E12:I12" si="8">E13+E14+E15+E16+E17+E18</f>
        <v>0</v>
      </c>
      <c r="F12" s="135">
        <f t="shared" si="8"/>
        <v>220202.1</v>
      </c>
      <c r="G12" s="135">
        <f t="shared" si="8"/>
        <v>93622.700000000012</v>
      </c>
      <c r="H12" s="135">
        <f t="shared" si="8"/>
        <v>74323.099999999991</v>
      </c>
      <c r="I12" s="135">
        <f t="shared" si="8"/>
        <v>43603.4</v>
      </c>
      <c r="J12" s="135">
        <f>J13+J14+J15+J16+J17+J18</f>
        <v>0</v>
      </c>
      <c r="K12" s="135">
        <f t="shared" ref="K12:U12" si="9">K13+K14+K15+K16+K17</f>
        <v>0</v>
      </c>
      <c r="L12" s="135">
        <f t="shared" si="9"/>
        <v>0</v>
      </c>
      <c r="M12" s="135">
        <f t="shared" si="9"/>
        <v>0</v>
      </c>
      <c r="N12" s="135">
        <f t="shared" si="9"/>
        <v>0</v>
      </c>
      <c r="O12" s="135">
        <f t="shared" si="9"/>
        <v>0</v>
      </c>
      <c r="P12" s="135">
        <f t="shared" si="9"/>
        <v>0</v>
      </c>
      <c r="Q12" s="135">
        <f t="shared" si="9"/>
        <v>0</v>
      </c>
      <c r="R12" s="135">
        <f t="shared" si="9"/>
        <v>0</v>
      </c>
      <c r="S12" s="135">
        <f t="shared" si="9"/>
        <v>0</v>
      </c>
      <c r="T12" s="135">
        <f t="shared" si="9"/>
        <v>0</v>
      </c>
      <c r="U12" s="135">
        <f t="shared" si="9"/>
        <v>0</v>
      </c>
      <c r="V12" s="36">
        <f>V13+V14+V15+V16+V17+V18</f>
        <v>126217.4</v>
      </c>
      <c r="W12" s="135">
        <f t="shared" ref="W12:AB12" si="10">W13+W14+W15+W16+W17+W18</f>
        <v>0</v>
      </c>
      <c r="X12" s="135">
        <f t="shared" si="10"/>
        <v>76759.8</v>
      </c>
      <c r="Y12" s="135">
        <f t="shared" si="10"/>
        <v>31267.5</v>
      </c>
      <c r="Z12" s="135">
        <f t="shared" si="10"/>
        <v>8305.6</v>
      </c>
      <c r="AA12" s="135">
        <f t="shared" si="10"/>
        <v>9884.5</v>
      </c>
      <c r="AB12" s="135">
        <f t="shared" si="10"/>
        <v>0</v>
      </c>
      <c r="AC12" s="135">
        <f t="shared" si="3"/>
        <v>29.233820488786016</v>
      </c>
      <c r="AD12" s="138"/>
      <c r="AE12" s="96"/>
    </row>
    <row r="13" spans="1:31" s="9" customFormat="1" ht="74.25" customHeight="1" x14ac:dyDescent="0.25">
      <c r="A13" s="128" t="s">
        <v>26</v>
      </c>
      <c r="B13" s="127" t="s">
        <v>77</v>
      </c>
      <c r="C13" s="110" t="s">
        <v>22</v>
      </c>
      <c r="D13" s="129">
        <f>E13+F13+G13+H13+I13+J13</f>
        <v>73860.399999999994</v>
      </c>
      <c r="E13" s="117">
        <v>0</v>
      </c>
      <c r="F13" s="117">
        <v>0</v>
      </c>
      <c r="G13" s="117">
        <v>27556.2</v>
      </c>
      <c r="H13" s="117">
        <v>46304.2</v>
      </c>
      <c r="I13" s="117">
        <v>0</v>
      </c>
      <c r="J13" s="117">
        <v>0</v>
      </c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32">
        <f>W13+X13+Y13+Z13+AA13+AB13</f>
        <v>3430.4</v>
      </c>
      <c r="W13" s="130">
        <v>0</v>
      </c>
      <c r="X13" s="117">
        <v>0</v>
      </c>
      <c r="Y13" s="117">
        <v>672.5</v>
      </c>
      <c r="Z13" s="130">
        <v>2757.9</v>
      </c>
      <c r="AA13" s="117">
        <v>0</v>
      </c>
      <c r="AB13" s="117">
        <v>0</v>
      </c>
      <c r="AC13" s="117">
        <f t="shared" si="3"/>
        <v>4.6444373439623945</v>
      </c>
      <c r="AD13" s="59"/>
      <c r="AE13" s="96"/>
    </row>
    <row r="14" spans="1:31" s="9" customFormat="1" ht="177.75" customHeight="1" x14ac:dyDescent="0.25">
      <c r="A14" s="154" t="s">
        <v>27</v>
      </c>
      <c r="B14" s="134" t="s">
        <v>78</v>
      </c>
      <c r="C14" s="120" t="s">
        <v>68</v>
      </c>
      <c r="D14" s="129">
        <f>E14+F14+G14+H14+I14+J14</f>
        <v>270567.50000000006</v>
      </c>
      <c r="E14" s="117">
        <v>0</v>
      </c>
      <c r="F14" s="117">
        <v>220202.1</v>
      </c>
      <c r="G14" s="117">
        <v>44750.1</v>
      </c>
      <c r="H14" s="117">
        <v>4444.8999999999996</v>
      </c>
      <c r="I14" s="117">
        <v>1170.4000000000001</v>
      </c>
      <c r="J14" s="117">
        <v>0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32">
        <f>W14+X14+Y14+Z14+AA14+AB14</f>
        <v>100015</v>
      </c>
      <c r="W14" s="130"/>
      <c r="X14" s="117">
        <v>76759.8</v>
      </c>
      <c r="Y14" s="117">
        <v>21371.1</v>
      </c>
      <c r="Z14" s="130">
        <v>1871.1</v>
      </c>
      <c r="AA14" s="117">
        <v>13</v>
      </c>
      <c r="AB14" s="117">
        <v>0</v>
      </c>
      <c r="AC14" s="117">
        <f t="shared" si="3"/>
        <v>36.964897853585512</v>
      </c>
      <c r="AD14" s="59"/>
      <c r="AE14" s="96"/>
    </row>
    <row r="15" spans="1:31" s="9" customFormat="1" ht="89.25" customHeight="1" x14ac:dyDescent="0.25">
      <c r="A15" s="154" t="s">
        <v>28</v>
      </c>
      <c r="B15" s="133" t="s">
        <v>79</v>
      </c>
      <c r="C15" s="120" t="s">
        <v>110</v>
      </c>
      <c r="D15" s="129">
        <f>E15+F15+G15+H15+I15+J15</f>
        <v>82614.600000000006</v>
      </c>
      <c r="E15" s="117">
        <v>0</v>
      </c>
      <c r="F15" s="117">
        <v>0</v>
      </c>
      <c r="G15" s="117">
        <v>18485.8</v>
      </c>
      <c r="H15" s="117">
        <v>23225.8</v>
      </c>
      <c r="I15" s="117">
        <v>40903</v>
      </c>
      <c r="J15" s="117">
        <v>0</v>
      </c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32">
        <f>W15+X15+Y15+Z15+AA15+AB15</f>
        <v>21709.3</v>
      </c>
      <c r="W15" s="130">
        <v>0</v>
      </c>
      <c r="X15" s="117">
        <v>0</v>
      </c>
      <c r="Y15" s="117">
        <v>9223.9</v>
      </c>
      <c r="Z15" s="130">
        <v>3664.7</v>
      </c>
      <c r="AA15" s="117">
        <v>8820.7000000000007</v>
      </c>
      <c r="AB15" s="117">
        <v>0</v>
      </c>
      <c r="AC15" s="117">
        <f t="shared" si="3"/>
        <v>26.277800776133997</v>
      </c>
      <c r="AD15" s="59"/>
      <c r="AE15" s="96"/>
    </row>
    <row r="16" spans="1:31" s="9" customFormat="1" ht="74.25" customHeight="1" x14ac:dyDescent="0.25">
      <c r="A16" s="131" t="s">
        <v>29</v>
      </c>
      <c r="B16" s="132" t="s">
        <v>80</v>
      </c>
      <c r="C16" s="110" t="s">
        <v>22</v>
      </c>
      <c r="D16" s="129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32">
        <f>W16+X16+Y16+Z16+AA16+AB16</f>
        <v>0</v>
      </c>
      <c r="W16" s="130">
        <v>0</v>
      </c>
      <c r="X16" s="117">
        <v>0</v>
      </c>
      <c r="Y16" s="117">
        <v>0</v>
      </c>
      <c r="Z16" s="130">
        <v>0</v>
      </c>
      <c r="AA16" s="117">
        <v>0</v>
      </c>
      <c r="AB16" s="117">
        <v>0</v>
      </c>
      <c r="AC16" s="117">
        <v>0</v>
      </c>
      <c r="AD16" s="59"/>
      <c r="AE16" s="96"/>
    </row>
    <row r="17" spans="1:31" s="5" customFormat="1" ht="145.5" customHeight="1" x14ac:dyDescent="0.25">
      <c r="A17" s="120" t="s">
        <v>66</v>
      </c>
      <c r="B17" s="127" t="s">
        <v>94</v>
      </c>
      <c r="C17" s="128" t="s">
        <v>70</v>
      </c>
      <c r="D17" s="129">
        <f>H17+I17</f>
        <v>378.2</v>
      </c>
      <c r="E17" s="117">
        <v>0</v>
      </c>
      <c r="F17" s="117">
        <v>0</v>
      </c>
      <c r="G17" s="117">
        <v>0</v>
      </c>
      <c r="H17" s="117">
        <v>348.2</v>
      </c>
      <c r="I17" s="117">
        <v>30</v>
      </c>
      <c r="J17" s="117">
        <v>0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32">
        <f>Z17+AA17</f>
        <v>12.700000000000001</v>
      </c>
      <c r="W17" s="117">
        <v>0</v>
      </c>
      <c r="X17" s="117">
        <v>0</v>
      </c>
      <c r="Y17" s="117">
        <v>0</v>
      </c>
      <c r="Z17" s="117">
        <v>11.9</v>
      </c>
      <c r="AA17" s="117">
        <v>0.8</v>
      </c>
      <c r="AB17" s="117">
        <v>0</v>
      </c>
      <c r="AC17" s="117">
        <f t="shared" si="3"/>
        <v>3.3580116340560551</v>
      </c>
      <c r="AD17" s="97"/>
      <c r="AE17" s="98"/>
    </row>
    <row r="18" spans="1:31" s="5" customFormat="1" ht="87" customHeight="1" x14ac:dyDescent="0.25">
      <c r="A18" s="120" t="s">
        <v>67</v>
      </c>
      <c r="B18" s="127" t="s">
        <v>81</v>
      </c>
      <c r="C18" s="128" t="s">
        <v>72</v>
      </c>
      <c r="D18" s="129">
        <f>E18+F18+G18+H18+I18+J18</f>
        <v>4330.6000000000004</v>
      </c>
      <c r="E18" s="117">
        <v>0</v>
      </c>
      <c r="F18" s="117">
        <v>0</v>
      </c>
      <c r="G18" s="117">
        <v>2830.6</v>
      </c>
      <c r="H18" s="117">
        <v>0</v>
      </c>
      <c r="I18" s="117">
        <v>1500</v>
      </c>
      <c r="J18" s="117">
        <v>0</v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32">
        <f>W18+X18+Y18+Z18+AA18+AB18</f>
        <v>1050</v>
      </c>
      <c r="W18" s="130">
        <v>0</v>
      </c>
      <c r="X18" s="117">
        <v>0</v>
      </c>
      <c r="Y18" s="117">
        <v>0</v>
      </c>
      <c r="Z18" s="130">
        <v>0</v>
      </c>
      <c r="AA18" s="117">
        <v>1050</v>
      </c>
      <c r="AB18" s="117">
        <v>0</v>
      </c>
      <c r="AC18" s="117">
        <f t="shared" si="3"/>
        <v>24.246062901214611</v>
      </c>
      <c r="AD18" s="97"/>
      <c r="AE18" s="98"/>
    </row>
    <row r="19" spans="1:31" s="7" customFormat="1" ht="71.25" customHeight="1" x14ac:dyDescent="0.25">
      <c r="A19" s="102" t="s">
        <v>8</v>
      </c>
      <c r="B19" s="90" t="s">
        <v>95</v>
      </c>
      <c r="C19" s="38" t="s">
        <v>14</v>
      </c>
      <c r="D19" s="27">
        <f>D20+D21+D22+D25+D26</f>
        <v>1354196.5</v>
      </c>
      <c r="E19" s="25">
        <f t="shared" ref="E19:U19" si="11">E20+E21+E22+E25+E26</f>
        <v>63693.4</v>
      </c>
      <c r="F19" s="25">
        <f t="shared" si="11"/>
        <v>0</v>
      </c>
      <c r="G19" s="25">
        <f t="shared" si="11"/>
        <v>961900.4</v>
      </c>
      <c r="H19" s="25">
        <f>H20+H21+H22+H25+H26</f>
        <v>273602.7</v>
      </c>
      <c r="I19" s="25">
        <f t="shared" si="11"/>
        <v>0</v>
      </c>
      <c r="J19" s="25">
        <f t="shared" si="11"/>
        <v>55000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937390.89999999991</v>
      </c>
      <c r="W19" s="75">
        <f t="shared" ref="W19:AA19" si="12">W20+W21+W22+W25+W26</f>
        <v>39085.599999999999</v>
      </c>
      <c r="X19" s="75">
        <f t="shared" si="12"/>
        <v>0</v>
      </c>
      <c r="Y19" s="75">
        <f t="shared" si="12"/>
        <v>705691.9</v>
      </c>
      <c r="Z19" s="75">
        <f>Z20+Z21+Z22+Z25+Z26</f>
        <v>171042.2</v>
      </c>
      <c r="AA19" s="75">
        <f t="shared" si="12"/>
        <v>0</v>
      </c>
      <c r="AB19" s="75">
        <f>AB20</f>
        <v>21571.200000000001</v>
      </c>
      <c r="AC19" s="25">
        <f t="shared" si="3"/>
        <v>69.221187619374291</v>
      </c>
      <c r="AD19" s="6"/>
      <c r="AE19" s="92"/>
    </row>
    <row r="20" spans="1:31" s="8" customFormat="1" ht="54" customHeight="1" x14ac:dyDescent="0.25">
      <c r="A20" s="104" t="s">
        <v>36</v>
      </c>
      <c r="B20" s="61" t="s">
        <v>51</v>
      </c>
      <c r="C20" s="62" t="s">
        <v>14</v>
      </c>
      <c r="D20" s="32">
        <f t="shared" ref="D20:D27" si="13">E20+F20+G20+H20+I20+J20</f>
        <v>529693.89999999991</v>
      </c>
      <c r="E20" s="26">
        <v>0</v>
      </c>
      <c r="F20" s="26">
        <v>0</v>
      </c>
      <c r="G20" s="26">
        <v>415242.6</v>
      </c>
      <c r="H20" s="26">
        <v>59451.3</v>
      </c>
      <c r="I20" s="26">
        <v>0</v>
      </c>
      <c r="J20" s="26">
        <v>55000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358387.4</v>
      </c>
      <c r="W20" s="71">
        <v>0</v>
      </c>
      <c r="X20" s="26">
        <v>0</v>
      </c>
      <c r="Y20" s="26">
        <v>293224.7</v>
      </c>
      <c r="Z20" s="71">
        <v>43591.5</v>
      </c>
      <c r="AA20" s="26">
        <v>0</v>
      </c>
      <c r="AB20" s="147">
        <v>21571.200000000001</v>
      </c>
      <c r="AC20" s="26">
        <f t="shared" si="3"/>
        <v>67.659340611624955</v>
      </c>
      <c r="AD20" s="12"/>
      <c r="AE20" s="93"/>
    </row>
    <row r="21" spans="1:31" s="8" customFormat="1" ht="59.25" customHeight="1" x14ac:dyDescent="0.25">
      <c r="A21" s="63" t="s">
        <v>37</v>
      </c>
      <c r="B21" s="61" t="s">
        <v>52</v>
      </c>
      <c r="C21" s="62" t="s">
        <v>14</v>
      </c>
      <c r="D21" s="32">
        <f t="shared" si="13"/>
        <v>707923.4</v>
      </c>
      <c r="E21" s="26">
        <v>63693.4</v>
      </c>
      <c r="F21" s="26">
        <v>0</v>
      </c>
      <c r="G21" s="26">
        <v>526115.19999999995</v>
      </c>
      <c r="H21" s="26">
        <v>118114.8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514699.6</v>
      </c>
      <c r="W21" s="71">
        <v>39085.599999999999</v>
      </c>
      <c r="X21" s="26">
        <v>0</v>
      </c>
      <c r="Y21" s="26">
        <v>402037.5</v>
      </c>
      <c r="Z21" s="71">
        <v>73576.5</v>
      </c>
      <c r="AA21" s="26">
        <v>0</v>
      </c>
      <c r="AB21" s="26">
        <v>0</v>
      </c>
      <c r="AC21" s="26">
        <f t="shared" si="3"/>
        <v>72.705549781233387</v>
      </c>
      <c r="AD21" s="12"/>
      <c r="AE21" s="93"/>
    </row>
    <row r="22" spans="1:31" s="8" customFormat="1" ht="49.5" customHeight="1" x14ac:dyDescent="0.25">
      <c r="A22" s="172" t="s">
        <v>38</v>
      </c>
      <c r="B22" s="169" t="s">
        <v>53</v>
      </c>
      <c r="C22" s="62" t="s">
        <v>24</v>
      </c>
      <c r="D22" s="32">
        <f t="shared" si="13"/>
        <v>42032.1</v>
      </c>
      <c r="E22" s="26">
        <f>E23+E24</f>
        <v>0</v>
      </c>
      <c r="F22" s="26">
        <f t="shared" ref="F22" si="15">F23+F24</f>
        <v>0</v>
      </c>
      <c r="G22" s="26">
        <f>G23+G24</f>
        <v>9288.7999999999993</v>
      </c>
      <c r="H22" s="26">
        <f>H23+H24</f>
        <v>32743.3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21859.899999999998</v>
      </c>
      <c r="W22" s="71">
        <v>0</v>
      </c>
      <c r="X22" s="26">
        <f t="shared" ref="X22:AB22" si="17">X23+X24</f>
        <v>0</v>
      </c>
      <c r="Y22" s="26">
        <f>Y23+Y24</f>
        <v>4591.5</v>
      </c>
      <c r="Z22" s="71">
        <f>Z23+Z24</f>
        <v>17268.399999999998</v>
      </c>
      <c r="AA22" s="26">
        <f t="shared" si="17"/>
        <v>0</v>
      </c>
      <c r="AB22" s="26">
        <f t="shared" si="17"/>
        <v>0</v>
      </c>
      <c r="AC22" s="26">
        <f t="shared" si="3"/>
        <v>52.007632262009274</v>
      </c>
      <c r="AD22" s="12"/>
      <c r="AE22" s="93"/>
    </row>
    <row r="23" spans="1:31" s="8" customFormat="1" ht="49.5" customHeight="1" x14ac:dyDescent="0.25">
      <c r="A23" s="173"/>
      <c r="B23" s="170"/>
      <c r="C23" s="62" t="s">
        <v>14</v>
      </c>
      <c r="D23" s="32">
        <f>E23+F23+G23+H23+I23+J23</f>
        <v>41067.1</v>
      </c>
      <c r="E23" s="30">
        <v>0</v>
      </c>
      <c r="F23" s="30">
        <v>0</v>
      </c>
      <c r="G23" s="30">
        <v>9288.7999999999993</v>
      </c>
      <c r="H23" s="30">
        <v>31778.3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21719.1</v>
      </c>
      <c r="W23" s="71">
        <v>0</v>
      </c>
      <c r="X23" s="26">
        <v>0</v>
      </c>
      <c r="Y23" s="26">
        <v>4591.5</v>
      </c>
      <c r="Z23" s="71">
        <v>17127.599999999999</v>
      </c>
      <c r="AA23" s="26">
        <v>0</v>
      </c>
      <c r="AB23" s="26">
        <v>0</v>
      </c>
      <c r="AC23" s="26">
        <f t="shared" si="3"/>
        <v>52.886860771761334</v>
      </c>
      <c r="AD23" s="12"/>
      <c r="AE23" s="93"/>
    </row>
    <row r="24" spans="1:31" s="8" customFormat="1" ht="66.75" customHeight="1" x14ac:dyDescent="0.25">
      <c r="A24" s="174"/>
      <c r="B24" s="171"/>
      <c r="C24" s="62" t="s">
        <v>117</v>
      </c>
      <c r="D24" s="32">
        <f t="shared" si="13"/>
        <v>965</v>
      </c>
      <c r="E24" s="30">
        <v>0</v>
      </c>
      <c r="F24" s="30">
        <v>0</v>
      </c>
      <c r="G24" s="30">
        <v>0</v>
      </c>
      <c r="H24" s="30">
        <v>965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140.80000000000001</v>
      </c>
      <c r="W24" s="71">
        <v>0</v>
      </c>
      <c r="X24" s="26">
        <v>0</v>
      </c>
      <c r="Y24" s="26">
        <v>0</v>
      </c>
      <c r="Z24" s="71">
        <v>140.80000000000001</v>
      </c>
      <c r="AA24" s="26">
        <v>0</v>
      </c>
      <c r="AB24" s="26">
        <v>0</v>
      </c>
      <c r="AC24" s="26">
        <f t="shared" si="3"/>
        <v>14.590673575129534</v>
      </c>
      <c r="AD24" s="12"/>
      <c r="AE24" s="93"/>
    </row>
    <row r="25" spans="1:31" s="8" customFormat="1" ht="51" customHeight="1" x14ac:dyDescent="0.25">
      <c r="A25" s="62" t="s">
        <v>39</v>
      </c>
      <c r="B25" s="88" t="s">
        <v>82</v>
      </c>
      <c r="C25" s="62" t="s">
        <v>14</v>
      </c>
      <c r="D25" s="32">
        <f t="shared" si="13"/>
        <v>5325.6</v>
      </c>
      <c r="E25" s="30">
        <v>0</v>
      </c>
      <c r="F25" s="30">
        <v>0</v>
      </c>
      <c r="G25" s="30">
        <v>2216.4</v>
      </c>
      <c r="H25" s="30">
        <v>3109.2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5165.5</v>
      </c>
      <c r="W25" s="71">
        <v>0</v>
      </c>
      <c r="X25" s="26">
        <v>0</v>
      </c>
      <c r="Y25" s="26">
        <v>2216.4</v>
      </c>
      <c r="Z25" s="71">
        <v>2949.1</v>
      </c>
      <c r="AA25" s="26">
        <v>0</v>
      </c>
      <c r="AB25" s="26">
        <v>0</v>
      </c>
      <c r="AC25" s="26">
        <f t="shared" si="3"/>
        <v>96.993765960642932</v>
      </c>
      <c r="AD25" s="12"/>
      <c r="AE25" s="93"/>
    </row>
    <row r="26" spans="1:31" s="8" customFormat="1" ht="64.5" customHeight="1" x14ac:dyDescent="0.25">
      <c r="A26" s="62" t="s">
        <v>40</v>
      </c>
      <c r="B26" s="88" t="s">
        <v>58</v>
      </c>
      <c r="C26" s="62" t="s">
        <v>14</v>
      </c>
      <c r="D26" s="32">
        <f t="shared" si="13"/>
        <v>69221.5</v>
      </c>
      <c r="E26" s="30">
        <v>0</v>
      </c>
      <c r="F26" s="30">
        <v>0</v>
      </c>
      <c r="G26" s="30">
        <v>9037.4</v>
      </c>
      <c r="H26" s="30">
        <v>60184.1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37278.5</v>
      </c>
      <c r="W26" s="71">
        <v>0</v>
      </c>
      <c r="X26" s="26">
        <v>0</v>
      </c>
      <c r="Y26" s="26">
        <v>3621.8</v>
      </c>
      <c r="Z26" s="71">
        <v>33656.699999999997</v>
      </c>
      <c r="AA26" s="26">
        <v>0</v>
      </c>
      <c r="AB26" s="26">
        <v>0</v>
      </c>
      <c r="AC26" s="26">
        <f t="shared" si="3"/>
        <v>53.853932665429092</v>
      </c>
      <c r="AD26" s="12"/>
      <c r="AE26" s="93"/>
    </row>
    <row r="27" spans="1:31" s="7" customFormat="1" ht="71.25" customHeight="1" x14ac:dyDescent="0.25">
      <c r="A27" s="121" t="s">
        <v>41</v>
      </c>
      <c r="B27" s="152" t="s">
        <v>100</v>
      </c>
      <c r="C27" s="121" t="s">
        <v>15</v>
      </c>
      <c r="D27" s="136">
        <f t="shared" si="13"/>
        <v>254253.8</v>
      </c>
      <c r="E27" s="126">
        <v>5343.4</v>
      </c>
      <c r="F27" s="126">
        <v>0</v>
      </c>
      <c r="G27" s="126">
        <v>83556.2</v>
      </c>
      <c r="H27" s="126">
        <v>114829.5</v>
      </c>
      <c r="I27" s="126">
        <v>34194</v>
      </c>
      <c r="J27" s="126">
        <v>16330.7</v>
      </c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36">
        <f t="shared" si="14"/>
        <v>118727.70000000001</v>
      </c>
      <c r="W27" s="137">
        <v>5033.8</v>
      </c>
      <c r="X27" s="126">
        <f t="shared" ref="K27:X29" si="18">X28+X29+X30+X31+X32</f>
        <v>0</v>
      </c>
      <c r="Y27" s="126">
        <v>30270.2</v>
      </c>
      <c r="Z27" s="137">
        <v>63088.800000000003</v>
      </c>
      <c r="AA27" s="126">
        <v>20334.900000000001</v>
      </c>
      <c r="AB27" s="126">
        <v>0</v>
      </c>
      <c r="AC27" s="126">
        <f t="shared" si="3"/>
        <v>46.696529216082524</v>
      </c>
      <c r="AD27" s="6"/>
      <c r="AE27" s="92"/>
    </row>
    <row r="28" spans="1:31" s="7" customFormat="1" ht="81.75" customHeight="1" x14ac:dyDescent="0.25">
      <c r="A28" s="105" t="s">
        <v>42</v>
      </c>
      <c r="B28" s="153" t="s">
        <v>101</v>
      </c>
      <c r="C28" s="33" t="s">
        <v>117</v>
      </c>
      <c r="D28" s="34">
        <f>E28+F28+G28+H28+I28+J28</f>
        <v>78607.600000000006</v>
      </c>
      <c r="E28" s="35">
        <v>0</v>
      </c>
      <c r="F28" s="35">
        <v>0</v>
      </c>
      <c r="G28" s="35">
        <v>6188.8</v>
      </c>
      <c r="H28" s="35">
        <v>59418.8</v>
      </c>
      <c r="I28" s="35">
        <v>0</v>
      </c>
      <c r="J28" s="35">
        <v>13000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34">
        <f>W28+X28+Y28+Z28+AA28+AB28</f>
        <v>44032.899999999994</v>
      </c>
      <c r="W28" s="76">
        <v>0</v>
      </c>
      <c r="X28" s="77">
        <v>0</v>
      </c>
      <c r="Y28" s="77">
        <v>1760.7</v>
      </c>
      <c r="Z28" s="76">
        <v>36309.599999999999</v>
      </c>
      <c r="AA28" s="77">
        <v>0</v>
      </c>
      <c r="AB28" s="77">
        <v>5962.6</v>
      </c>
      <c r="AC28" s="78">
        <f t="shared" si="3"/>
        <v>56.016084958706273</v>
      </c>
      <c r="AD28" s="6"/>
      <c r="AE28" s="92"/>
    </row>
    <row r="29" spans="1:31" s="7" customFormat="1" ht="68.25" customHeight="1" x14ac:dyDescent="0.25">
      <c r="A29" s="105" t="s">
        <v>43</v>
      </c>
      <c r="B29" s="90" t="s">
        <v>102</v>
      </c>
      <c r="C29" s="33" t="s">
        <v>69</v>
      </c>
      <c r="D29" s="28">
        <f>E29+F29+G29+H29+I29+J29</f>
        <v>168300.6</v>
      </c>
      <c r="E29" s="28">
        <f t="shared" ref="E29:J29" si="19">E30+E31+E32+E33+E34</f>
        <v>0</v>
      </c>
      <c r="F29" s="28">
        <f t="shared" si="19"/>
        <v>0</v>
      </c>
      <c r="G29" s="28">
        <f t="shared" si="19"/>
        <v>1567</v>
      </c>
      <c r="H29" s="28">
        <f t="shared" si="19"/>
        <v>166733.6</v>
      </c>
      <c r="I29" s="28">
        <f t="shared" si="19"/>
        <v>0</v>
      </c>
      <c r="J29" s="28">
        <f t="shared" si="19"/>
        <v>0</v>
      </c>
      <c r="K29" s="28">
        <f t="shared" si="18"/>
        <v>0</v>
      </c>
      <c r="L29" s="28">
        <f t="shared" si="18"/>
        <v>0</v>
      </c>
      <c r="M29" s="28">
        <f t="shared" si="18"/>
        <v>0</v>
      </c>
      <c r="N29" s="28">
        <f t="shared" si="18"/>
        <v>0</v>
      </c>
      <c r="O29" s="28">
        <f t="shared" si="18"/>
        <v>0</v>
      </c>
      <c r="P29" s="28">
        <f t="shared" si="18"/>
        <v>0</v>
      </c>
      <c r="Q29" s="28">
        <f t="shared" si="18"/>
        <v>0</v>
      </c>
      <c r="R29" s="28">
        <f t="shared" si="18"/>
        <v>0</v>
      </c>
      <c r="S29" s="28">
        <f t="shared" si="18"/>
        <v>0</v>
      </c>
      <c r="T29" s="28">
        <f t="shared" si="18"/>
        <v>0</v>
      </c>
      <c r="U29" s="28">
        <f t="shared" si="18"/>
        <v>0</v>
      </c>
      <c r="V29" s="28">
        <f>W29+X29+Y29+Z29+AA29+AB29</f>
        <v>82629.299999999988</v>
      </c>
      <c r="W29" s="83">
        <f t="shared" ref="W29:AB29" si="20">W30+W31+W32+W33+W34</f>
        <v>0</v>
      </c>
      <c r="X29" s="28">
        <f t="shared" si="20"/>
        <v>0</v>
      </c>
      <c r="Y29" s="28">
        <f>Y30+Y31+Y32+Y33+Y34</f>
        <v>294.7</v>
      </c>
      <c r="Z29" s="83">
        <f>Z30+Z31+Z32+Z33+Z34</f>
        <v>82334.599999999991</v>
      </c>
      <c r="AA29" s="28">
        <f t="shared" si="20"/>
        <v>0</v>
      </c>
      <c r="AB29" s="28">
        <f t="shared" si="20"/>
        <v>0</v>
      </c>
      <c r="AC29" s="28">
        <f t="shared" si="3"/>
        <v>49.096259906381789</v>
      </c>
      <c r="AD29" s="6"/>
      <c r="AE29" s="92"/>
    </row>
    <row r="30" spans="1:31" s="8" customFormat="1" ht="59.25" customHeight="1" x14ac:dyDescent="0.25">
      <c r="A30" s="145" t="s">
        <v>44</v>
      </c>
      <c r="B30" s="143" t="s">
        <v>83</v>
      </c>
      <c r="C30" s="31" t="s">
        <v>118</v>
      </c>
      <c r="D30" s="29">
        <f>E30+F30+G30+H30+I30+J30</f>
        <v>26040</v>
      </c>
      <c r="E30" s="30">
        <v>0</v>
      </c>
      <c r="F30" s="30">
        <v>0</v>
      </c>
      <c r="G30" s="30">
        <v>0</v>
      </c>
      <c r="H30" s="30">
        <v>26040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11275.8</v>
      </c>
      <c r="W30" s="79">
        <v>0</v>
      </c>
      <c r="X30" s="30">
        <v>0</v>
      </c>
      <c r="Y30" s="80">
        <v>0</v>
      </c>
      <c r="Z30" s="81">
        <v>11275.8</v>
      </c>
      <c r="AA30" s="80">
        <v>0</v>
      </c>
      <c r="AB30" s="80">
        <v>0</v>
      </c>
      <c r="AC30" s="80">
        <f t="shared" si="3"/>
        <v>43.301843317972349</v>
      </c>
      <c r="AD30" s="12"/>
      <c r="AE30" s="93"/>
    </row>
    <row r="31" spans="1:31" s="8" customFormat="1" ht="74.25" customHeight="1" x14ac:dyDescent="0.25">
      <c r="A31" s="145" t="s">
        <v>45</v>
      </c>
      <c r="B31" s="143" t="s">
        <v>84</v>
      </c>
      <c r="C31" s="31" t="s">
        <v>16</v>
      </c>
      <c r="D31" s="29">
        <f>E31+F31+G31+H31+J31+I31</f>
        <v>27533.7</v>
      </c>
      <c r="E31" s="26">
        <v>0</v>
      </c>
      <c r="F31" s="26">
        <v>0</v>
      </c>
      <c r="G31" s="26">
        <v>0</v>
      </c>
      <c r="H31" s="26">
        <v>27533.7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12366.5</v>
      </c>
      <c r="W31" s="79">
        <v>0</v>
      </c>
      <c r="X31" s="80">
        <v>0</v>
      </c>
      <c r="Y31" s="80">
        <v>0</v>
      </c>
      <c r="Z31" s="82">
        <v>12366.5</v>
      </c>
      <c r="AA31" s="80">
        <v>0</v>
      </c>
      <c r="AB31" s="80">
        <v>0</v>
      </c>
      <c r="AC31" s="80">
        <f t="shared" si="3"/>
        <v>44.914050781406054</v>
      </c>
      <c r="AD31" s="12"/>
      <c r="AE31" s="93"/>
    </row>
    <row r="32" spans="1:31" s="8" customFormat="1" ht="94.5" customHeight="1" x14ac:dyDescent="0.25">
      <c r="A32" s="145" t="s">
        <v>46</v>
      </c>
      <c r="B32" s="144" t="s">
        <v>85</v>
      </c>
      <c r="C32" s="31" t="s">
        <v>54</v>
      </c>
      <c r="D32" s="29">
        <f>E32+F32+G32+H32+J32+I32</f>
        <v>112717.6</v>
      </c>
      <c r="E32" s="26">
        <v>0</v>
      </c>
      <c r="F32" s="26">
        <v>0</v>
      </c>
      <c r="G32" s="26">
        <v>1387.3</v>
      </c>
      <c r="H32" s="26">
        <v>111330.3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58507.700000000004</v>
      </c>
      <c r="W32" s="79">
        <v>0</v>
      </c>
      <c r="X32" s="80">
        <v>0</v>
      </c>
      <c r="Y32" s="80">
        <v>277.8</v>
      </c>
      <c r="Z32" s="79">
        <v>58229.9</v>
      </c>
      <c r="AA32" s="80">
        <v>0</v>
      </c>
      <c r="AB32" s="80">
        <v>0</v>
      </c>
      <c r="AC32" s="80">
        <f t="shared" si="3"/>
        <v>51.906445843417536</v>
      </c>
      <c r="AD32" s="12"/>
      <c r="AE32" s="93"/>
    </row>
    <row r="33" spans="1:31" s="8" customFormat="1" ht="123" customHeight="1" x14ac:dyDescent="0.25">
      <c r="A33" s="145" t="s">
        <v>47</v>
      </c>
      <c r="B33" s="144" t="s">
        <v>96</v>
      </c>
      <c r="C33" s="31" t="s">
        <v>111</v>
      </c>
      <c r="D33" s="29">
        <f>E33+F33+G33+H33+J33+I33</f>
        <v>2009.3</v>
      </c>
      <c r="E33" s="26">
        <v>0</v>
      </c>
      <c r="F33" s="26">
        <v>0</v>
      </c>
      <c r="G33" s="26">
        <v>179.7</v>
      </c>
      <c r="H33" s="26">
        <v>1829.6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479.29999999999995</v>
      </c>
      <c r="W33" s="79">
        <v>0</v>
      </c>
      <c r="X33" s="80">
        <v>0</v>
      </c>
      <c r="Y33" s="80">
        <v>16.899999999999999</v>
      </c>
      <c r="Z33" s="79">
        <v>462.4</v>
      </c>
      <c r="AA33" s="80">
        <v>0</v>
      </c>
      <c r="AB33" s="80">
        <v>0</v>
      </c>
      <c r="AC33" s="80">
        <f t="shared" si="3"/>
        <v>23.854078534813116</v>
      </c>
      <c r="AD33" s="12"/>
      <c r="AE33" s="93"/>
    </row>
    <row r="34" spans="1:31" s="8" customFormat="1" ht="113.25" customHeight="1" x14ac:dyDescent="0.25">
      <c r="A34" s="145" t="s">
        <v>48</v>
      </c>
      <c r="B34" s="144" t="s">
        <v>86</v>
      </c>
      <c r="C34" s="31" t="s">
        <v>112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9">
        <v>0</v>
      </c>
      <c r="X34" s="80">
        <v>0</v>
      </c>
      <c r="Y34" s="80">
        <v>0</v>
      </c>
      <c r="Z34" s="79">
        <v>0</v>
      </c>
      <c r="AA34" s="80">
        <v>0</v>
      </c>
      <c r="AB34" s="80">
        <v>0</v>
      </c>
      <c r="AC34" s="80">
        <v>0</v>
      </c>
      <c r="AD34" s="12"/>
      <c r="AE34" s="93"/>
    </row>
    <row r="35" spans="1:31" s="7" customFormat="1" ht="76.5" customHeight="1" x14ac:dyDescent="0.25">
      <c r="A35" s="105" t="s">
        <v>9</v>
      </c>
      <c r="B35" s="153" t="s">
        <v>103</v>
      </c>
      <c r="C35" s="33" t="s">
        <v>69</v>
      </c>
      <c r="D35" s="34">
        <f>E35+F35+G35+H35+I35+J35</f>
        <v>18470.599999999999</v>
      </c>
      <c r="E35" s="34">
        <f t="shared" ref="E35:J35" si="22">E36+E37+E38+E41</f>
        <v>0</v>
      </c>
      <c r="F35" s="34">
        <f t="shared" si="22"/>
        <v>0</v>
      </c>
      <c r="G35" s="34">
        <f t="shared" si="22"/>
        <v>0</v>
      </c>
      <c r="H35" s="34">
        <f t="shared" si="22"/>
        <v>16920.599999999999</v>
      </c>
      <c r="I35" s="34">
        <f t="shared" si="22"/>
        <v>1550</v>
      </c>
      <c r="J35" s="34">
        <f t="shared" si="22"/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f>W35+X35+Y35+Z35+AA35+AB35</f>
        <v>9161.8000000000011</v>
      </c>
      <c r="W35" s="87">
        <f t="shared" ref="W35:AB35" si="23">W36+W37+W38+W41</f>
        <v>0</v>
      </c>
      <c r="X35" s="34">
        <f t="shared" si="23"/>
        <v>0</v>
      </c>
      <c r="Y35" s="34">
        <f>Y36+Y37+Y38+Y41</f>
        <v>0</v>
      </c>
      <c r="Z35" s="87">
        <f>Z36+Z37+Z38+Z41</f>
        <v>9161.8000000000011</v>
      </c>
      <c r="AA35" s="34">
        <f t="shared" si="23"/>
        <v>0</v>
      </c>
      <c r="AB35" s="34">
        <f t="shared" si="23"/>
        <v>0</v>
      </c>
      <c r="AC35" s="27">
        <f t="shared" si="3"/>
        <v>49.602070317152673</v>
      </c>
      <c r="AD35" s="6"/>
      <c r="AE35" s="92"/>
    </row>
    <row r="36" spans="1:31" s="8" customFormat="1" ht="114" customHeight="1" x14ac:dyDescent="0.25">
      <c r="A36" s="145" t="s">
        <v>30</v>
      </c>
      <c r="B36" s="144" t="s">
        <v>87</v>
      </c>
      <c r="C36" s="31" t="s">
        <v>55</v>
      </c>
      <c r="D36" s="29">
        <f t="shared" ref="D36:D52" si="24">E36+F36+G36+H36+J36+I36</f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2">
        <v>0</v>
      </c>
      <c r="X36" s="80">
        <v>0</v>
      </c>
      <c r="Y36" s="80">
        <v>0</v>
      </c>
      <c r="Z36" s="82">
        <v>0</v>
      </c>
      <c r="AA36" s="80">
        <v>0</v>
      </c>
      <c r="AB36" s="80">
        <v>0</v>
      </c>
      <c r="AC36" s="80">
        <v>0</v>
      </c>
      <c r="AD36" s="12"/>
      <c r="AE36" s="93"/>
    </row>
    <row r="37" spans="1:31" s="8" customFormat="1" ht="90" customHeight="1" x14ac:dyDescent="0.25">
      <c r="A37" s="145" t="s">
        <v>31</v>
      </c>
      <c r="B37" s="144" t="s">
        <v>88</v>
      </c>
      <c r="C37" s="140" t="s">
        <v>113</v>
      </c>
      <c r="D37" s="29">
        <f>E37+F37+G37+H37+I37+J37</f>
        <v>16381.9</v>
      </c>
      <c r="E37" s="26">
        <v>0</v>
      </c>
      <c r="F37" s="26">
        <v>0</v>
      </c>
      <c r="G37" s="26">
        <v>0</v>
      </c>
      <c r="H37" s="26">
        <v>16381.9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4">
        <f>W37+X37+Y37+Z37+AA37+AB37</f>
        <v>9041.1</v>
      </c>
      <c r="W37" s="79">
        <v>0</v>
      </c>
      <c r="X37" s="80">
        <v>0</v>
      </c>
      <c r="Y37" s="80">
        <v>0</v>
      </c>
      <c r="Z37" s="79">
        <v>9041.1</v>
      </c>
      <c r="AA37" s="80">
        <v>0</v>
      </c>
      <c r="AB37" s="80">
        <v>0</v>
      </c>
      <c r="AC37" s="80">
        <f t="shared" si="3"/>
        <v>55.18956897551567</v>
      </c>
      <c r="AD37" s="12"/>
      <c r="AE37" s="93"/>
    </row>
    <row r="38" spans="1:31" s="8" customFormat="1" ht="52.5" customHeight="1" x14ac:dyDescent="0.25">
      <c r="A38" s="186" t="s">
        <v>32</v>
      </c>
      <c r="B38" s="183" t="s">
        <v>89</v>
      </c>
      <c r="C38" s="139" t="s">
        <v>24</v>
      </c>
      <c r="D38" s="29">
        <f>E38+F38+G38+H38+I38+J38</f>
        <v>458.7</v>
      </c>
      <c r="E38" s="26">
        <v>0</v>
      </c>
      <c r="F38" s="26">
        <v>0</v>
      </c>
      <c r="G38" s="26">
        <v>0</v>
      </c>
      <c r="H38" s="26">
        <f>H39+H40</f>
        <v>458.7</v>
      </c>
      <c r="I38" s="26">
        <v>0</v>
      </c>
      <c r="J38" s="26"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84">
        <f>V39+V40</f>
        <v>90.7</v>
      </c>
      <c r="W38" s="79">
        <f t="shared" ref="W38:AB38" si="25">W39+W40</f>
        <v>0</v>
      </c>
      <c r="X38" s="80">
        <f t="shared" si="25"/>
        <v>0</v>
      </c>
      <c r="Y38" s="80">
        <f t="shared" si="25"/>
        <v>0</v>
      </c>
      <c r="Z38" s="79">
        <f>Z39</f>
        <v>90.7</v>
      </c>
      <c r="AA38" s="80">
        <f t="shared" si="25"/>
        <v>0</v>
      </c>
      <c r="AB38" s="80">
        <f t="shared" si="25"/>
        <v>0</v>
      </c>
      <c r="AC38" s="80">
        <f t="shared" si="3"/>
        <v>19.773272291257904</v>
      </c>
      <c r="AD38" s="12"/>
      <c r="AE38" s="93"/>
    </row>
    <row r="39" spans="1:31" s="8" customFormat="1" ht="87.75" customHeight="1" x14ac:dyDescent="0.25">
      <c r="A39" s="187"/>
      <c r="B39" s="184"/>
      <c r="C39" s="141" t="s">
        <v>116</v>
      </c>
      <c r="D39" s="29">
        <f t="shared" si="24"/>
        <v>458.7</v>
      </c>
      <c r="E39" s="30">
        <v>0</v>
      </c>
      <c r="F39" s="30">
        <v>0</v>
      </c>
      <c r="G39" s="30">
        <v>0</v>
      </c>
      <c r="H39" s="30">
        <v>458.7</v>
      </c>
      <c r="I39" s="30">
        <v>0</v>
      </c>
      <c r="J39" s="30">
        <v>0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>
        <f>W39+X39+Y39+Z39+AA39+AB39</f>
        <v>90.7</v>
      </c>
      <c r="W39" s="85">
        <v>0</v>
      </c>
      <c r="X39" s="86">
        <v>0</v>
      </c>
      <c r="Y39" s="86">
        <v>0</v>
      </c>
      <c r="Z39" s="85">
        <v>90.7</v>
      </c>
      <c r="AA39" s="86">
        <v>0</v>
      </c>
      <c r="AB39" s="86">
        <v>0</v>
      </c>
      <c r="AC39" s="80">
        <f t="shared" si="3"/>
        <v>19.773272291257904</v>
      </c>
      <c r="AD39" s="12"/>
      <c r="AE39" s="93"/>
    </row>
    <row r="40" spans="1:31" s="8" customFormat="1" ht="69" customHeight="1" x14ac:dyDescent="0.25">
      <c r="A40" s="188"/>
      <c r="B40" s="185"/>
      <c r="C40" s="63" t="s">
        <v>14</v>
      </c>
      <c r="D40" s="29">
        <f t="shared" si="24"/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2">
        <f>W40+X40+Y40+Z40+AA40+AB40</f>
        <v>0</v>
      </c>
      <c r="W40" s="82">
        <v>0</v>
      </c>
      <c r="X40" s="80">
        <v>0</v>
      </c>
      <c r="Y40" s="80">
        <v>0</v>
      </c>
      <c r="Z40" s="82">
        <v>0</v>
      </c>
      <c r="AA40" s="80">
        <v>0</v>
      </c>
      <c r="AB40" s="80">
        <v>0</v>
      </c>
      <c r="AC40" s="80">
        <v>0</v>
      </c>
      <c r="AD40" s="12"/>
      <c r="AE40" s="93"/>
    </row>
    <row r="41" spans="1:31" s="8" customFormat="1" ht="90.75" customHeight="1" x14ac:dyDescent="0.25">
      <c r="A41" s="155" t="s">
        <v>106</v>
      </c>
      <c r="B41" s="146" t="s">
        <v>71</v>
      </c>
      <c r="C41" s="110" t="s">
        <v>115</v>
      </c>
      <c r="D41" s="111">
        <f>E41+F41+G41+H41+I41+J41</f>
        <v>1630</v>
      </c>
      <c r="E41" s="112">
        <v>0</v>
      </c>
      <c r="F41" s="112">
        <v>0</v>
      </c>
      <c r="G41" s="112">
        <v>0</v>
      </c>
      <c r="H41" s="112">
        <v>80</v>
      </c>
      <c r="I41" s="112">
        <v>1550</v>
      </c>
      <c r="J41" s="112">
        <v>0</v>
      </c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1">
        <f>W41+X41+Y41+Z41+AA41+AB41</f>
        <v>30</v>
      </c>
      <c r="W41" s="113">
        <v>0</v>
      </c>
      <c r="X41" s="114">
        <v>0</v>
      </c>
      <c r="Y41" s="114">
        <v>0</v>
      </c>
      <c r="Z41" s="113">
        <v>30</v>
      </c>
      <c r="AA41" s="114">
        <v>0</v>
      </c>
      <c r="AB41" s="114">
        <v>0</v>
      </c>
      <c r="AC41" s="115">
        <f t="shared" si="3"/>
        <v>1.8404907975460123</v>
      </c>
      <c r="AD41" s="12"/>
      <c r="AE41" s="93"/>
    </row>
    <row r="42" spans="1:31" s="7" customFormat="1" ht="83.25" customHeight="1" x14ac:dyDescent="0.25">
      <c r="A42" s="121" t="s">
        <v>33</v>
      </c>
      <c r="B42" s="122" t="s">
        <v>104</v>
      </c>
      <c r="C42" s="123" t="s">
        <v>69</v>
      </c>
      <c r="D42" s="124">
        <f>D43+D45+D52</f>
        <v>18507.8</v>
      </c>
      <c r="E42" s="125">
        <f t="shared" ref="E42:J42" si="26">E43+E45+E52</f>
        <v>10056.200000000001</v>
      </c>
      <c r="F42" s="125">
        <f t="shared" si="26"/>
        <v>0</v>
      </c>
      <c r="G42" s="125">
        <f t="shared" si="26"/>
        <v>5722.5</v>
      </c>
      <c r="H42" s="125">
        <f>H43+H45+H52</f>
        <v>2729.1</v>
      </c>
      <c r="I42" s="125">
        <f t="shared" si="26"/>
        <v>0</v>
      </c>
      <c r="J42" s="125">
        <f t="shared" si="26"/>
        <v>0</v>
      </c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4">
        <f>W42+X42+Y42+Z42+AA42+AB42</f>
        <v>13756</v>
      </c>
      <c r="W42" s="125">
        <f>W48</f>
        <v>7603.1</v>
      </c>
      <c r="X42" s="125">
        <f t="shared" ref="X42" si="27">X43+X45+X52</f>
        <v>0</v>
      </c>
      <c r="Y42" s="125">
        <f>Y48</f>
        <v>4074.9</v>
      </c>
      <c r="Z42" s="125">
        <f>Z44+Z45+Z52</f>
        <v>2078</v>
      </c>
      <c r="AA42" s="125">
        <f>AA43+AA45+AA52</f>
        <v>0</v>
      </c>
      <c r="AB42" s="125">
        <f t="shared" ref="AB42" si="28">AB43+AB45+AB52</f>
        <v>0</v>
      </c>
      <c r="AC42" s="126">
        <f t="shared" si="3"/>
        <v>74.325419552837175</v>
      </c>
      <c r="AD42" s="6"/>
      <c r="AE42" s="92"/>
    </row>
    <row r="43" spans="1:31" s="7" customFormat="1" ht="48" customHeight="1" x14ac:dyDescent="0.25">
      <c r="A43" s="178" t="s">
        <v>34</v>
      </c>
      <c r="B43" s="176" t="s">
        <v>90</v>
      </c>
      <c r="C43" s="142" t="s">
        <v>24</v>
      </c>
      <c r="D43" s="111">
        <f t="shared" si="24"/>
        <v>120</v>
      </c>
      <c r="E43" s="112">
        <f>E44</f>
        <v>0</v>
      </c>
      <c r="F43" s="112">
        <f t="shared" ref="F43:J43" si="29">F44</f>
        <v>0</v>
      </c>
      <c r="G43" s="112">
        <f t="shared" si="29"/>
        <v>0</v>
      </c>
      <c r="H43" s="112">
        <f t="shared" si="29"/>
        <v>120</v>
      </c>
      <c r="I43" s="112">
        <f t="shared" si="29"/>
        <v>0</v>
      </c>
      <c r="J43" s="112">
        <f t="shared" si="29"/>
        <v>0</v>
      </c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1">
        <f>V44</f>
        <v>68.3</v>
      </c>
      <c r="W43" s="116">
        <f>W44</f>
        <v>0</v>
      </c>
      <c r="X43" s="112">
        <f t="shared" ref="X43" si="30">X44</f>
        <v>0</v>
      </c>
      <c r="Y43" s="112">
        <f t="shared" ref="Y43" si="31">Y44</f>
        <v>0</v>
      </c>
      <c r="Z43" s="116">
        <v>0</v>
      </c>
      <c r="AA43" s="112">
        <f t="shared" ref="AA43" si="32">AA44</f>
        <v>0</v>
      </c>
      <c r="AB43" s="112">
        <f t="shared" ref="AB43" si="33">AB44</f>
        <v>0</v>
      </c>
      <c r="AC43" s="117">
        <f t="shared" si="3"/>
        <v>56.916666666666657</v>
      </c>
      <c r="AD43" s="6"/>
      <c r="AE43" s="92"/>
    </row>
    <row r="44" spans="1:31" s="8" customFormat="1" ht="59.25" customHeight="1" x14ac:dyDescent="0.25">
      <c r="A44" s="179"/>
      <c r="B44" s="177"/>
      <c r="C44" s="110" t="s">
        <v>62</v>
      </c>
      <c r="D44" s="111">
        <f t="shared" si="24"/>
        <v>120</v>
      </c>
      <c r="E44" s="117">
        <v>0</v>
      </c>
      <c r="F44" s="117">
        <v>0</v>
      </c>
      <c r="G44" s="115">
        <v>0</v>
      </c>
      <c r="H44" s="117">
        <v>120</v>
      </c>
      <c r="I44" s="117">
        <v>0</v>
      </c>
      <c r="J44" s="117">
        <v>0</v>
      </c>
      <c r="K44" s="117"/>
      <c r="L44" s="117"/>
      <c r="M44" s="117"/>
      <c r="N44" s="117"/>
      <c r="O44" s="115"/>
      <c r="P44" s="117"/>
      <c r="Q44" s="117"/>
      <c r="R44" s="117"/>
      <c r="S44" s="117"/>
      <c r="T44" s="117"/>
      <c r="U44" s="117"/>
      <c r="V44" s="111">
        <f t="shared" ref="V44:V52" si="34">W44+X44+Y44+Z44+AB44+AA44</f>
        <v>68.3</v>
      </c>
      <c r="W44" s="118">
        <v>0</v>
      </c>
      <c r="X44" s="115">
        <v>0</v>
      </c>
      <c r="Y44" s="115">
        <v>0</v>
      </c>
      <c r="Z44" s="149">
        <v>68.3</v>
      </c>
      <c r="AA44" s="115">
        <v>0</v>
      </c>
      <c r="AB44" s="115">
        <v>0</v>
      </c>
      <c r="AC44" s="115">
        <f t="shared" si="3"/>
        <v>56.916666666666657</v>
      </c>
      <c r="AD44" s="12"/>
      <c r="AE44" s="93"/>
    </row>
    <row r="45" spans="1:31" s="8" customFormat="1" ht="57" customHeight="1" x14ac:dyDescent="0.25">
      <c r="A45" s="178" t="s">
        <v>35</v>
      </c>
      <c r="B45" s="180" t="s">
        <v>91</v>
      </c>
      <c r="C45" s="142" t="s">
        <v>24</v>
      </c>
      <c r="D45" s="111">
        <f>D46+D48+D51</f>
        <v>18207.8</v>
      </c>
      <c r="E45" s="112">
        <f>E46+E48+E51</f>
        <v>10056.200000000001</v>
      </c>
      <c r="F45" s="112">
        <f>F46+F48+F51</f>
        <v>0</v>
      </c>
      <c r="G45" s="112">
        <f>G46+G48</f>
        <v>5642.5</v>
      </c>
      <c r="H45" s="112">
        <f>H46+H48</f>
        <v>2509.1</v>
      </c>
      <c r="I45" s="112">
        <f t="shared" ref="I45:J45" si="35">I46+I48+I51</f>
        <v>0</v>
      </c>
      <c r="J45" s="112">
        <f t="shared" si="35"/>
        <v>0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1">
        <f>V46+V48</f>
        <v>13607.699999999999</v>
      </c>
      <c r="W45" s="112">
        <f>W48</f>
        <v>7603.1</v>
      </c>
      <c r="X45" s="112">
        <f>X51+X48+X46</f>
        <v>0</v>
      </c>
      <c r="Y45" s="112">
        <f>Y46+Y48</f>
        <v>4074.9</v>
      </c>
      <c r="Z45" s="112">
        <f>Z46+Z48</f>
        <v>1929.6999999999998</v>
      </c>
      <c r="AA45" s="112">
        <f t="shared" ref="AA45:AB45" si="36">AA51+AA48+AA46</f>
        <v>0</v>
      </c>
      <c r="AB45" s="112">
        <f t="shared" si="36"/>
        <v>0</v>
      </c>
      <c r="AC45" s="117">
        <f t="shared" si="3"/>
        <v>74.73555289491317</v>
      </c>
      <c r="AD45" s="12"/>
      <c r="AE45" s="93"/>
    </row>
    <row r="46" spans="1:31" s="8" customFormat="1" ht="61.5" customHeight="1" x14ac:dyDescent="0.25">
      <c r="A46" s="179"/>
      <c r="B46" s="177"/>
      <c r="C46" s="110" t="s">
        <v>14</v>
      </c>
      <c r="D46" s="111">
        <f t="shared" ref="D46:D50" si="37">E46+F46+G46+H46+I46+J46</f>
        <v>1186.3</v>
      </c>
      <c r="E46" s="117">
        <v>0</v>
      </c>
      <c r="F46" s="117">
        <v>0</v>
      </c>
      <c r="G46" s="115">
        <v>0</v>
      </c>
      <c r="H46" s="117">
        <v>1186.3</v>
      </c>
      <c r="I46" s="117">
        <v>0</v>
      </c>
      <c r="J46" s="117">
        <v>0</v>
      </c>
      <c r="K46" s="117"/>
      <c r="L46" s="117"/>
      <c r="M46" s="117"/>
      <c r="N46" s="117"/>
      <c r="O46" s="115"/>
      <c r="P46" s="117"/>
      <c r="Q46" s="117"/>
      <c r="R46" s="117"/>
      <c r="S46" s="117"/>
      <c r="T46" s="117"/>
      <c r="U46" s="117"/>
      <c r="V46" s="111">
        <f t="shared" ref="V46:V50" si="38">W46+X46+Y46+Z46+AA46+AB46</f>
        <v>606.9</v>
      </c>
      <c r="W46" s="118">
        <v>0</v>
      </c>
      <c r="X46" s="115">
        <v>0</v>
      </c>
      <c r="Y46" s="115">
        <v>0</v>
      </c>
      <c r="Z46" s="149">
        <v>606.9</v>
      </c>
      <c r="AA46" s="115">
        <v>0</v>
      </c>
      <c r="AB46" s="115">
        <v>0</v>
      </c>
      <c r="AC46" s="115">
        <f t="shared" si="3"/>
        <v>51.159066003540424</v>
      </c>
      <c r="AD46" s="12"/>
      <c r="AE46" s="93"/>
    </row>
    <row r="47" spans="1:31" s="8" customFormat="1" ht="57" hidden="1" customHeight="1" x14ac:dyDescent="0.25">
      <c r="A47" s="179"/>
      <c r="B47" s="177"/>
      <c r="C47" s="110" t="s">
        <v>15</v>
      </c>
      <c r="D47" s="111">
        <f t="shared" si="37"/>
        <v>0</v>
      </c>
      <c r="E47" s="117">
        <v>0</v>
      </c>
      <c r="F47" s="117">
        <v>0</v>
      </c>
      <c r="G47" s="115">
        <v>0</v>
      </c>
      <c r="H47" s="117">
        <v>0</v>
      </c>
      <c r="I47" s="117">
        <v>0</v>
      </c>
      <c r="J47" s="117">
        <v>0</v>
      </c>
      <c r="K47" s="117"/>
      <c r="L47" s="117"/>
      <c r="M47" s="117"/>
      <c r="N47" s="117"/>
      <c r="O47" s="115"/>
      <c r="P47" s="117"/>
      <c r="Q47" s="117"/>
      <c r="R47" s="117"/>
      <c r="S47" s="117"/>
      <c r="T47" s="117"/>
      <c r="U47" s="117"/>
      <c r="V47" s="111">
        <f t="shared" si="38"/>
        <v>0</v>
      </c>
      <c r="W47" s="119">
        <v>0</v>
      </c>
      <c r="X47" s="115">
        <v>0</v>
      </c>
      <c r="Y47" s="115">
        <v>0</v>
      </c>
      <c r="Z47" s="119">
        <v>0</v>
      </c>
      <c r="AA47" s="115">
        <v>0</v>
      </c>
      <c r="AB47" s="115">
        <v>0</v>
      </c>
      <c r="AC47" s="115" t="e">
        <f t="shared" si="3"/>
        <v>#DIV/0!</v>
      </c>
      <c r="AD47" s="12"/>
      <c r="AE47" s="93"/>
    </row>
    <row r="48" spans="1:31" s="9" customFormat="1" ht="90" customHeight="1" x14ac:dyDescent="0.25">
      <c r="A48" s="179"/>
      <c r="B48" s="177"/>
      <c r="C48" s="110" t="s">
        <v>16</v>
      </c>
      <c r="D48" s="111">
        <f t="shared" si="37"/>
        <v>17021.5</v>
      </c>
      <c r="E48" s="117">
        <v>10056.200000000001</v>
      </c>
      <c r="F48" s="117">
        <v>0</v>
      </c>
      <c r="G48" s="115">
        <v>5642.5</v>
      </c>
      <c r="H48" s="117">
        <v>1322.8</v>
      </c>
      <c r="I48" s="117">
        <v>0</v>
      </c>
      <c r="J48" s="117">
        <v>0</v>
      </c>
      <c r="K48" s="117"/>
      <c r="L48" s="117"/>
      <c r="M48" s="117"/>
      <c r="N48" s="117"/>
      <c r="O48" s="115"/>
      <c r="P48" s="117"/>
      <c r="Q48" s="117"/>
      <c r="R48" s="117"/>
      <c r="S48" s="117"/>
      <c r="T48" s="117"/>
      <c r="U48" s="117"/>
      <c r="V48" s="111">
        <f t="shared" si="38"/>
        <v>13000.8</v>
      </c>
      <c r="W48" s="119">
        <v>7603.1</v>
      </c>
      <c r="X48" s="115">
        <v>0</v>
      </c>
      <c r="Y48" s="115">
        <v>4074.9</v>
      </c>
      <c r="Z48" s="119">
        <v>1322.8</v>
      </c>
      <c r="AA48" s="115">
        <v>0</v>
      </c>
      <c r="AB48" s="115">
        <v>0</v>
      </c>
      <c r="AC48" s="115">
        <f t="shared" si="3"/>
        <v>76.378697529594916</v>
      </c>
      <c r="AD48" s="59"/>
      <c r="AE48" s="96"/>
    </row>
    <row r="49" spans="1:31" s="9" customFormat="1" ht="50.25" hidden="1" customHeight="1" x14ac:dyDescent="0.25">
      <c r="A49" s="179"/>
      <c r="B49" s="177"/>
      <c r="C49" s="110" t="s">
        <v>61</v>
      </c>
      <c r="D49" s="111">
        <f t="shared" si="37"/>
        <v>4338.8</v>
      </c>
      <c r="E49" s="117">
        <v>0</v>
      </c>
      <c r="F49" s="117">
        <v>0</v>
      </c>
      <c r="G49" s="115">
        <v>4338.8</v>
      </c>
      <c r="H49" s="117">
        <v>0</v>
      </c>
      <c r="I49" s="117">
        <v>0</v>
      </c>
      <c r="J49" s="117">
        <v>0</v>
      </c>
      <c r="K49" s="117"/>
      <c r="L49" s="117"/>
      <c r="M49" s="117"/>
      <c r="N49" s="117"/>
      <c r="O49" s="115"/>
      <c r="P49" s="117"/>
      <c r="Q49" s="117"/>
      <c r="R49" s="117"/>
      <c r="S49" s="117"/>
      <c r="T49" s="117"/>
      <c r="U49" s="117"/>
      <c r="V49" s="111">
        <f t="shared" si="38"/>
        <v>4205.3</v>
      </c>
      <c r="W49" s="119">
        <v>0</v>
      </c>
      <c r="X49" s="115">
        <v>0</v>
      </c>
      <c r="Y49" s="115">
        <v>4205.3</v>
      </c>
      <c r="Z49" s="119">
        <v>0</v>
      </c>
      <c r="AA49" s="115">
        <v>0</v>
      </c>
      <c r="AB49" s="115">
        <v>0</v>
      </c>
      <c r="AC49" s="115">
        <f t="shared" si="3"/>
        <v>96.923112381303582</v>
      </c>
      <c r="AD49" s="59"/>
      <c r="AE49" s="96"/>
    </row>
    <row r="50" spans="1:31" s="9" customFormat="1" ht="37.5" hidden="1" x14ac:dyDescent="0.25">
      <c r="A50" s="179"/>
      <c r="B50" s="177"/>
      <c r="C50" s="110" t="s">
        <v>59</v>
      </c>
      <c r="D50" s="111">
        <f t="shared" si="37"/>
        <v>6300</v>
      </c>
      <c r="E50" s="117">
        <v>0</v>
      </c>
      <c r="F50" s="117">
        <v>0</v>
      </c>
      <c r="G50" s="115">
        <v>6300</v>
      </c>
      <c r="H50" s="117">
        <v>0</v>
      </c>
      <c r="I50" s="117">
        <v>0</v>
      </c>
      <c r="J50" s="117">
        <v>0</v>
      </c>
      <c r="K50" s="117"/>
      <c r="L50" s="117"/>
      <c r="M50" s="117"/>
      <c r="N50" s="117"/>
      <c r="O50" s="115"/>
      <c r="P50" s="117"/>
      <c r="Q50" s="117"/>
      <c r="R50" s="117"/>
      <c r="S50" s="117"/>
      <c r="T50" s="117"/>
      <c r="U50" s="117"/>
      <c r="V50" s="111">
        <f t="shared" si="38"/>
        <v>3654.9</v>
      </c>
      <c r="W50" s="119">
        <v>0</v>
      </c>
      <c r="X50" s="115">
        <v>0</v>
      </c>
      <c r="Y50" s="115">
        <v>3654.9</v>
      </c>
      <c r="Z50" s="119">
        <v>0</v>
      </c>
      <c r="AA50" s="115">
        <v>0</v>
      </c>
      <c r="AB50" s="115">
        <v>0</v>
      </c>
      <c r="AC50" s="115">
        <f t="shared" si="3"/>
        <v>58.01428571428572</v>
      </c>
      <c r="AD50" s="59"/>
      <c r="AE50" s="96"/>
    </row>
    <row r="51" spans="1:31" s="9" customFormat="1" ht="87" hidden="1" customHeight="1" x14ac:dyDescent="0.25">
      <c r="A51" s="182"/>
      <c r="B51" s="181"/>
      <c r="C51" s="110"/>
      <c r="D51" s="111"/>
      <c r="E51" s="117"/>
      <c r="F51" s="117"/>
      <c r="G51" s="115"/>
      <c r="H51" s="117"/>
      <c r="I51" s="117"/>
      <c r="J51" s="117"/>
      <c r="K51" s="117"/>
      <c r="L51" s="117"/>
      <c r="M51" s="117"/>
      <c r="N51" s="117"/>
      <c r="O51" s="115"/>
      <c r="P51" s="117"/>
      <c r="Q51" s="117"/>
      <c r="R51" s="117"/>
      <c r="S51" s="117"/>
      <c r="T51" s="117"/>
      <c r="U51" s="117"/>
      <c r="V51" s="111"/>
      <c r="W51" s="117"/>
      <c r="X51" s="117"/>
      <c r="Y51" s="115"/>
      <c r="Z51" s="117"/>
      <c r="AA51" s="115"/>
      <c r="AB51" s="115"/>
      <c r="AC51" s="115" t="e">
        <f t="shared" si="3"/>
        <v>#DIV/0!</v>
      </c>
      <c r="AD51" s="59"/>
      <c r="AE51" s="96"/>
    </row>
    <row r="52" spans="1:31" s="8" customFormat="1" ht="77.25" customHeight="1" x14ac:dyDescent="0.25">
      <c r="A52" s="120" t="s">
        <v>49</v>
      </c>
      <c r="B52" s="148" t="s">
        <v>92</v>
      </c>
      <c r="C52" s="110" t="s">
        <v>114</v>
      </c>
      <c r="D52" s="111">
        <f t="shared" si="24"/>
        <v>180</v>
      </c>
      <c r="E52" s="117">
        <v>0</v>
      </c>
      <c r="F52" s="117">
        <v>0</v>
      </c>
      <c r="G52" s="115">
        <v>80</v>
      </c>
      <c r="H52" s="117">
        <v>100</v>
      </c>
      <c r="I52" s="117">
        <v>0</v>
      </c>
      <c r="J52" s="117">
        <v>0</v>
      </c>
      <c r="K52" s="117"/>
      <c r="L52" s="117"/>
      <c r="M52" s="117"/>
      <c r="N52" s="117"/>
      <c r="O52" s="115"/>
      <c r="P52" s="117"/>
      <c r="Q52" s="117"/>
      <c r="R52" s="117"/>
      <c r="S52" s="117"/>
      <c r="T52" s="117"/>
      <c r="U52" s="117"/>
      <c r="V52" s="111">
        <f t="shared" si="34"/>
        <v>80</v>
      </c>
      <c r="W52" s="119">
        <v>0</v>
      </c>
      <c r="X52" s="115">
        <v>0</v>
      </c>
      <c r="Y52" s="115">
        <v>0</v>
      </c>
      <c r="Z52" s="119">
        <v>80</v>
      </c>
      <c r="AA52" s="115">
        <v>0</v>
      </c>
      <c r="AB52" s="115">
        <v>0</v>
      </c>
      <c r="AC52" s="115">
        <f t="shared" si="3"/>
        <v>44.444444444444443</v>
      </c>
      <c r="AD52" s="12"/>
      <c r="AE52" s="93"/>
    </row>
    <row r="53" spans="1:31" s="1" customFormat="1" ht="55.5" customHeight="1" x14ac:dyDescent="0.25">
      <c r="A53" s="106"/>
      <c r="B53" s="37" t="s">
        <v>17</v>
      </c>
      <c r="C53" s="69"/>
      <c r="D53" s="27">
        <f>D5+D9+D12+D19+D27+D28+D29+D35+D42</f>
        <v>2326835.6</v>
      </c>
      <c r="E53" s="27">
        <f t="shared" ref="E53:J53" si="39">E5+E9+E12+E19+E27+E28+E29+E35+E42</f>
        <v>79093</v>
      </c>
      <c r="F53" s="27">
        <f t="shared" si="39"/>
        <v>220202.1</v>
      </c>
      <c r="G53" s="27">
        <f t="shared" si="39"/>
        <v>1153357.6000000001</v>
      </c>
      <c r="H53" s="27">
        <f t="shared" si="39"/>
        <v>710504.79999999993</v>
      </c>
      <c r="I53" s="27">
        <f t="shared" si="39"/>
        <v>79347.399999999994</v>
      </c>
      <c r="J53" s="27">
        <f t="shared" si="39"/>
        <v>84330.7</v>
      </c>
      <c r="K53" s="27">
        <f t="shared" ref="K53:U53" si="40">K5+K9+K12+K19+K27+K28+K29+K35+K42</f>
        <v>0</v>
      </c>
      <c r="L53" s="27">
        <f t="shared" si="40"/>
        <v>0</v>
      </c>
      <c r="M53" s="27">
        <f t="shared" si="40"/>
        <v>0</v>
      </c>
      <c r="N53" s="27">
        <f t="shared" si="40"/>
        <v>0</v>
      </c>
      <c r="O53" s="27">
        <f t="shared" si="40"/>
        <v>0</v>
      </c>
      <c r="P53" s="27">
        <f t="shared" si="40"/>
        <v>0</v>
      </c>
      <c r="Q53" s="27">
        <f t="shared" si="40"/>
        <v>0</v>
      </c>
      <c r="R53" s="27">
        <f t="shared" si="40"/>
        <v>0</v>
      </c>
      <c r="S53" s="27">
        <f t="shared" si="40"/>
        <v>0</v>
      </c>
      <c r="T53" s="27">
        <f t="shared" si="40"/>
        <v>0</v>
      </c>
      <c r="U53" s="27">
        <f t="shared" si="40"/>
        <v>0</v>
      </c>
      <c r="V53" s="27">
        <f>V5+V9+V12+V19+V27+V28+V29+V35+V42</f>
        <v>1333223.5999999999</v>
      </c>
      <c r="W53" s="73">
        <f>W5+W9+W12+W19+W27+W28+W29+W35+W42</f>
        <v>51722.5</v>
      </c>
      <c r="X53" s="27">
        <f t="shared" ref="X53:AB53" si="41">X5+X9+X12+X19+X27+X28+X29+X35+X42</f>
        <v>76759.8</v>
      </c>
      <c r="Y53" s="27">
        <f t="shared" si="41"/>
        <v>774159.89999999991</v>
      </c>
      <c r="Z53" s="73">
        <f t="shared" si="41"/>
        <v>372828.19999999995</v>
      </c>
      <c r="AA53" s="27">
        <f t="shared" si="41"/>
        <v>30219.4</v>
      </c>
      <c r="AB53" s="27">
        <f t="shared" si="41"/>
        <v>27533.800000000003</v>
      </c>
      <c r="AC53" s="27">
        <f t="shared" si="3"/>
        <v>57.297713684628157</v>
      </c>
      <c r="AD53" s="99"/>
      <c r="AE53" s="100"/>
    </row>
    <row r="54" spans="1:31" s="1" customFormat="1" ht="55.5" customHeight="1" x14ac:dyDescent="0.25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65"/>
      <c r="AD54" s="43"/>
      <c r="AE54" s="43"/>
    </row>
    <row r="55" spans="1:31" s="1" customFormat="1" ht="55.5" customHeight="1" x14ac:dyDescent="0.2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65"/>
    </row>
    <row r="56" spans="1:31" s="1" customFormat="1" ht="55.5" customHeight="1" x14ac:dyDescent="0.2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65"/>
    </row>
    <row r="57" spans="1:31" s="21" customFormat="1" ht="39.75" customHeight="1" x14ac:dyDescent="0.2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64"/>
    </row>
    <row r="58" spans="1:31" s="21" customFormat="1" ht="40.15" customHeight="1" x14ac:dyDescent="0.25">
      <c r="A58" s="107"/>
      <c r="B58" s="44"/>
      <c r="C58" s="45"/>
      <c r="D58" s="4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16"/>
      <c r="W58" s="17"/>
      <c r="X58" s="17"/>
      <c r="Y58" s="17"/>
      <c r="Z58" s="17"/>
      <c r="AA58" s="17"/>
      <c r="AB58" s="17"/>
      <c r="AC58" s="17"/>
    </row>
    <row r="59" spans="1:31" ht="40.15" customHeight="1" x14ac:dyDescent="0.25">
      <c r="A59" s="107"/>
      <c r="B59" s="44"/>
      <c r="C59" s="45"/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16"/>
      <c r="W59" s="17"/>
      <c r="X59" s="17"/>
      <c r="Y59" s="17"/>
      <c r="Z59" s="17"/>
      <c r="AA59" s="17"/>
      <c r="AB59" s="17"/>
      <c r="AC59" s="17"/>
    </row>
    <row r="60" spans="1:31" ht="40.15" customHeight="1" x14ac:dyDescent="0.25">
      <c r="A60" s="108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108"/>
      <c r="B61" s="53"/>
      <c r="C61" s="54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108"/>
      <c r="B62" s="55"/>
      <c r="C62" s="48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108"/>
      <c r="B63" s="55"/>
      <c r="C63" s="48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108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108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108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108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108"/>
      <c r="B68" s="55"/>
      <c r="C68" s="48"/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108"/>
      <c r="B69" s="55"/>
      <c r="C69" s="48"/>
      <c r="D69" s="56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108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108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108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108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108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108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108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108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108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108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108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108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108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108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108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108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108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108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108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108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108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108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108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108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108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108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108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108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108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108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108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108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108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108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108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108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108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108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108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108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108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108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108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108"/>
      <c r="B113" s="55"/>
      <c r="C113" s="48"/>
      <c r="D113" s="5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18"/>
      <c r="W113" s="19"/>
      <c r="X113" s="19"/>
      <c r="Y113" s="19"/>
      <c r="Z113" s="19"/>
      <c r="AA113" s="19"/>
      <c r="AB113" s="19"/>
      <c r="AC113" s="19"/>
    </row>
    <row r="114" spans="1:29" ht="40.15" customHeight="1" x14ac:dyDescent="0.25">
      <c r="A114" s="108"/>
      <c r="B114" s="55"/>
      <c r="C114" s="48"/>
      <c r="D114" s="5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18"/>
      <c r="W114" s="19"/>
      <c r="X114" s="19"/>
      <c r="Y114" s="19"/>
      <c r="Z114" s="19"/>
      <c r="AA114" s="19"/>
      <c r="AB114" s="19"/>
      <c r="AC114" s="19"/>
    </row>
    <row r="115" spans="1:29" ht="40.15" customHeight="1" x14ac:dyDescent="0.25">
      <c r="A115" s="108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108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108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108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108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108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108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108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108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108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108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108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108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108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108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108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108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108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108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V134" s="20"/>
      <c r="W134" s="21"/>
      <c r="X134" s="21"/>
      <c r="Y134" s="21"/>
      <c r="Z134" s="21"/>
      <c r="AA134" s="21"/>
      <c r="AB134" s="21"/>
      <c r="AC134" s="21"/>
    </row>
    <row r="135" spans="1:29" ht="40.15" customHeight="1" x14ac:dyDescent="0.25">
      <c r="V135" s="20"/>
      <c r="W135" s="21"/>
      <c r="X135" s="21"/>
      <c r="Y135" s="21"/>
      <c r="Z135" s="21"/>
      <c r="AA135" s="21"/>
      <c r="AB135" s="21"/>
      <c r="AC135" s="21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</sheetData>
  <mergeCells count="22">
    <mergeCell ref="B22:B24"/>
    <mergeCell ref="A22:A24"/>
    <mergeCell ref="A57:AB57"/>
    <mergeCell ref="B43:B44"/>
    <mergeCell ref="A43:A44"/>
    <mergeCell ref="B45:B51"/>
    <mergeCell ref="A45:A51"/>
    <mergeCell ref="B38:B40"/>
    <mergeCell ref="A38:A40"/>
    <mergeCell ref="A54:AB54"/>
    <mergeCell ref="A55:AB55"/>
    <mergeCell ref="A56:AB56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2021-07-29T13:03:01Z</dcterms:modified>
</cp:coreProperties>
</file>