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045" windowWidth="14805" windowHeight="507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Лист1!$A$1:$AC$56</definedName>
  </definedNames>
  <calcPr calcId="144525"/>
</workbook>
</file>

<file path=xl/calcChain.xml><?xml version="1.0" encoding="utf-8"?>
<calcChain xmlns="http://schemas.openxmlformats.org/spreadsheetml/2006/main">
  <c r="AB19" i="1" l="1"/>
  <c r="W19" i="1"/>
  <c r="Y22" i="1"/>
  <c r="W22" i="1"/>
  <c r="V53" i="1" l="1"/>
  <c r="V50" i="1"/>
  <c r="Y29" i="1" l="1"/>
  <c r="Z29" i="1"/>
  <c r="V14" i="1" l="1"/>
  <c r="Z22" i="1" l="1"/>
  <c r="AB49" i="1" l="1"/>
  <c r="AA49" i="1"/>
  <c r="Z49" i="1"/>
  <c r="Y49" i="1"/>
  <c r="X49" i="1"/>
  <c r="W49" i="1"/>
  <c r="V52" i="1"/>
  <c r="V49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49" i="1"/>
  <c r="F49" i="1"/>
  <c r="G49" i="1"/>
  <c r="H49" i="1"/>
  <c r="I49" i="1"/>
  <c r="J49" i="1"/>
  <c r="D53" i="1"/>
  <c r="AC53" i="1" s="1"/>
  <c r="D52" i="1"/>
  <c r="D51" i="1"/>
  <c r="D50" i="1"/>
  <c r="AC50" i="1" s="1"/>
  <c r="AC52" i="1" l="1"/>
  <c r="D49" i="1"/>
  <c r="AC49" i="1" s="1"/>
  <c r="V54" i="1"/>
  <c r="D54" i="1"/>
  <c r="AC54" i="1" l="1"/>
  <c r="Z39" i="1"/>
  <c r="V17" i="1" l="1"/>
  <c r="D17" i="1"/>
  <c r="AC47" i="1" l="1"/>
  <c r="W41" i="1"/>
  <c r="Z41" i="1"/>
  <c r="Z38" i="1" s="1"/>
  <c r="Y41" i="1"/>
  <c r="H41" i="1"/>
  <c r="G41" i="1"/>
  <c r="F41" i="1"/>
  <c r="E41" i="1"/>
  <c r="W38" i="1" l="1"/>
  <c r="Y38" i="1"/>
  <c r="V23" i="1" l="1"/>
  <c r="V15" i="1" l="1"/>
  <c r="Z19" i="1" l="1"/>
  <c r="V37" i="1" l="1"/>
  <c r="V36" i="1"/>
  <c r="V35" i="1" l="1"/>
  <c r="Z9" i="1"/>
  <c r="X41" i="1" l="1"/>
  <c r="V20" i="1" l="1"/>
  <c r="Z5" i="1" l="1"/>
  <c r="V28" i="1"/>
  <c r="AB41" i="1" l="1"/>
  <c r="AA41" i="1"/>
  <c r="Z12" i="1" l="1"/>
  <c r="Z55" i="1" s="1"/>
  <c r="Y12" i="1"/>
  <c r="AB12" i="1"/>
  <c r="AA12" i="1"/>
  <c r="X12" i="1"/>
  <c r="W12" i="1"/>
  <c r="D23" i="1" l="1"/>
  <c r="AC23" i="1" s="1"/>
  <c r="G22" i="1" l="1"/>
  <c r="G19" i="1" s="1"/>
  <c r="H22" i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A22" i="1"/>
  <c r="AA19" i="1" s="1"/>
  <c r="X22" i="1"/>
  <c r="X19" i="1" l="1"/>
  <c r="V22" i="1"/>
  <c r="Y19" i="1"/>
  <c r="AB29" i="1"/>
  <c r="AA29" i="1"/>
  <c r="X29" i="1"/>
  <c r="W29" i="1"/>
  <c r="V29" i="1" s="1"/>
  <c r="AC29" i="1" s="1"/>
  <c r="V19" i="1" l="1"/>
  <c r="I12" i="1"/>
  <c r="H12" i="1"/>
  <c r="G12" i="1"/>
  <c r="F12" i="1"/>
  <c r="E12" i="1"/>
  <c r="J12" i="1"/>
  <c r="AC17" i="1"/>
  <c r="V18" i="1"/>
  <c r="D18" i="1"/>
  <c r="AC18" i="1" l="1"/>
  <c r="D12" i="1"/>
  <c r="H5" i="1" l="1"/>
  <c r="V6" i="1"/>
  <c r="D6" i="1"/>
  <c r="AC6" i="1" l="1"/>
  <c r="H19" i="1"/>
  <c r="I22" i="1"/>
  <c r="J22" i="1"/>
  <c r="Y5" i="1" l="1"/>
  <c r="Y55" i="1" s="1"/>
  <c r="V13" i="1" l="1"/>
  <c r="D13" i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3" i="1"/>
  <c r="D44" i="1"/>
  <c r="D41" i="1" s="1"/>
  <c r="D45" i="1"/>
  <c r="D46" i="1"/>
  <c r="AB39" i="1"/>
  <c r="AB38" i="1" s="1"/>
  <c r="AA39" i="1"/>
  <c r="AA38" i="1" s="1"/>
  <c r="Y39" i="1"/>
  <c r="X39" i="1"/>
  <c r="X38" i="1" s="1"/>
  <c r="V38" i="1" s="1"/>
  <c r="W39" i="1"/>
  <c r="F39" i="1"/>
  <c r="F38" i="1" s="1"/>
  <c r="G39" i="1"/>
  <c r="G38" i="1" s="1"/>
  <c r="H39" i="1"/>
  <c r="H38" i="1" s="1"/>
  <c r="I39" i="1"/>
  <c r="I38" i="1" s="1"/>
  <c r="J39" i="1"/>
  <c r="J38" i="1" s="1"/>
  <c r="E39" i="1"/>
  <c r="E38" i="1" s="1"/>
  <c r="AC42" i="1" l="1"/>
  <c r="AC43" i="1"/>
  <c r="AC45" i="1"/>
  <c r="AC46" i="1"/>
  <c r="AC44" i="1"/>
  <c r="V41" i="1"/>
  <c r="AC41" i="1" s="1"/>
  <c r="V39" i="1"/>
  <c r="V32" i="1"/>
  <c r="D14" i="1" l="1"/>
  <c r="AC14" i="1" s="1"/>
  <c r="D8" i="1" l="1"/>
  <c r="V8" i="1"/>
  <c r="AC8" i="1" s="1"/>
  <c r="D24" i="1" l="1"/>
  <c r="AC24" i="1" s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X55" i="1" s="1"/>
  <c r="AA9" i="1"/>
  <c r="AA55" i="1" s="1"/>
  <c r="AB9" i="1"/>
  <c r="AB55" i="1" s="1"/>
  <c r="W9" i="1"/>
  <c r="W55" i="1" s="1"/>
  <c r="E9" i="1" l="1"/>
  <c r="E19" i="1"/>
  <c r="E55" i="1" s="1"/>
  <c r="U29" i="1" l="1"/>
  <c r="T29" i="1"/>
  <c r="S29" i="1"/>
  <c r="R29" i="1"/>
  <c r="Q29" i="1"/>
  <c r="P29" i="1"/>
  <c r="O29" i="1"/>
  <c r="N29" i="1"/>
  <c r="M29" i="1"/>
  <c r="L29" i="1"/>
  <c r="K29" i="1"/>
  <c r="V34" i="1" l="1"/>
  <c r="V33" i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J55" i="1" s="1"/>
  <c r="I9" i="1"/>
  <c r="I55" i="1" s="1"/>
  <c r="H9" i="1"/>
  <c r="H55" i="1" s="1"/>
  <c r="G9" i="1"/>
  <c r="G55" i="1" s="1"/>
  <c r="F9" i="1"/>
  <c r="F55" i="1" s="1"/>
  <c r="D10" i="1"/>
  <c r="U5" i="1"/>
  <c r="U55" i="1" s="1"/>
  <c r="T5" i="1"/>
  <c r="T55" i="1" s="1"/>
  <c r="S5" i="1"/>
  <c r="S55" i="1" s="1"/>
  <c r="R5" i="1"/>
  <c r="R55" i="1" s="1"/>
  <c r="Q5" i="1"/>
  <c r="Q55" i="1" s="1"/>
  <c r="P5" i="1"/>
  <c r="P55" i="1" s="1"/>
  <c r="O5" i="1"/>
  <c r="O55" i="1" s="1"/>
  <c r="N5" i="1"/>
  <c r="N55" i="1" s="1"/>
  <c r="M5" i="1"/>
  <c r="M55" i="1" s="1"/>
  <c r="L5" i="1"/>
  <c r="L55" i="1" s="1"/>
  <c r="K5" i="1"/>
  <c r="K55" i="1" s="1"/>
  <c r="D11" i="1"/>
  <c r="D9" i="1" s="1"/>
  <c r="D7" i="1"/>
  <c r="D5" i="1" s="1"/>
  <c r="AC33" i="1" l="1"/>
  <c r="AC37" i="1"/>
  <c r="AC35" i="1" s="1"/>
  <c r="D35" i="1"/>
  <c r="AC30" i="1"/>
  <c r="AC31" i="1"/>
  <c r="V9" i="1"/>
  <c r="AC9" i="1" s="1"/>
  <c r="AC10" i="1"/>
  <c r="V5" i="1"/>
  <c r="AC7" i="1"/>
  <c r="D19" i="1"/>
  <c r="AC19" i="1" s="1"/>
  <c r="AC5" i="1" l="1"/>
  <c r="D39" i="1"/>
  <c r="D38" i="1" l="1"/>
  <c r="D55" i="1" s="1"/>
  <c r="AC39" i="1"/>
  <c r="V27" i="1"/>
  <c r="V55" i="1" s="1"/>
  <c r="AC38" i="1" l="1"/>
  <c r="AC55" i="1"/>
  <c r="AC27" i="1"/>
</calcChain>
</file>

<file path=xl/sharedStrings.xml><?xml version="1.0" encoding="utf-8"?>
<sst xmlns="http://schemas.openxmlformats.org/spreadsheetml/2006/main" count="164" uniqueCount="126">
  <si>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</si>
  <si>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</si>
  <si>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</si>
  <si>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</si>
  <si>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</si>
  <si>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</si>
  <si>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</si>
  <si>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</si>
  <si>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</si>
  <si>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</si>
  <si>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</si>
  <si>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</si>
  <si>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</si>
  <si>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</si>
  <si>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</si>
  <si>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</si>
  <si>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</si>
  <si>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</si>
  <si>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</si>
  <si>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</si>
  <si>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</si>
  <si>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</si>
  <si>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</si>
  <si>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</si>
  <si>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</si>
  <si>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</si>
  <si>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</si>
  <si>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</si>
  <si>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</si>
  <si>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</si>
  <si>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</si>
  <si>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</si>
  <si>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</si>
  <si>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</si>
  <si>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</si>
  <si>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</si>
  <si>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</si>
  <si>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</si>
  <si>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</si>
  <si>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</si>
  <si>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</si>
  <si>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</si>
  <si>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</si>
  <si>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</si>
  <si>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</si>
  <si>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</si>
  <si>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</si>
  <si>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</si>
  <si>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</si>
  <si>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</si>
  <si>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</si>
  <si>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</si>
  <si>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</si>
  <si>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</si>
  <si>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</si>
  <si>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</si>
  <si>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</si>
  <si>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</si>
  <si>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</si>
  <si>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</si>
  <si>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</si>
  <si>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</si>
  <si>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</si>
  <si>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</si>
  <si>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</si>
  <si>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</si>
  <si>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</si>
  <si>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</si>
  <si>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</si>
  <si>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</si>
  <si>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</si>
  <si>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</si>
  <si>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</si>
  <si>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</si>
  <si>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</si>
  <si>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</si>
  <si>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</si>
  <si>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</si>
  <si>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</si>
  <si>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</si>
  <si>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</si>
  <si>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</si>
  <si>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</si>
  <si>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</si>
  <si>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</si>
  <si>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</si>
  <si>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</si>
  <si>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</si>
  <si>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</si>
  <si>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</si>
  <si>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</si>
  <si>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</si>
  <si>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</si>
  <si>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</si>
  <si>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</si>
  <si>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</si>
  <si>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</si>
  <si>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</si>
  <si>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</si>
  <si>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</si>
  <si>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</si>
  <si>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</si>
  <si>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</si>
  <si>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</si>
  <si>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Отдел благоустройства, дорожного хозяйства и транспорта администрации МР "Печора"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</si>
  <si>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</si>
  <si>
    <t>Муниципальная программа МО МР "Печора" "Обеспечение охраны общественного порядка и профилактика правонарушений"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</si>
  <si>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</si>
  <si>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</si>
  <si>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</si>
  <si>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</si>
  <si>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>МКУ "Управление по делам ГО и ЧС МР "Печора"</t>
  </si>
  <si>
    <t>4.</t>
  </si>
  <si>
    <t>Сектор  моложежной политики  администрации  МР "Печора"</t>
  </si>
  <si>
    <t>Сектор по физкультуре и спорту администрации  МР "Печора"</t>
  </si>
  <si>
    <t xml:space="preserve">   МКУ "Управление по делам ГО и ЧС МР "Печора"                                            </t>
  </si>
  <si>
    <r>
      <rPr>
        <b/>
        <sz val="14"/>
        <rFont val="Times New Roman"/>
        <family val="1"/>
        <charset val="204"/>
      </rPr>
      <t>Подпрограмма 2  "</t>
    </r>
    <r>
      <rPr>
        <sz val="14"/>
        <rFont val="Times New Roman"/>
        <family val="1"/>
        <charset val="204"/>
      </rPr>
      <t>Защита населения и территории муниципального района "Печора" от чрезвычайных ситуаций</t>
    </r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</si>
  <si>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</si>
  <si>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t>Мониторинг реализации муниципальных программ МО МР "Печора за 1 полугодие 2023 года</t>
  </si>
  <si>
    <t xml:space="preserve"> ВСЕГО   по Программе на 01.07.2023 г.  (тыс. рублей)</t>
  </si>
  <si>
    <t>Кассовое исполнение на 01.07.2023 г. (тыс. рублей)</t>
  </si>
  <si>
    <t xml:space="preserve">10. </t>
  </si>
  <si>
    <t>10.1.</t>
  </si>
  <si>
    <t>10.2.</t>
  </si>
  <si>
    <t>10.3.</t>
  </si>
  <si>
    <t>10.4.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</si>
</sst>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left" vertical="top" wrapText="1"/>
    </xf>
    <xf numFmtId="164" fontId="26" fillId="7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6" borderId="4" xfId="0" applyNumberFormat="1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horizontal="left" vertical="top" wrapText="1"/>
    </xf>
    <xf numFmtId="164" fontId="26" fillId="7" borderId="4" xfId="0" applyNumberFormat="1" applyFont="1" applyFill="1" applyBorder="1" applyAlignment="1">
      <alignment horizontal="center" vertical="center"/>
    </xf>
    <xf numFmtId="0" fontId="26" fillId="2" borderId="4" xfId="0" applyNumberFormat="1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>
      <alignment horizontal="left" vertical="top" wrapText="1"/>
    </xf>
    <xf numFmtId="164" fontId="15" fillId="6" borderId="4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39" activePane="bottomRight" state="frozen"/>
      <selection pane="topRight" activeCell="D1" sqref="D1"/>
      <selection pane="bottomLeft" activeCell="A5" sqref="A5"/>
      <selection pane="bottomRight" activeCell="AD49" sqref="AD49:AD55"/>
    </sheetView>
  </sheetViews>
  <sheetFormatPr defaultRowHeight="40.15" customHeight="1" x14ac:dyDescent="0.25"/>
  <cols>
    <col min="1" max="1" width="12.7109375" style="97" customWidth="1"/>
    <col min="2" max="2" width="58" style="39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92"/>
      <c r="B1" s="170" t="s">
        <v>118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</row>
    <row r="2" spans="1:31" s="8" customFormat="1" ht="18.600000000000001" customHeight="1" x14ac:dyDescent="0.25">
      <c r="A2" s="92"/>
      <c r="B2" s="13" t="s">
        <v>56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56</v>
      </c>
      <c r="Z2" s="3"/>
      <c r="AA2" s="3"/>
      <c r="AB2" s="3"/>
      <c r="AC2" s="3"/>
    </row>
    <row r="3" spans="1:31" s="8" customFormat="1" ht="27.75" customHeight="1" x14ac:dyDescent="0.25">
      <c r="A3" s="171" t="s">
        <v>4</v>
      </c>
      <c r="B3" s="171" t="s">
        <v>89</v>
      </c>
      <c r="C3" s="171" t="s">
        <v>24</v>
      </c>
      <c r="D3" s="180" t="s">
        <v>119</v>
      </c>
      <c r="E3" s="177" t="s">
        <v>0</v>
      </c>
      <c r="F3" s="178"/>
      <c r="G3" s="178"/>
      <c r="H3" s="178"/>
      <c r="I3" s="178"/>
      <c r="J3" s="178"/>
      <c r="K3" s="177" t="s">
        <v>0</v>
      </c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 t="s">
        <v>120</v>
      </c>
      <c r="W3" s="174" t="s">
        <v>0</v>
      </c>
      <c r="X3" s="175"/>
      <c r="Y3" s="175"/>
      <c r="Z3" s="175"/>
      <c r="AA3" s="175"/>
      <c r="AB3" s="176"/>
      <c r="AC3" s="61" t="s">
        <v>55</v>
      </c>
    </row>
    <row r="4" spans="1:31" s="8" customFormat="1" ht="87.75" customHeight="1" x14ac:dyDescent="0.25">
      <c r="A4" s="172"/>
      <c r="B4" s="172"/>
      <c r="C4" s="182"/>
      <c r="D4" s="181"/>
      <c r="E4" s="15" t="s">
        <v>1</v>
      </c>
      <c r="F4" s="15" t="s">
        <v>5</v>
      </c>
      <c r="G4" s="15" t="s">
        <v>6</v>
      </c>
      <c r="H4" s="15" t="s">
        <v>9</v>
      </c>
      <c r="I4" s="15" t="s">
        <v>2</v>
      </c>
      <c r="J4" s="15" t="s">
        <v>7</v>
      </c>
      <c r="K4" s="15" t="s">
        <v>1</v>
      </c>
      <c r="L4" s="15" t="s">
        <v>5</v>
      </c>
      <c r="M4" s="62" t="s">
        <v>10</v>
      </c>
      <c r="N4" s="62" t="s">
        <v>12</v>
      </c>
      <c r="O4" s="15" t="s">
        <v>6</v>
      </c>
      <c r="P4" s="62" t="s">
        <v>11</v>
      </c>
      <c r="Q4" s="15" t="s">
        <v>9</v>
      </c>
      <c r="R4" s="15" t="s">
        <v>2</v>
      </c>
      <c r="S4" s="15" t="s">
        <v>17</v>
      </c>
      <c r="T4" s="15" t="s">
        <v>7</v>
      </c>
      <c r="U4" s="15" t="s">
        <v>3</v>
      </c>
      <c r="V4" s="179"/>
      <c r="W4" s="63" t="s">
        <v>1</v>
      </c>
      <c r="X4" s="61" t="s">
        <v>5</v>
      </c>
      <c r="Y4" s="61" t="s">
        <v>18</v>
      </c>
      <c r="Z4" s="63" t="s">
        <v>9</v>
      </c>
      <c r="AA4" s="61" t="s">
        <v>2</v>
      </c>
      <c r="AB4" s="61" t="s">
        <v>7</v>
      </c>
      <c r="AC4" s="61"/>
    </row>
    <row r="5" spans="1:31" s="7" customFormat="1" ht="81.75" customHeight="1" x14ac:dyDescent="0.25">
      <c r="A5" s="91" t="s">
        <v>22</v>
      </c>
      <c r="B5" s="131" t="s">
        <v>93</v>
      </c>
      <c r="C5" s="33" t="s">
        <v>62</v>
      </c>
      <c r="D5" s="36">
        <f>D6+D7</f>
        <v>1284.4000000000001</v>
      </c>
      <c r="E5" s="36">
        <f>E7</f>
        <v>0</v>
      </c>
      <c r="F5" s="36">
        <f t="shared" ref="F5:J5" si="0">F7</f>
        <v>0</v>
      </c>
      <c r="G5" s="36">
        <f t="shared" si="0"/>
        <v>0</v>
      </c>
      <c r="H5" s="36">
        <f>H6+H7</f>
        <v>1284.4000000000001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132.1</v>
      </c>
      <c r="W5" s="68">
        <f>W7</f>
        <v>0</v>
      </c>
      <c r="X5" s="68">
        <f t="shared" ref="X5:AB5" si="2">X7</f>
        <v>0</v>
      </c>
      <c r="Y5" s="68">
        <f>Y7</f>
        <v>0</v>
      </c>
      <c r="Z5" s="68">
        <f>Z6+Z7</f>
        <v>132.1</v>
      </c>
      <c r="AA5" s="68">
        <f t="shared" si="2"/>
        <v>0</v>
      </c>
      <c r="AB5" s="68">
        <f t="shared" si="2"/>
        <v>0</v>
      </c>
      <c r="AC5" s="25">
        <f>V5/D5*100</f>
        <v>10.284957957022733</v>
      </c>
      <c r="AD5" s="6"/>
      <c r="AE5" s="81"/>
    </row>
    <row r="6" spans="1:31" s="7" customFormat="1" ht="72.75" customHeight="1" x14ac:dyDescent="0.25">
      <c r="A6" s="31" t="s">
        <v>63</v>
      </c>
      <c r="B6" s="79" t="s">
        <v>71</v>
      </c>
      <c r="C6" s="31" t="s">
        <v>62</v>
      </c>
      <c r="D6" s="37">
        <f>E6+F6+G6+H6+I6+J6</f>
        <v>434.4</v>
      </c>
      <c r="E6" s="38">
        <v>0</v>
      </c>
      <c r="F6" s="38">
        <v>0</v>
      </c>
      <c r="G6" s="38">
        <v>0</v>
      </c>
      <c r="H6" s="38">
        <v>434.4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7">
        <f>W6+X6+Y6+Z6+AA6+AB6</f>
        <v>132.1</v>
      </c>
      <c r="W6" s="67">
        <v>0</v>
      </c>
      <c r="X6" s="67">
        <v>0</v>
      </c>
      <c r="Y6" s="67">
        <v>0</v>
      </c>
      <c r="Z6" s="67">
        <v>132.1</v>
      </c>
      <c r="AA6" s="67">
        <v>0</v>
      </c>
      <c r="AB6" s="67">
        <v>0</v>
      </c>
      <c r="AC6" s="26">
        <f t="shared" ref="AC6:AC55" si="3">V6/D6*100</f>
        <v>30.409760589318601</v>
      </c>
      <c r="AD6" s="6"/>
      <c r="AE6" s="82"/>
    </row>
    <row r="7" spans="1:31" s="8" customFormat="1" ht="87.75" customHeight="1" x14ac:dyDescent="0.25">
      <c r="A7" s="31" t="s">
        <v>64</v>
      </c>
      <c r="B7" s="173" t="s">
        <v>72</v>
      </c>
      <c r="C7" s="31" t="s">
        <v>50</v>
      </c>
      <c r="D7" s="37">
        <f t="shared" ref="D7:D11" si="4">E7+F7+G7+H7+I7+J7</f>
        <v>850</v>
      </c>
      <c r="E7" s="38">
        <v>0</v>
      </c>
      <c r="F7" s="38">
        <v>0</v>
      </c>
      <c r="G7" s="38">
        <v>0</v>
      </c>
      <c r="H7" s="38">
        <v>850</v>
      </c>
      <c r="I7" s="38">
        <v>0</v>
      </c>
      <c r="J7" s="38">
        <v>0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2">
        <f t="shared" ref="V7:V11" si="5">W7+X7+Y7+Z7+AA7+AB7</f>
        <v>0</v>
      </c>
      <c r="W7" s="66">
        <v>0</v>
      </c>
      <c r="X7" s="26">
        <v>0</v>
      </c>
      <c r="Y7" s="26">
        <v>0</v>
      </c>
      <c r="Z7" s="66">
        <v>0</v>
      </c>
      <c r="AA7" s="26">
        <v>0</v>
      </c>
      <c r="AB7" s="26">
        <v>0</v>
      </c>
      <c r="AC7" s="26">
        <f t="shared" si="3"/>
        <v>0</v>
      </c>
      <c r="AD7" s="12"/>
      <c r="AE7" s="83"/>
    </row>
    <row r="8" spans="1:31" ht="60.75" hidden="1" customHeight="1" x14ac:dyDescent="0.25">
      <c r="A8" s="31" t="s">
        <v>59</v>
      </c>
      <c r="B8" s="173"/>
      <c r="C8" s="40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84"/>
      <c r="AE8" s="85"/>
    </row>
    <row r="9" spans="1:31" s="7" customFormat="1" ht="206.25" customHeight="1" x14ac:dyDescent="0.25">
      <c r="A9" s="136" t="s">
        <v>19</v>
      </c>
      <c r="B9" s="132" t="s">
        <v>94</v>
      </c>
      <c r="C9" s="33" t="s">
        <v>62</v>
      </c>
      <c r="D9" s="36">
        <f>D10+D11</f>
        <v>120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120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0</v>
      </c>
      <c r="W9" s="69">
        <f>W10+W11</f>
        <v>0</v>
      </c>
      <c r="X9" s="69">
        <f t="shared" ref="X9:AB9" si="7">X10+X11</f>
        <v>0</v>
      </c>
      <c r="Y9" s="69">
        <v>0</v>
      </c>
      <c r="Z9" s="69">
        <f>Z10+Z11</f>
        <v>0</v>
      </c>
      <c r="AA9" s="69">
        <f t="shared" si="7"/>
        <v>0</v>
      </c>
      <c r="AB9" s="69">
        <f t="shared" si="7"/>
        <v>0</v>
      </c>
      <c r="AC9" s="69">
        <f t="shared" si="3"/>
        <v>0</v>
      </c>
      <c r="AD9" s="6"/>
      <c r="AE9" s="82"/>
    </row>
    <row r="10" spans="1:31" s="8" customFormat="1" ht="65.25" customHeight="1" x14ac:dyDescent="0.25">
      <c r="A10" s="31" t="s">
        <v>59</v>
      </c>
      <c r="B10" s="58" t="s">
        <v>73</v>
      </c>
      <c r="C10" s="31" t="s">
        <v>62</v>
      </c>
      <c r="D10" s="37">
        <f>E10+F10+G10+H10+I10+J10</f>
        <v>120</v>
      </c>
      <c r="E10" s="38">
        <v>0</v>
      </c>
      <c r="F10" s="38">
        <v>0</v>
      </c>
      <c r="G10" s="38">
        <v>0</v>
      </c>
      <c r="H10" s="38">
        <v>120</v>
      </c>
      <c r="I10" s="38">
        <v>0</v>
      </c>
      <c r="J10" s="38">
        <v>0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2">
        <f t="shared" si="5"/>
        <v>0</v>
      </c>
      <c r="W10" s="66">
        <v>0</v>
      </c>
      <c r="X10" s="26">
        <v>0</v>
      </c>
      <c r="Y10" s="26">
        <v>0</v>
      </c>
      <c r="Z10" s="66">
        <v>0</v>
      </c>
      <c r="AA10" s="26">
        <v>0</v>
      </c>
      <c r="AB10" s="26">
        <v>0</v>
      </c>
      <c r="AC10" s="26">
        <f t="shared" si="3"/>
        <v>0</v>
      </c>
      <c r="AD10" s="12"/>
      <c r="AE10" s="83"/>
    </row>
    <row r="11" spans="1:31" s="8" customFormat="1" ht="69" customHeight="1" x14ac:dyDescent="0.25">
      <c r="A11" s="31" t="s">
        <v>20</v>
      </c>
      <c r="B11" s="58" t="s">
        <v>74</v>
      </c>
      <c r="C11" s="31" t="s">
        <v>49</v>
      </c>
      <c r="D11" s="37">
        <f t="shared" si="4"/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2">
        <f t="shared" si="5"/>
        <v>0</v>
      </c>
      <c r="W11" s="66">
        <v>0</v>
      </c>
      <c r="X11" s="26">
        <v>0</v>
      </c>
      <c r="Y11" s="26">
        <v>0</v>
      </c>
      <c r="Z11" s="66">
        <v>0</v>
      </c>
      <c r="AA11" s="26">
        <v>0</v>
      </c>
      <c r="AB11" s="26">
        <v>0</v>
      </c>
      <c r="AC11" s="26">
        <v>0</v>
      </c>
      <c r="AD11" s="12"/>
      <c r="AE11" s="83"/>
    </row>
    <row r="12" spans="1:31" s="9" customFormat="1" ht="127.5" customHeight="1" x14ac:dyDescent="0.25">
      <c r="A12" s="109" t="s">
        <v>101</v>
      </c>
      <c r="B12" s="131" t="s">
        <v>95</v>
      </c>
      <c r="C12" s="109" t="s">
        <v>21</v>
      </c>
      <c r="D12" s="120">
        <f>E12+F12+G12+H12+I12+J12</f>
        <v>282113.90000000002</v>
      </c>
      <c r="E12" s="120">
        <f t="shared" ref="E12:I12" si="8">E13+E14+E15+E16+E17+E18</f>
        <v>0</v>
      </c>
      <c r="F12" s="120">
        <f t="shared" si="8"/>
        <v>1960.4</v>
      </c>
      <c r="G12" s="120">
        <f t="shared" si="8"/>
        <v>155059.79999999999</v>
      </c>
      <c r="H12" s="120">
        <f t="shared" si="8"/>
        <v>118117.29999999999</v>
      </c>
      <c r="I12" s="120">
        <f t="shared" si="8"/>
        <v>6976.4000000000005</v>
      </c>
      <c r="J12" s="120">
        <f>J13+J14+J15+J16+J17+J18</f>
        <v>0</v>
      </c>
      <c r="K12" s="120">
        <f t="shared" ref="K12:U12" si="9">K13+K14+K15+K16+K17</f>
        <v>0</v>
      </c>
      <c r="L12" s="120">
        <f t="shared" si="9"/>
        <v>0</v>
      </c>
      <c r="M12" s="120">
        <f t="shared" si="9"/>
        <v>0</v>
      </c>
      <c r="N12" s="120">
        <f t="shared" si="9"/>
        <v>0</v>
      </c>
      <c r="O12" s="120">
        <f t="shared" si="9"/>
        <v>0</v>
      </c>
      <c r="P12" s="120">
        <f t="shared" si="9"/>
        <v>0</v>
      </c>
      <c r="Q12" s="120">
        <f t="shared" si="9"/>
        <v>0</v>
      </c>
      <c r="R12" s="120">
        <f t="shared" si="9"/>
        <v>0</v>
      </c>
      <c r="S12" s="120">
        <f t="shared" si="9"/>
        <v>0</v>
      </c>
      <c r="T12" s="120">
        <f t="shared" si="9"/>
        <v>0</v>
      </c>
      <c r="U12" s="120">
        <f t="shared" si="9"/>
        <v>0</v>
      </c>
      <c r="V12" s="36">
        <f>V13+V14+V15+V16+V17+V18</f>
        <v>67186</v>
      </c>
      <c r="W12" s="120">
        <f t="shared" ref="W12:AB12" si="10">W13+W14+W15+W16+W17+W18</f>
        <v>0</v>
      </c>
      <c r="X12" s="120">
        <f t="shared" si="10"/>
        <v>1342.9</v>
      </c>
      <c r="Y12" s="120">
        <f t="shared" si="10"/>
        <v>38033.5</v>
      </c>
      <c r="Z12" s="120">
        <f t="shared" si="10"/>
        <v>26681.5</v>
      </c>
      <c r="AA12" s="120">
        <f t="shared" si="10"/>
        <v>1128.0999999999999</v>
      </c>
      <c r="AB12" s="120">
        <f t="shared" si="10"/>
        <v>0</v>
      </c>
      <c r="AC12" s="120">
        <f t="shared" si="3"/>
        <v>23.815203717363801</v>
      </c>
      <c r="AD12" s="123"/>
      <c r="AE12" s="86"/>
    </row>
    <row r="13" spans="1:31" s="9" customFormat="1" ht="74.25" customHeight="1" x14ac:dyDescent="0.25">
      <c r="A13" s="113" t="s">
        <v>25</v>
      </c>
      <c r="B13" s="140" t="s">
        <v>75</v>
      </c>
      <c r="C13" s="98" t="s">
        <v>21</v>
      </c>
      <c r="D13" s="114">
        <f>E13+F13+G13+H13+I13+J13</f>
        <v>149665.70000000001</v>
      </c>
      <c r="E13" s="103">
        <v>0</v>
      </c>
      <c r="F13" s="103">
        <v>0</v>
      </c>
      <c r="G13" s="103">
        <v>72000.899999999994</v>
      </c>
      <c r="H13" s="103">
        <v>77614.8</v>
      </c>
      <c r="I13" s="103">
        <v>50</v>
      </c>
      <c r="J13" s="103">
        <v>0</v>
      </c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32">
        <f>W13+X13+Y13+Z13+AA13+AB13</f>
        <v>15954.5</v>
      </c>
      <c r="W13" s="38">
        <v>0</v>
      </c>
      <c r="X13" s="26">
        <v>0</v>
      </c>
      <c r="Y13" s="26">
        <v>6623</v>
      </c>
      <c r="Z13" s="38">
        <v>9319.6</v>
      </c>
      <c r="AA13" s="26">
        <v>11.9</v>
      </c>
      <c r="AB13" s="26">
        <v>0</v>
      </c>
      <c r="AC13" s="26">
        <f t="shared" si="3"/>
        <v>10.660091123082976</v>
      </c>
      <c r="AD13" s="57"/>
      <c r="AE13" s="86"/>
    </row>
    <row r="14" spans="1:31" s="9" customFormat="1" ht="177.75" customHeight="1" x14ac:dyDescent="0.25">
      <c r="A14" s="135" t="s">
        <v>26</v>
      </c>
      <c r="B14" s="119" t="s">
        <v>76</v>
      </c>
      <c r="C14" s="106" t="s">
        <v>67</v>
      </c>
      <c r="D14" s="114">
        <f>E14+F14+G14+H14+I14+J14</f>
        <v>81996.600000000006</v>
      </c>
      <c r="E14" s="103">
        <v>0</v>
      </c>
      <c r="F14" s="103">
        <v>1960.4</v>
      </c>
      <c r="G14" s="103">
        <v>62570.7</v>
      </c>
      <c r="H14" s="103">
        <v>14868.2</v>
      </c>
      <c r="I14" s="103">
        <v>2597.3000000000002</v>
      </c>
      <c r="J14" s="103">
        <v>0</v>
      </c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32">
        <f>W14+X14+Y14+Z14+AA14+AB14</f>
        <v>38395.800000000003</v>
      </c>
      <c r="W14" s="38"/>
      <c r="X14" s="26">
        <v>1342.9</v>
      </c>
      <c r="Y14" s="26">
        <v>23900.6</v>
      </c>
      <c r="Z14" s="38">
        <v>13084.3</v>
      </c>
      <c r="AA14" s="26">
        <v>68</v>
      </c>
      <c r="AB14" s="26">
        <v>0</v>
      </c>
      <c r="AC14" s="26">
        <f t="shared" si="3"/>
        <v>46.826087910962158</v>
      </c>
      <c r="AD14" s="57"/>
      <c r="AE14" s="86"/>
    </row>
    <row r="15" spans="1:31" s="9" customFormat="1" ht="89.25" customHeight="1" x14ac:dyDescent="0.25">
      <c r="A15" s="135" t="s">
        <v>27</v>
      </c>
      <c r="B15" s="118" t="s">
        <v>77</v>
      </c>
      <c r="C15" s="106" t="s">
        <v>102</v>
      </c>
      <c r="D15" s="114">
        <f>E15+F15+G15+H15+I15+J15</f>
        <v>47855.6</v>
      </c>
      <c r="E15" s="103">
        <v>0</v>
      </c>
      <c r="F15" s="103">
        <v>0</v>
      </c>
      <c r="G15" s="103">
        <v>18351.599999999999</v>
      </c>
      <c r="H15" s="103">
        <v>25184.9</v>
      </c>
      <c r="I15" s="103">
        <v>4319.1000000000004</v>
      </c>
      <c r="J15" s="103">
        <v>0</v>
      </c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32">
        <f>W15+X15+Y15+Z15+AA15+AB15</f>
        <v>11621.7</v>
      </c>
      <c r="W15" s="38">
        <v>0</v>
      </c>
      <c r="X15" s="26">
        <v>0</v>
      </c>
      <c r="Y15" s="26">
        <v>6300.5</v>
      </c>
      <c r="Z15" s="38">
        <v>4277.6000000000004</v>
      </c>
      <c r="AA15" s="26">
        <v>1043.5999999999999</v>
      </c>
      <c r="AB15" s="26">
        <v>0</v>
      </c>
      <c r="AC15" s="26">
        <f t="shared" si="3"/>
        <v>24.284932170947606</v>
      </c>
      <c r="AD15" s="57"/>
      <c r="AE15" s="86"/>
    </row>
    <row r="16" spans="1:31" s="9" customFormat="1" ht="74.25" customHeight="1" x14ac:dyDescent="0.25">
      <c r="A16" s="116" t="s">
        <v>28</v>
      </c>
      <c r="B16" s="117" t="s">
        <v>78</v>
      </c>
      <c r="C16" s="98" t="s">
        <v>21</v>
      </c>
      <c r="D16" s="114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32">
        <f>W16+X16+Y16+Z16+AA16+AB16</f>
        <v>0</v>
      </c>
      <c r="W16" s="38">
        <v>0</v>
      </c>
      <c r="X16" s="26">
        <v>0</v>
      </c>
      <c r="Y16" s="26">
        <v>0</v>
      </c>
      <c r="Z16" s="38">
        <v>0</v>
      </c>
      <c r="AA16" s="26">
        <v>0</v>
      </c>
      <c r="AB16" s="26">
        <v>0</v>
      </c>
      <c r="AC16" s="26">
        <v>0</v>
      </c>
      <c r="AD16" s="57"/>
      <c r="AE16" s="86"/>
    </row>
    <row r="17" spans="1:31" s="5" customFormat="1" ht="145.5" customHeight="1" x14ac:dyDescent="0.25">
      <c r="A17" s="106" t="s">
        <v>65</v>
      </c>
      <c r="B17" s="140" t="s">
        <v>90</v>
      </c>
      <c r="C17" s="113" t="s">
        <v>69</v>
      </c>
      <c r="D17" s="114">
        <f>H17+I17</f>
        <v>267</v>
      </c>
      <c r="E17" s="103">
        <v>0</v>
      </c>
      <c r="F17" s="103">
        <v>0</v>
      </c>
      <c r="G17" s="103">
        <v>0</v>
      </c>
      <c r="H17" s="103">
        <v>257</v>
      </c>
      <c r="I17" s="103">
        <v>10</v>
      </c>
      <c r="J17" s="103">
        <v>0</v>
      </c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32">
        <f>Z17+AA17</f>
        <v>4.5999999999999996</v>
      </c>
      <c r="W17" s="26">
        <v>0</v>
      </c>
      <c r="X17" s="26">
        <v>0</v>
      </c>
      <c r="Y17" s="26">
        <v>0</v>
      </c>
      <c r="Z17" s="26">
        <v>0</v>
      </c>
      <c r="AA17" s="26">
        <v>4.5999999999999996</v>
      </c>
      <c r="AB17" s="26">
        <v>0</v>
      </c>
      <c r="AC17" s="26">
        <f t="shared" si="3"/>
        <v>1.7228464419475655</v>
      </c>
      <c r="AD17" s="87"/>
      <c r="AE17" s="88"/>
    </row>
    <row r="18" spans="1:31" s="5" customFormat="1" ht="87" customHeight="1" x14ac:dyDescent="0.25">
      <c r="A18" s="106" t="s">
        <v>66</v>
      </c>
      <c r="B18" s="140" t="s">
        <v>79</v>
      </c>
      <c r="C18" s="113" t="s">
        <v>70</v>
      </c>
      <c r="D18" s="114">
        <f>E18+F18+G18+H18+I18+J18</f>
        <v>2329</v>
      </c>
      <c r="E18" s="103">
        <v>0</v>
      </c>
      <c r="F18" s="103">
        <v>0</v>
      </c>
      <c r="G18" s="103">
        <v>2136.6</v>
      </c>
      <c r="H18" s="103">
        <v>192.4</v>
      </c>
      <c r="I18" s="103">
        <v>0</v>
      </c>
      <c r="J18" s="103">
        <v>0</v>
      </c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32">
        <f>W18+X18+Y18+Z18+AA18+AB18</f>
        <v>1209.4000000000001</v>
      </c>
      <c r="W18" s="115">
        <v>0</v>
      </c>
      <c r="X18" s="103">
        <v>0</v>
      </c>
      <c r="Y18" s="103">
        <v>1209.4000000000001</v>
      </c>
      <c r="Z18" s="115">
        <v>0</v>
      </c>
      <c r="AA18" s="103">
        <v>0</v>
      </c>
      <c r="AB18" s="103">
        <v>0</v>
      </c>
      <c r="AC18" s="103">
        <f t="shared" si="3"/>
        <v>51.927866036925721</v>
      </c>
      <c r="AD18" s="87"/>
      <c r="AE18" s="88"/>
    </row>
    <row r="19" spans="1:31" s="7" customFormat="1" ht="71.25" customHeight="1" x14ac:dyDescent="0.25">
      <c r="A19" s="149" t="s">
        <v>112</v>
      </c>
      <c r="B19" s="80" t="s">
        <v>91</v>
      </c>
      <c r="C19" s="150" t="s">
        <v>13</v>
      </c>
      <c r="D19" s="27">
        <f>D20+D21+D22+D25+D26</f>
        <v>1517821.2000000002</v>
      </c>
      <c r="E19" s="25">
        <f t="shared" ref="E19:U19" si="11">E20+E21+E22+E25+E26</f>
        <v>67154.399999999994</v>
      </c>
      <c r="F19" s="25">
        <f t="shared" si="11"/>
        <v>0</v>
      </c>
      <c r="G19" s="25">
        <f t="shared" si="11"/>
        <v>1074540.1000000001</v>
      </c>
      <c r="H19" s="25">
        <f>H20+H21+H22+H25+H26</f>
        <v>338126.7</v>
      </c>
      <c r="I19" s="25">
        <f t="shared" si="11"/>
        <v>0</v>
      </c>
      <c r="J19" s="25">
        <f t="shared" si="11"/>
        <v>38000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888740.7</v>
      </c>
      <c r="W19" s="152">
        <f>W20+W21+W22+W25+W26</f>
        <v>39911.9</v>
      </c>
      <c r="X19" s="152">
        <f t="shared" ref="X19:AA19" si="12">X20+X21+X22+X25+X26</f>
        <v>0</v>
      </c>
      <c r="Y19" s="152">
        <f t="shared" si="12"/>
        <v>636063</v>
      </c>
      <c r="Z19" s="152">
        <f>Z20+Z21+Z22+Z25+Z26</f>
        <v>191463.1</v>
      </c>
      <c r="AA19" s="152">
        <f t="shared" si="12"/>
        <v>0</v>
      </c>
      <c r="AB19" s="152">
        <f>AB20</f>
        <v>21302.7</v>
      </c>
      <c r="AC19" s="25">
        <f t="shared" si="3"/>
        <v>58.553715022559963</v>
      </c>
      <c r="AD19" s="6"/>
      <c r="AE19" s="82"/>
    </row>
    <row r="20" spans="1:31" s="8" customFormat="1" ht="54" customHeight="1" x14ac:dyDescent="0.25">
      <c r="A20" s="145" t="s">
        <v>35</v>
      </c>
      <c r="B20" s="146" t="s">
        <v>51</v>
      </c>
      <c r="C20" s="144" t="s">
        <v>13</v>
      </c>
      <c r="D20" s="32">
        <f t="shared" ref="D20:D27" si="13">E20+F20+G20+H20+I20+J20</f>
        <v>586007.6</v>
      </c>
      <c r="E20" s="26">
        <v>0</v>
      </c>
      <c r="F20" s="26">
        <v>0</v>
      </c>
      <c r="G20" s="26">
        <v>465067.1</v>
      </c>
      <c r="H20" s="26">
        <v>82940.5</v>
      </c>
      <c r="I20" s="26">
        <v>0</v>
      </c>
      <c r="J20" s="26">
        <v>38000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2">
        <f>W20+X20+Y20+Z20+AA20+AB20</f>
        <v>326715.5</v>
      </c>
      <c r="W20" s="66">
        <v>0</v>
      </c>
      <c r="X20" s="26">
        <v>0</v>
      </c>
      <c r="Y20" s="26">
        <v>253740</v>
      </c>
      <c r="Z20" s="66">
        <v>51672.800000000003</v>
      </c>
      <c r="AA20" s="26">
        <v>0</v>
      </c>
      <c r="AB20" s="143">
        <v>21302.7</v>
      </c>
      <c r="AC20" s="26">
        <f t="shared" si="3"/>
        <v>55.752775219980087</v>
      </c>
      <c r="AD20" s="12"/>
      <c r="AE20" s="83"/>
    </row>
    <row r="21" spans="1:31" s="8" customFormat="1" ht="59.25" customHeight="1" x14ac:dyDescent="0.25">
      <c r="A21" s="147" t="s">
        <v>36</v>
      </c>
      <c r="B21" s="146" t="s">
        <v>52</v>
      </c>
      <c r="C21" s="144" t="s">
        <v>13</v>
      </c>
      <c r="D21" s="32">
        <f t="shared" si="13"/>
        <v>774496.70000000007</v>
      </c>
      <c r="E21" s="26">
        <v>66165</v>
      </c>
      <c r="F21" s="26">
        <v>0</v>
      </c>
      <c r="G21" s="26">
        <v>582907.30000000005</v>
      </c>
      <c r="H21" s="26">
        <v>125424.4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483510.69999999995</v>
      </c>
      <c r="W21" s="66">
        <v>39383.5</v>
      </c>
      <c r="X21" s="26">
        <v>0</v>
      </c>
      <c r="Y21" s="26">
        <v>368324.3</v>
      </c>
      <c r="Z21" s="66">
        <v>75802.899999999994</v>
      </c>
      <c r="AA21" s="26">
        <v>0</v>
      </c>
      <c r="AB21" s="26">
        <v>0</v>
      </c>
      <c r="AC21" s="26">
        <f t="shared" si="3"/>
        <v>62.429020033268046</v>
      </c>
      <c r="AD21" s="12"/>
      <c r="AE21" s="83"/>
    </row>
    <row r="22" spans="1:31" s="8" customFormat="1" ht="49.5" customHeight="1" x14ac:dyDescent="0.25">
      <c r="A22" s="156" t="s">
        <v>37</v>
      </c>
      <c r="B22" s="153" t="s">
        <v>53</v>
      </c>
      <c r="C22" s="144" t="s">
        <v>23</v>
      </c>
      <c r="D22" s="32">
        <f t="shared" si="13"/>
        <v>52140.800000000003</v>
      </c>
      <c r="E22" s="26">
        <f>E23+E24</f>
        <v>989.4</v>
      </c>
      <c r="F22" s="26">
        <f t="shared" ref="F22" si="15">F23+F24</f>
        <v>0</v>
      </c>
      <c r="G22" s="26">
        <f>G23+G24</f>
        <v>14496.1</v>
      </c>
      <c r="H22" s="26">
        <f>H23+H24</f>
        <v>36655.300000000003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31357.9</v>
      </c>
      <c r="W22" s="66">
        <f>W24</f>
        <v>528.4</v>
      </c>
      <c r="X22" s="26">
        <f t="shared" ref="X22:AB22" si="17">X23+X24</f>
        <v>0</v>
      </c>
      <c r="Y22" s="26">
        <f>Y23+Y24</f>
        <v>8002.7</v>
      </c>
      <c r="Z22" s="66">
        <f>Z23+Z24</f>
        <v>22826.800000000003</v>
      </c>
      <c r="AA22" s="26">
        <f t="shared" si="17"/>
        <v>0</v>
      </c>
      <c r="AB22" s="26">
        <f t="shared" si="17"/>
        <v>0</v>
      </c>
      <c r="AC22" s="26">
        <f t="shared" si="3"/>
        <v>60.140811034736707</v>
      </c>
      <c r="AD22" s="12"/>
      <c r="AE22" s="83"/>
    </row>
    <row r="23" spans="1:31" s="8" customFormat="1" ht="49.5" customHeight="1" x14ac:dyDescent="0.25">
      <c r="A23" s="157"/>
      <c r="B23" s="154"/>
      <c r="C23" s="144" t="s">
        <v>13</v>
      </c>
      <c r="D23" s="32">
        <f>E23+F23+G23+H23+I23+J23</f>
        <v>50134.3</v>
      </c>
      <c r="E23" s="30">
        <v>0</v>
      </c>
      <c r="F23" s="30">
        <v>0</v>
      </c>
      <c r="G23" s="30">
        <v>14444</v>
      </c>
      <c r="H23" s="30">
        <v>35690.300000000003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30657.7</v>
      </c>
      <c r="W23" s="66">
        <v>0</v>
      </c>
      <c r="X23" s="26">
        <v>0</v>
      </c>
      <c r="Y23" s="26">
        <v>7974.8</v>
      </c>
      <c r="Z23" s="66">
        <v>22682.9</v>
      </c>
      <c r="AA23" s="26">
        <v>0</v>
      </c>
      <c r="AB23" s="26">
        <v>0</v>
      </c>
      <c r="AC23" s="26">
        <f t="shared" si="3"/>
        <v>61.151148016427868</v>
      </c>
      <c r="AD23" s="12"/>
      <c r="AE23" s="83"/>
    </row>
    <row r="24" spans="1:31" s="8" customFormat="1" ht="66.75" customHeight="1" x14ac:dyDescent="0.25">
      <c r="A24" s="158"/>
      <c r="B24" s="155"/>
      <c r="C24" s="144" t="s">
        <v>113</v>
      </c>
      <c r="D24" s="32">
        <f t="shared" si="13"/>
        <v>2006.5</v>
      </c>
      <c r="E24" s="30">
        <v>989.4</v>
      </c>
      <c r="F24" s="30">
        <v>0</v>
      </c>
      <c r="G24" s="30">
        <v>52.1</v>
      </c>
      <c r="H24" s="30">
        <v>965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700.19999999999993</v>
      </c>
      <c r="W24" s="67">
        <v>528.4</v>
      </c>
      <c r="X24" s="26">
        <v>0</v>
      </c>
      <c r="Y24" s="26">
        <v>27.9</v>
      </c>
      <c r="Z24" s="67">
        <v>143.9</v>
      </c>
      <c r="AA24" s="26">
        <v>0</v>
      </c>
      <c r="AB24" s="26">
        <v>0</v>
      </c>
      <c r="AC24" s="26">
        <f t="shared" si="3"/>
        <v>34.896586095190628</v>
      </c>
      <c r="AD24" s="12"/>
      <c r="AE24" s="83"/>
    </row>
    <row r="25" spans="1:31" s="8" customFormat="1" ht="51" customHeight="1" x14ac:dyDescent="0.25">
      <c r="A25" s="144" t="s">
        <v>38</v>
      </c>
      <c r="B25" s="148" t="s">
        <v>80</v>
      </c>
      <c r="C25" s="144" t="s">
        <v>13</v>
      </c>
      <c r="D25" s="32">
        <f t="shared" si="13"/>
        <v>5502.7999999999993</v>
      </c>
      <c r="E25" s="30">
        <v>0</v>
      </c>
      <c r="F25" s="30">
        <v>0</v>
      </c>
      <c r="G25" s="30">
        <v>2164.1</v>
      </c>
      <c r="H25" s="30">
        <v>3338.7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5467.6</v>
      </c>
      <c r="W25" s="67">
        <v>0</v>
      </c>
      <c r="X25" s="26">
        <v>0</v>
      </c>
      <c r="Y25" s="26">
        <v>2164.1</v>
      </c>
      <c r="Z25" s="67">
        <v>3303.5</v>
      </c>
      <c r="AA25" s="26">
        <v>0</v>
      </c>
      <c r="AB25" s="26">
        <v>0</v>
      </c>
      <c r="AC25" s="26">
        <f t="shared" si="3"/>
        <v>99.360325652395161</v>
      </c>
      <c r="AD25" s="12"/>
      <c r="AE25" s="83"/>
    </row>
    <row r="26" spans="1:31" s="8" customFormat="1" ht="64.5" customHeight="1" x14ac:dyDescent="0.25">
      <c r="A26" s="144" t="s">
        <v>39</v>
      </c>
      <c r="B26" s="148" t="s">
        <v>57</v>
      </c>
      <c r="C26" s="144" t="s">
        <v>13</v>
      </c>
      <c r="D26" s="32">
        <f t="shared" si="13"/>
        <v>99673.3</v>
      </c>
      <c r="E26" s="30">
        <v>0</v>
      </c>
      <c r="F26" s="30">
        <v>0</v>
      </c>
      <c r="G26" s="30">
        <v>9905.5</v>
      </c>
      <c r="H26" s="30">
        <v>89767.8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41689</v>
      </c>
      <c r="W26" s="66">
        <v>0</v>
      </c>
      <c r="X26" s="26">
        <v>0</v>
      </c>
      <c r="Y26" s="26">
        <v>3831.9</v>
      </c>
      <c r="Z26" s="66">
        <v>37857.1</v>
      </c>
      <c r="AA26" s="26">
        <v>0</v>
      </c>
      <c r="AB26" s="26">
        <v>0</v>
      </c>
      <c r="AC26" s="26">
        <f t="shared" si="3"/>
        <v>41.825644380190077</v>
      </c>
      <c r="AD26" s="12"/>
      <c r="AE26" s="83"/>
    </row>
    <row r="27" spans="1:31" s="7" customFormat="1" ht="71.25" customHeight="1" x14ac:dyDescent="0.25">
      <c r="A27" s="107" t="s">
        <v>40</v>
      </c>
      <c r="B27" s="133" t="s">
        <v>96</v>
      </c>
      <c r="C27" s="107" t="s">
        <v>14</v>
      </c>
      <c r="D27" s="121">
        <f t="shared" si="13"/>
        <v>286585.40000000002</v>
      </c>
      <c r="E27" s="112">
        <v>6479.6</v>
      </c>
      <c r="F27" s="112">
        <v>0</v>
      </c>
      <c r="G27" s="112">
        <v>100696.2</v>
      </c>
      <c r="H27" s="112">
        <v>131477.70000000001</v>
      </c>
      <c r="I27" s="112">
        <v>35011</v>
      </c>
      <c r="J27" s="112">
        <v>12920.9</v>
      </c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21">
        <f t="shared" si="14"/>
        <v>153565.50000000003</v>
      </c>
      <c r="W27" s="122">
        <v>6479.6</v>
      </c>
      <c r="X27" s="112">
        <v>0</v>
      </c>
      <c r="Y27" s="112">
        <v>61728.7</v>
      </c>
      <c r="Z27" s="122">
        <v>68588.100000000006</v>
      </c>
      <c r="AA27" s="112">
        <v>16769.099999999999</v>
      </c>
      <c r="AB27" s="112">
        <v>0</v>
      </c>
      <c r="AC27" s="112">
        <f t="shared" si="3"/>
        <v>53.584551062266264</v>
      </c>
      <c r="AD27" s="6"/>
      <c r="AE27" s="82"/>
    </row>
    <row r="28" spans="1:31" s="7" customFormat="1" ht="81.75" customHeight="1" x14ac:dyDescent="0.25">
      <c r="A28" s="93" t="s">
        <v>41</v>
      </c>
      <c r="B28" s="134" t="s">
        <v>97</v>
      </c>
      <c r="C28" s="33" t="s">
        <v>114</v>
      </c>
      <c r="D28" s="34">
        <f>E28+F28+G28+H28+I28+J28</f>
        <v>90692.7</v>
      </c>
      <c r="E28" s="35">
        <v>0</v>
      </c>
      <c r="F28" s="35">
        <v>0</v>
      </c>
      <c r="G28" s="35">
        <v>5885.2</v>
      </c>
      <c r="H28" s="35">
        <v>71807.5</v>
      </c>
      <c r="I28" s="35">
        <v>0</v>
      </c>
      <c r="J28" s="35">
        <v>13000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34">
        <f>W28+X28+Y28+Z28+AA28+AB28</f>
        <v>54457.5</v>
      </c>
      <c r="W28" s="70">
        <v>0</v>
      </c>
      <c r="X28" s="71">
        <v>0</v>
      </c>
      <c r="Y28" s="71">
        <v>2789.4</v>
      </c>
      <c r="Z28" s="70">
        <v>42827.1</v>
      </c>
      <c r="AA28" s="71">
        <v>0</v>
      </c>
      <c r="AB28" s="71">
        <v>8841</v>
      </c>
      <c r="AC28" s="72">
        <f t="shared" si="3"/>
        <v>60.046177917296539</v>
      </c>
      <c r="AD28" s="6"/>
      <c r="AE28" s="82"/>
    </row>
    <row r="29" spans="1:31" s="7" customFormat="1" ht="68.25" customHeight="1" x14ac:dyDescent="0.25">
      <c r="A29" s="93" t="s">
        <v>42</v>
      </c>
      <c r="B29" s="80" t="s">
        <v>98</v>
      </c>
      <c r="C29" s="33" t="s">
        <v>68</v>
      </c>
      <c r="D29" s="28">
        <f>E29+F29+G29+H29+I29+J29</f>
        <v>225543.3</v>
      </c>
      <c r="E29" s="28">
        <f t="shared" ref="E29:J29" si="18">E30+E31+E32+E33+E34</f>
        <v>0</v>
      </c>
      <c r="F29" s="28">
        <f t="shared" si="18"/>
        <v>0</v>
      </c>
      <c r="G29" s="28">
        <f t="shared" si="18"/>
        <v>2010.5</v>
      </c>
      <c r="H29" s="28">
        <f t="shared" si="18"/>
        <v>223532.79999999999</v>
      </c>
      <c r="I29" s="28">
        <f t="shared" si="18"/>
        <v>0</v>
      </c>
      <c r="J29" s="28">
        <f t="shared" si="18"/>
        <v>0</v>
      </c>
      <c r="K29" s="28">
        <f t="shared" ref="K29:U29" si="19">K30+K31+K32+K33+K34</f>
        <v>0</v>
      </c>
      <c r="L29" s="28">
        <f t="shared" si="19"/>
        <v>0</v>
      </c>
      <c r="M29" s="28">
        <f t="shared" si="19"/>
        <v>0</v>
      </c>
      <c r="N29" s="28">
        <f t="shared" si="19"/>
        <v>0</v>
      </c>
      <c r="O29" s="28">
        <f t="shared" si="19"/>
        <v>0</v>
      </c>
      <c r="P29" s="28">
        <f t="shared" si="19"/>
        <v>0</v>
      </c>
      <c r="Q29" s="28">
        <f t="shared" si="19"/>
        <v>0</v>
      </c>
      <c r="R29" s="28">
        <f t="shared" si="19"/>
        <v>0</v>
      </c>
      <c r="S29" s="28">
        <f t="shared" si="19"/>
        <v>0</v>
      </c>
      <c r="T29" s="28">
        <f t="shared" si="19"/>
        <v>0</v>
      </c>
      <c r="U29" s="28">
        <f t="shared" si="19"/>
        <v>0</v>
      </c>
      <c r="V29" s="28">
        <f>W29+X29+Y29+Z29+AA29+AB29</f>
        <v>94344.9</v>
      </c>
      <c r="W29" s="77">
        <f t="shared" ref="W29:AB29" si="20">W30+W31+W32+W33+W34</f>
        <v>0</v>
      </c>
      <c r="X29" s="28">
        <f t="shared" si="20"/>
        <v>0</v>
      </c>
      <c r="Y29" s="28">
        <f>Y30+Y31+Y32+Y33+Y34</f>
        <v>499.5</v>
      </c>
      <c r="Z29" s="77">
        <f>Z30+Z31+Z32+Z33+Z34</f>
        <v>93845.4</v>
      </c>
      <c r="AA29" s="28">
        <f t="shared" si="20"/>
        <v>0</v>
      </c>
      <c r="AB29" s="28">
        <f t="shared" si="20"/>
        <v>0</v>
      </c>
      <c r="AC29" s="28">
        <f t="shared" si="3"/>
        <v>41.830061012674733</v>
      </c>
      <c r="AD29" s="6"/>
      <c r="AE29" s="82"/>
    </row>
    <row r="30" spans="1:31" s="8" customFormat="1" ht="59.25" customHeight="1" x14ac:dyDescent="0.25">
      <c r="A30" s="128" t="s">
        <v>43</v>
      </c>
      <c r="B30" s="126" t="s">
        <v>81</v>
      </c>
      <c r="C30" s="31" t="s">
        <v>29</v>
      </c>
      <c r="D30" s="29">
        <f>E30+F30+G30+H30+I30+J30</f>
        <v>27638.5</v>
      </c>
      <c r="E30" s="30">
        <v>0</v>
      </c>
      <c r="F30" s="30">
        <v>0</v>
      </c>
      <c r="G30" s="30">
        <v>0</v>
      </c>
      <c r="H30" s="30">
        <v>27638.5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10594.7</v>
      </c>
      <c r="W30" s="73">
        <v>0</v>
      </c>
      <c r="X30" s="30">
        <v>0</v>
      </c>
      <c r="Y30" s="74">
        <v>0</v>
      </c>
      <c r="Z30" s="75">
        <v>10594.7</v>
      </c>
      <c r="AA30" s="74">
        <v>0</v>
      </c>
      <c r="AB30" s="74">
        <v>0</v>
      </c>
      <c r="AC30" s="74">
        <f t="shared" si="3"/>
        <v>38.333122275087291</v>
      </c>
      <c r="AD30" s="12"/>
      <c r="AE30" s="83"/>
    </row>
    <row r="31" spans="1:31" s="8" customFormat="1" ht="74.25" customHeight="1" x14ac:dyDescent="0.25">
      <c r="A31" s="128" t="s">
        <v>44</v>
      </c>
      <c r="B31" s="126" t="s">
        <v>82</v>
      </c>
      <c r="C31" s="31" t="s">
        <v>15</v>
      </c>
      <c r="D31" s="29">
        <f>E31+F31+G31+H31+J31+I31</f>
        <v>46242.7</v>
      </c>
      <c r="E31" s="26">
        <v>0</v>
      </c>
      <c r="F31" s="26">
        <v>0</v>
      </c>
      <c r="G31" s="26">
        <v>0</v>
      </c>
      <c r="H31" s="26">
        <v>46242.7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18556.8</v>
      </c>
      <c r="W31" s="73">
        <v>0</v>
      </c>
      <c r="X31" s="74">
        <v>0</v>
      </c>
      <c r="Y31" s="74">
        <v>0</v>
      </c>
      <c r="Z31" s="76">
        <v>18556.8</v>
      </c>
      <c r="AA31" s="74">
        <v>0</v>
      </c>
      <c r="AB31" s="74">
        <v>0</v>
      </c>
      <c r="AC31" s="74">
        <f t="shared" si="3"/>
        <v>40.129144708245846</v>
      </c>
      <c r="AD31" s="12"/>
      <c r="AE31" s="83"/>
    </row>
    <row r="32" spans="1:31" s="8" customFormat="1" ht="94.5" customHeight="1" x14ac:dyDescent="0.25">
      <c r="A32" s="128" t="s">
        <v>45</v>
      </c>
      <c r="B32" s="127" t="s">
        <v>83</v>
      </c>
      <c r="C32" s="31" t="s">
        <v>54</v>
      </c>
      <c r="D32" s="29">
        <f>E32+F32+G32+H32+J32+I32</f>
        <v>148950.6</v>
      </c>
      <c r="E32" s="26">
        <v>0</v>
      </c>
      <c r="F32" s="26">
        <v>0</v>
      </c>
      <c r="G32" s="26">
        <v>1828.7</v>
      </c>
      <c r="H32" s="26">
        <v>147121.9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64088.800000000003</v>
      </c>
      <c r="W32" s="73">
        <v>0</v>
      </c>
      <c r="X32" s="74">
        <v>0</v>
      </c>
      <c r="Y32" s="74">
        <v>433.3</v>
      </c>
      <c r="Z32" s="73">
        <v>63655.5</v>
      </c>
      <c r="AA32" s="74">
        <v>0</v>
      </c>
      <c r="AB32" s="74">
        <v>0</v>
      </c>
      <c r="AC32" s="74">
        <f t="shared" si="3"/>
        <v>43.02688273830384</v>
      </c>
      <c r="AD32" s="12"/>
      <c r="AE32" s="83"/>
    </row>
    <row r="33" spans="1:31" s="8" customFormat="1" ht="123" customHeight="1" x14ac:dyDescent="0.25">
      <c r="A33" s="128" t="s">
        <v>46</v>
      </c>
      <c r="B33" s="127" t="s">
        <v>92</v>
      </c>
      <c r="C33" s="31" t="s">
        <v>103</v>
      </c>
      <c r="D33" s="29">
        <f>E33+F33+G33+H33+J33+I33</f>
        <v>2711.5</v>
      </c>
      <c r="E33" s="26">
        <v>0</v>
      </c>
      <c r="F33" s="26">
        <v>0</v>
      </c>
      <c r="G33" s="26">
        <v>181.8</v>
      </c>
      <c r="H33" s="26">
        <v>2529.6999999999998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1104.6000000000001</v>
      </c>
      <c r="W33" s="73">
        <v>0</v>
      </c>
      <c r="X33" s="74">
        <v>0</v>
      </c>
      <c r="Y33" s="74">
        <v>66.2</v>
      </c>
      <c r="Z33" s="73">
        <v>1038.4000000000001</v>
      </c>
      <c r="AA33" s="74">
        <v>0</v>
      </c>
      <c r="AB33" s="74">
        <v>0</v>
      </c>
      <c r="AC33" s="74">
        <f t="shared" si="3"/>
        <v>40.737599114881071</v>
      </c>
      <c r="AD33" s="12"/>
      <c r="AE33" s="83"/>
    </row>
    <row r="34" spans="1:31" s="8" customFormat="1" ht="96" customHeight="1" x14ac:dyDescent="0.25">
      <c r="A34" s="128" t="s">
        <v>47</v>
      </c>
      <c r="B34" s="127" t="s">
        <v>84</v>
      </c>
      <c r="C34" s="31" t="s">
        <v>61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3">
        <v>0</v>
      </c>
      <c r="X34" s="74">
        <v>0</v>
      </c>
      <c r="Y34" s="74">
        <v>0</v>
      </c>
      <c r="Z34" s="73">
        <v>0</v>
      </c>
      <c r="AA34" s="74">
        <v>0</v>
      </c>
      <c r="AB34" s="74">
        <v>0</v>
      </c>
      <c r="AC34" s="74">
        <v>0</v>
      </c>
      <c r="AD34" s="12"/>
      <c r="AE34" s="83"/>
    </row>
    <row r="35" spans="1:31" s="7" customFormat="1" ht="76.5" customHeight="1" x14ac:dyDescent="0.25">
      <c r="A35" s="93" t="s">
        <v>8</v>
      </c>
      <c r="B35" s="134" t="s">
        <v>99</v>
      </c>
      <c r="C35" s="33" t="s">
        <v>68</v>
      </c>
      <c r="D35" s="34">
        <f>D36+D37</f>
        <v>26602.9</v>
      </c>
      <c r="E35" s="34">
        <f t="shared" ref="E35:AC35" si="22">E36+E37</f>
        <v>0</v>
      </c>
      <c r="F35" s="34">
        <f t="shared" si="22"/>
        <v>0</v>
      </c>
      <c r="G35" s="34">
        <f t="shared" si="22"/>
        <v>0</v>
      </c>
      <c r="H35" s="34">
        <f t="shared" si="22"/>
        <v>26602.9</v>
      </c>
      <c r="I35" s="34">
        <f t="shared" si="22"/>
        <v>0</v>
      </c>
      <c r="J35" s="34">
        <f t="shared" si="22"/>
        <v>0</v>
      </c>
      <c r="K35" s="34">
        <f t="shared" si="22"/>
        <v>0</v>
      </c>
      <c r="L35" s="34">
        <f t="shared" si="22"/>
        <v>0</v>
      </c>
      <c r="M35" s="34">
        <f t="shared" si="22"/>
        <v>0</v>
      </c>
      <c r="N35" s="34">
        <f t="shared" si="22"/>
        <v>0</v>
      </c>
      <c r="O35" s="34">
        <f t="shared" si="22"/>
        <v>0</v>
      </c>
      <c r="P35" s="34">
        <f t="shared" si="22"/>
        <v>0</v>
      </c>
      <c r="Q35" s="34">
        <f t="shared" si="22"/>
        <v>0</v>
      </c>
      <c r="R35" s="34">
        <f t="shared" si="22"/>
        <v>0</v>
      </c>
      <c r="S35" s="34">
        <f t="shared" si="22"/>
        <v>0</v>
      </c>
      <c r="T35" s="34">
        <f t="shared" si="22"/>
        <v>0</v>
      </c>
      <c r="U35" s="34">
        <f t="shared" si="22"/>
        <v>0</v>
      </c>
      <c r="V35" s="34">
        <f t="shared" si="22"/>
        <v>13291.3</v>
      </c>
      <c r="W35" s="137">
        <f t="shared" si="22"/>
        <v>0</v>
      </c>
      <c r="X35" s="34">
        <f t="shared" si="22"/>
        <v>0</v>
      </c>
      <c r="Y35" s="34">
        <f t="shared" si="22"/>
        <v>0</v>
      </c>
      <c r="Z35" s="137">
        <f t="shared" si="22"/>
        <v>13291.3</v>
      </c>
      <c r="AA35" s="34">
        <f t="shared" si="22"/>
        <v>0</v>
      </c>
      <c r="AB35" s="34">
        <f t="shared" si="22"/>
        <v>0</v>
      </c>
      <c r="AC35" s="27">
        <f t="shared" si="22"/>
        <v>45.043511325042992</v>
      </c>
      <c r="AD35" s="6"/>
      <c r="AE35" s="82"/>
    </row>
    <row r="36" spans="1:31" s="8" customFormat="1" ht="114" customHeight="1" x14ac:dyDescent="0.25">
      <c r="A36" s="128" t="s">
        <v>30</v>
      </c>
      <c r="B36" s="127" t="s">
        <v>85</v>
      </c>
      <c r="C36" s="31" t="s">
        <v>21</v>
      </c>
      <c r="D36" s="29">
        <f t="shared" ref="D36:D48" si="23">E36+F36+G36+H36+J36+I36</f>
        <v>3459.5</v>
      </c>
      <c r="E36" s="26">
        <v>0</v>
      </c>
      <c r="F36" s="26">
        <v>0</v>
      </c>
      <c r="G36" s="26">
        <v>0</v>
      </c>
      <c r="H36" s="26">
        <v>3459.5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2866.7</v>
      </c>
      <c r="W36" s="76">
        <v>0</v>
      </c>
      <c r="X36" s="74">
        <v>0</v>
      </c>
      <c r="Y36" s="74">
        <v>0</v>
      </c>
      <c r="Z36" s="76">
        <v>2866.7</v>
      </c>
      <c r="AA36" s="74">
        <v>0</v>
      </c>
      <c r="AB36" s="74">
        <v>0</v>
      </c>
      <c r="AC36" s="74">
        <v>0</v>
      </c>
      <c r="AD36" s="12"/>
      <c r="AE36" s="83"/>
    </row>
    <row r="37" spans="1:31" s="8" customFormat="1" ht="90" customHeight="1" x14ac:dyDescent="0.25">
      <c r="A37" s="128" t="s">
        <v>31</v>
      </c>
      <c r="B37" s="127" t="s">
        <v>116</v>
      </c>
      <c r="C37" s="124" t="s">
        <v>115</v>
      </c>
      <c r="D37" s="29">
        <f>E37+F37+G37+H37+I37+J37</f>
        <v>23143.4</v>
      </c>
      <c r="E37" s="26">
        <v>0</v>
      </c>
      <c r="F37" s="26">
        <v>0</v>
      </c>
      <c r="G37" s="26">
        <v>0</v>
      </c>
      <c r="H37" s="26">
        <v>23143.4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78">
        <f>W37+X37+Y37+Z37+AA37+AB37</f>
        <v>10424.6</v>
      </c>
      <c r="W37" s="73">
        <v>0</v>
      </c>
      <c r="X37" s="74">
        <v>0</v>
      </c>
      <c r="Y37" s="74">
        <v>0</v>
      </c>
      <c r="Z37" s="73">
        <v>10424.6</v>
      </c>
      <c r="AA37" s="74">
        <v>0</v>
      </c>
      <c r="AB37" s="74">
        <v>0</v>
      </c>
      <c r="AC37" s="74">
        <f t="shared" si="3"/>
        <v>45.043511325042992</v>
      </c>
      <c r="AD37" s="12"/>
      <c r="AE37" s="83"/>
    </row>
    <row r="38" spans="1:31" s="7" customFormat="1" ht="83.25" customHeight="1" x14ac:dyDescent="0.25">
      <c r="A38" s="107" t="s">
        <v>32</v>
      </c>
      <c r="B38" s="108" t="s">
        <v>100</v>
      </c>
      <c r="C38" s="109" t="s">
        <v>68</v>
      </c>
      <c r="D38" s="110">
        <f>D39+D41+D48</f>
        <v>13949.6</v>
      </c>
      <c r="E38" s="111">
        <f t="shared" ref="E38:J38" si="24">E39+E41+E48</f>
        <v>1954.4</v>
      </c>
      <c r="F38" s="111">
        <f t="shared" si="24"/>
        <v>0</v>
      </c>
      <c r="G38" s="111">
        <f t="shared" si="24"/>
        <v>9004.4</v>
      </c>
      <c r="H38" s="111">
        <f>H39+H41+H48</f>
        <v>2990.7999999999993</v>
      </c>
      <c r="I38" s="111">
        <f t="shared" si="24"/>
        <v>0</v>
      </c>
      <c r="J38" s="111">
        <f t="shared" si="24"/>
        <v>0</v>
      </c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0">
        <f>W38+X38+Y38+Z38+AA38+AB38</f>
        <v>11494.400000000001</v>
      </c>
      <c r="W38" s="111">
        <f>W44</f>
        <v>477.7</v>
      </c>
      <c r="X38" s="111">
        <f t="shared" ref="X38" si="25">X39+X41+X48</f>
        <v>0</v>
      </c>
      <c r="Y38" s="111">
        <f>Y44</f>
        <v>8898.1</v>
      </c>
      <c r="Z38" s="111">
        <f>Z40+Z41+Z48</f>
        <v>2118.6</v>
      </c>
      <c r="AA38" s="111">
        <f>AA39+AA41+AA48</f>
        <v>0</v>
      </c>
      <c r="AB38" s="111">
        <f t="shared" ref="AB38" si="26">AB39+AB41+AB48</f>
        <v>0</v>
      </c>
      <c r="AC38" s="112">
        <f t="shared" si="3"/>
        <v>82.399495326030859</v>
      </c>
      <c r="AD38" s="6"/>
      <c r="AE38" s="82"/>
    </row>
    <row r="39" spans="1:31" s="7" customFormat="1" ht="48" customHeight="1" x14ac:dyDescent="0.25">
      <c r="A39" s="162" t="s">
        <v>33</v>
      </c>
      <c r="B39" s="160" t="s">
        <v>86</v>
      </c>
      <c r="C39" s="125" t="s">
        <v>23</v>
      </c>
      <c r="D39" s="99">
        <f t="shared" si="23"/>
        <v>156.19999999999999</v>
      </c>
      <c r="E39" s="100">
        <f>E40</f>
        <v>0</v>
      </c>
      <c r="F39" s="100">
        <f t="shared" ref="F39:J39" si="27">F40</f>
        <v>0</v>
      </c>
      <c r="G39" s="100">
        <f t="shared" si="27"/>
        <v>0</v>
      </c>
      <c r="H39" s="100">
        <f t="shared" si="27"/>
        <v>156.19999999999999</v>
      </c>
      <c r="I39" s="100">
        <f t="shared" si="27"/>
        <v>0</v>
      </c>
      <c r="J39" s="100">
        <f t="shared" si="27"/>
        <v>0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99">
        <f>V40</f>
        <v>40.5</v>
      </c>
      <c r="W39" s="102">
        <f>W40</f>
        <v>0</v>
      </c>
      <c r="X39" s="100">
        <f t="shared" ref="X39" si="28">X40</f>
        <v>0</v>
      </c>
      <c r="Y39" s="100">
        <f t="shared" ref="Y39" si="29">Y40</f>
        <v>0</v>
      </c>
      <c r="Z39" s="102">
        <f>Z40</f>
        <v>40.5</v>
      </c>
      <c r="AA39" s="100">
        <f t="shared" ref="AA39" si="30">AA40</f>
        <v>0</v>
      </c>
      <c r="AB39" s="100">
        <f t="shared" ref="AB39" si="31">AB40</f>
        <v>0</v>
      </c>
      <c r="AC39" s="103">
        <f t="shared" si="3"/>
        <v>25.92829705505762</v>
      </c>
      <c r="AD39" s="6"/>
      <c r="AE39" s="82"/>
    </row>
    <row r="40" spans="1:31" s="8" customFormat="1" ht="59.25" customHeight="1" x14ac:dyDescent="0.25">
      <c r="A40" s="163"/>
      <c r="B40" s="161"/>
      <c r="C40" s="98" t="s">
        <v>61</v>
      </c>
      <c r="D40" s="99">
        <f t="shared" si="23"/>
        <v>156.19999999999999</v>
      </c>
      <c r="E40" s="103">
        <v>0</v>
      </c>
      <c r="F40" s="103">
        <v>0</v>
      </c>
      <c r="G40" s="101">
        <v>0</v>
      </c>
      <c r="H40" s="103">
        <v>156.19999999999999</v>
      </c>
      <c r="I40" s="103">
        <v>0</v>
      </c>
      <c r="J40" s="103">
        <v>0</v>
      </c>
      <c r="K40" s="103"/>
      <c r="L40" s="103"/>
      <c r="M40" s="103"/>
      <c r="N40" s="103"/>
      <c r="O40" s="101"/>
      <c r="P40" s="103"/>
      <c r="Q40" s="103"/>
      <c r="R40" s="103"/>
      <c r="S40" s="103"/>
      <c r="T40" s="103"/>
      <c r="U40" s="103"/>
      <c r="V40" s="99">
        <f t="shared" ref="V40:V48" si="32">W40+X40+Y40+Z40+AB40+AA40</f>
        <v>40.5</v>
      </c>
      <c r="W40" s="104">
        <v>0</v>
      </c>
      <c r="X40" s="101">
        <v>0</v>
      </c>
      <c r="Y40" s="101">
        <v>0</v>
      </c>
      <c r="Z40" s="130">
        <v>40.5</v>
      </c>
      <c r="AA40" s="101">
        <v>0</v>
      </c>
      <c r="AB40" s="101">
        <v>0</v>
      </c>
      <c r="AC40" s="101">
        <f t="shared" si="3"/>
        <v>25.92829705505762</v>
      </c>
      <c r="AD40" s="12"/>
      <c r="AE40" s="83"/>
    </row>
    <row r="41" spans="1:31" s="8" customFormat="1" ht="57" customHeight="1" x14ac:dyDescent="0.25">
      <c r="A41" s="162" t="s">
        <v>34</v>
      </c>
      <c r="B41" s="164" t="s">
        <v>87</v>
      </c>
      <c r="C41" s="125" t="s">
        <v>23</v>
      </c>
      <c r="D41" s="99">
        <f>D42+D44+D47</f>
        <v>13439.9</v>
      </c>
      <c r="E41" s="100">
        <f>E42+E44+E47</f>
        <v>1954.4</v>
      </c>
      <c r="F41" s="100">
        <f>F42+F44+F47</f>
        <v>0</v>
      </c>
      <c r="G41" s="100">
        <f>G42+G44</f>
        <v>8936.6</v>
      </c>
      <c r="H41" s="100">
        <f>H42+H44</f>
        <v>2548.8999999999996</v>
      </c>
      <c r="I41" s="100">
        <f t="shared" ref="I41:J41" si="33">I42+I44+I47</f>
        <v>0</v>
      </c>
      <c r="J41" s="100">
        <f t="shared" si="33"/>
        <v>0</v>
      </c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99">
        <f>V42+V44</f>
        <v>11198.2</v>
      </c>
      <c r="W41" s="100">
        <f>W44</f>
        <v>477.7</v>
      </c>
      <c r="X41" s="100">
        <f>X47+X44+X42</f>
        <v>0</v>
      </c>
      <c r="Y41" s="100">
        <f>Y42+Y44</f>
        <v>8898.1</v>
      </c>
      <c r="Z41" s="100">
        <f>Z42+Z44</f>
        <v>1822.3999999999999</v>
      </c>
      <c r="AA41" s="100">
        <f t="shared" ref="AA41:AB41" si="34">AA47+AA44+AA42</f>
        <v>0</v>
      </c>
      <c r="AB41" s="100">
        <f t="shared" si="34"/>
        <v>0</v>
      </c>
      <c r="AC41" s="103">
        <f t="shared" si="3"/>
        <v>83.320560420836472</v>
      </c>
      <c r="AD41" s="12"/>
      <c r="AE41" s="83"/>
    </row>
    <row r="42" spans="1:31" s="8" customFormat="1" ht="61.5" customHeight="1" x14ac:dyDescent="0.25">
      <c r="A42" s="163"/>
      <c r="B42" s="161"/>
      <c r="C42" s="98" t="s">
        <v>13</v>
      </c>
      <c r="D42" s="99">
        <f t="shared" ref="D42:D46" si="35">E42+F42+G42+H42+I42+J42</f>
        <v>1186.3</v>
      </c>
      <c r="E42" s="103">
        <v>0</v>
      </c>
      <c r="F42" s="103">
        <v>0</v>
      </c>
      <c r="G42" s="101">
        <v>0</v>
      </c>
      <c r="H42" s="103">
        <v>1186.3</v>
      </c>
      <c r="I42" s="103">
        <v>0</v>
      </c>
      <c r="J42" s="103">
        <v>0</v>
      </c>
      <c r="K42" s="103"/>
      <c r="L42" s="103"/>
      <c r="M42" s="103"/>
      <c r="N42" s="103"/>
      <c r="O42" s="101"/>
      <c r="P42" s="103"/>
      <c r="Q42" s="103"/>
      <c r="R42" s="103"/>
      <c r="S42" s="103"/>
      <c r="T42" s="103"/>
      <c r="U42" s="103"/>
      <c r="V42" s="99">
        <f t="shared" ref="V42:V46" si="36">W42+X42+Y42+Z42+AA42+AB42</f>
        <v>459.8</v>
      </c>
      <c r="W42" s="104">
        <v>0</v>
      </c>
      <c r="X42" s="101">
        <v>0</v>
      </c>
      <c r="Y42" s="101">
        <v>0</v>
      </c>
      <c r="Z42" s="130">
        <v>459.8</v>
      </c>
      <c r="AA42" s="101">
        <v>0</v>
      </c>
      <c r="AB42" s="101">
        <v>0</v>
      </c>
      <c r="AC42" s="101">
        <f t="shared" si="3"/>
        <v>38.759167158391641</v>
      </c>
      <c r="AD42" s="12"/>
      <c r="AE42" s="83"/>
    </row>
    <row r="43" spans="1:31" s="8" customFormat="1" ht="57" hidden="1" customHeight="1" x14ac:dyDescent="0.25">
      <c r="A43" s="163"/>
      <c r="B43" s="161"/>
      <c r="C43" s="98" t="s">
        <v>14</v>
      </c>
      <c r="D43" s="99">
        <f t="shared" si="35"/>
        <v>0</v>
      </c>
      <c r="E43" s="103">
        <v>0</v>
      </c>
      <c r="F43" s="103">
        <v>0</v>
      </c>
      <c r="G43" s="101">
        <v>0</v>
      </c>
      <c r="H43" s="103">
        <v>0</v>
      </c>
      <c r="I43" s="103">
        <v>0</v>
      </c>
      <c r="J43" s="103">
        <v>0</v>
      </c>
      <c r="K43" s="103"/>
      <c r="L43" s="103"/>
      <c r="M43" s="103"/>
      <c r="N43" s="103"/>
      <c r="O43" s="101"/>
      <c r="P43" s="103"/>
      <c r="Q43" s="103"/>
      <c r="R43" s="103"/>
      <c r="S43" s="103"/>
      <c r="T43" s="103"/>
      <c r="U43" s="103"/>
      <c r="V43" s="99">
        <f t="shared" si="36"/>
        <v>0</v>
      </c>
      <c r="W43" s="105">
        <v>0</v>
      </c>
      <c r="X43" s="101">
        <v>0</v>
      </c>
      <c r="Y43" s="101">
        <v>0</v>
      </c>
      <c r="Z43" s="105">
        <v>0</v>
      </c>
      <c r="AA43" s="101">
        <v>0</v>
      </c>
      <c r="AB43" s="101">
        <v>0</v>
      </c>
      <c r="AC43" s="101" t="e">
        <f t="shared" si="3"/>
        <v>#DIV/0!</v>
      </c>
      <c r="AD43" s="12"/>
      <c r="AE43" s="83"/>
    </row>
    <row r="44" spans="1:31" s="9" customFormat="1" ht="90" customHeight="1" x14ac:dyDescent="0.25">
      <c r="A44" s="163"/>
      <c r="B44" s="161"/>
      <c r="C44" s="98" t="s">
        <v>15</v>
      </c>
      <c r="D44" s="99">
        <f t="shared" si="35"/>
        <v>12253.6</v>
      </c>
      <c r="E44" s="103">
        <v>1954.4</v>
      </c>
      <c r="F44" s="103">
        <v>0</v>
      </c>
      <c r="G44" s="101">
        <v>8936.6</v>
      </c>
      <c r="H44" s="103">
        <v>1362.6</v>
      </c>
      <c r="I44" s="103">
        <v>0</v>
      </c>
      <c r="J44" s="103">
        <v>0</v>
      </c>
      <c r="K44" s="103"/>
      <c r="L44" s="103"/>
      <c r="M44" s="103"/>
      <c r="N44" s="103"/>
      <c r="O44" s="101"/>
      <c r="P44" s="103"/>
      <c r="Q44" s="103"/>
      <c r="R44" s="103"/>
      <c r="S44" s="103"/>
      <c r="T44" s="103"/>
      <c r="U44" s="103"/>
      <c r="V44" s="99">
        <f t="shared" si="36"/>
        <v>10738.400000000001</v>
      </c>
      <c r="W44" s="105">
        <v>477.7</v>
      </c>
      <c r="X44" s="101">
        <v>0</v>
      </c>
      <c r="Y44" s="101">
        <v>8898.1</v>
      </c>
      <c r="Z44" s="105">
        <v>1362.6</v>
      </c>
      <c r="AA44" s="101">
        <v>0</v>
      </c>
      <c r="AB44" s="101">
        <v>0</v>
      </c>
      <c r="AC44" s="101">
        <f t="shared" si="3"/>
        <v>87.634654305673436</v>
      </c>
      <c r="AD44" s="57"/>
      <c r="AE44" s="86"/>
    </row>
    <row r="45" spans="1:31" s="9" customFormat="1" ht="50.25" hidden="1" customHeight="1" x14ac:dyDescent="0.25">
      <c r="A45" s="163"/>
      <c r="B45" s="161"/>
      <c r="C45" s="98" t="s">
        <v>60</v>
      </c>
      <c r="D45" s="99">
        <f t="shared" si="35"/>
        <v>4338.8</v>
      </c>
      <c r="E45" s="103">
        <v>0</v>
      </c>
      <c r="F45" s="103">
        <v>0</v>
      </c>
      <c r="G45" s="101">
        <v>4338.8</v>
      </c>
      <c r="H45" s="103">
        <v>0</v>
      </c>
      <c r="I45" s="103">
        <v>0</v>
      </c>
      <c r="J45" s="103">
        <v>0</v>
      </c>
      <c r="K45" s="103"/>
      <c r="L45" s="103"/>
      <c r="M45" s="103"/>
      <c r="N45" s="103"/>
      <c r="O45" s="101"/>
      <c r="P45" s="103"/>
      <c r="Q45" s="103"/>
      <c r="R45" s="103"/>
      <c r="S45" s="103"/>
      <c r="T45" s="103"/>
      <c r="U45" s="103"/>
      <c r="V45" s="99">
        <f t="shared" si="36"/>
        <v>4205.3</v>
      </c>
      <c r="W45" s="105">
        <v>0</v>
      </c>
      <c r="X45" s="101">
        <v>0</v>
      </c>
      <c r="Y45" s="101">
        <v>4205.3</v>
      </c>
      <c r="Z45" s="105">
        <v>0</v>
      </c>
      <c r="AA45" s="101">
        <v>0</v>
      </c>
      <c r="AB45" s="101">
        <v>0</v>
      </c>
      <c r="AC45" s="101">
        <f t="shared" si="3"/>
        <v>96.923112381303582</v>
      </c>
      <c r="AD45" s="57"/>
      <c r="AE45" s="86"/>
    </row>
    <row r="46" spans="1:31" s="9" customFormat="1" ht="37.5" hidden="1" x14ac:dyDescent="0.25">
      <c r="A46" s="163"/>
      <c r="B46" s="161"/>
      <c r="C46" s="98" t="s">
        <v>58</v>
      </c>
      <c r="D46" s="99">
        <f t="shared" si="35"/>
        <v>6300</v>
      </c>
      <c r="E46" s="103">
        <v>0</v>
      </c>
      <c r="F46" s="103">
        <v>0</v>
      </c>
      <c r="G46" s="101">
        <v>6300</v>
      </c>
      <c r="H46" s="103">
        <v>0</v>
      </c>
      <c r="I46" s="103">
        <v>0</v>
      </c>
      <c r="J46" s="103">
        <v>0</v>
      </c>
      <c r="K46" s="103"/>
      <c r="L46" s="103"/>
      <c r="M46" s="103"/>
      <c r="N46" s="103"/>
      <c r="O46" s="101"/>
      <c r="P46" s="103"/>
      <c r="Q46" s="103"/>
      <c r="R46" s="103"/>
      <c r="S46" s="103"/>
      <c r="T46" s="103"/>
      <c r="U46" s="103"/>
      <c r="V46" s="99">
        <f t="shared" si="36"/>
        <v>3654.9</v>
      </c>
      <c r="W46" s="105">
        <v>0</v>
      </c>
      <c r="X46" s="101">
        <v>0</v>
      </c>
      <c r="Y46" s="101">
        <v>3654.9</v>
      </c>
      <c r="Z46" s="105">
        <v>0</v>
      </c>
      <c r="AA46" s="101">
        <v>0</v>
      </c>
      <c r="AB46" s="101">
        <v>0</v>
      </c>
      <c r="AC46" s="101">
        <f t="shared" si="3"/>
        <v>58.01428571428572</v>
      </c>
      <c r="AD46" s="57"/>
      <c r="AE46" s="86"/>
    </row>
    <row r="47" spans="1:31" s="9" customFormat="1" ht="87" hidden="1" customHeight="1" x14ac:dyDescent="0.25">
      <c r="A47" s="166"/>
      <c r="B47" s="165"/>
      <c r="C47" s="98"/>
      <c r="D47" s="99"/>
      <c r="E47" s="103"/>
      <c r="F47" s="103"/>
      <c r="G47" s="101"/>
      <c r="H47" s="103"/>
      <c r="I47" s="103"/>
      <c r="J47" s="103"/>
      <c r="K47" s="103"/>
      <c r="L47" s="103"/>
      <c r="M47" s="103"/>
      <c r="N47" s="103"/>
      <c r="O47" s="101"/>
      <c r="P47" s="103"/>
      <c r="Q47" s="103"/>
      <c r="R47" s="103"/>
      <c r="S47" s="103"/>
      <c r="T47" s="103"/>
      <c r="U47" s="103"/>
      <c r="V47" s="99"/>
      <c r="W47" s="103"/>
      <c r="X47" s="103"/>
      <c r="Y47" s="101"/>
      <c r="Z47" s="103"/>
      <c r="AA47" s="101"/>
      <c r="AB47" s="101"/>
      <c r="AC47" s="101" t="e">
        <f t="shared" si="3"/>
        <v>#DIV/0!</v>
      </c>
      <c r="AD47" s="57"/>
      <c r="AE47" s="86"/>
    </row>
    <row r="48" spans="1:31" s="8" customFormat="1" ht="122.25" customHeight="1" x14ac:dyDescent="0.25">
      <c r="A48" s="106" t="s">
        <v>48</v>
      </c>
      <c r="B48" s="129" t="s">
        <v>88</v>
      </c>
      <c r="C48" s="98" t="s">
        <v>117</v>
      </c>
      <c r="D48" s="99">
        <f t="shared" si="23"/>
        <v>353.5</v>
      </c>
      <c r="E48" s="103">
        <v>0</v>
      </c>
      <c r="F48" s="103">
        <v>0</v>
      </c>
      <c r="G48" s="101">
        <v>67.8</v>
      </c>
      <c r="H48" s="103">
        <v>285.7</v>
      </c>
      <c r="I48" s="103">
        <v>0</v>
      </c>
      <c r="J48" s="103">
        <v>0</v>
      </c>
      <c r="K48" s="103"/>
      <c r="L48" s="103"/>
      <c r="M48" s="103"/>
      <c r="N48" s="103"/>
      <c r="O48" s="101"/>
      <c r="P48" s="103"/>
      <c r="Q48" s="103"/>
      <c r="R48" s="103"/>
      <c r="S48" s="103"/>
      <c r="T48" s="103"/>
      <c r="U48" s="103"/>
      <c r="V48" s="99">
        <f t="shared" si="32"/>
        <v>255.7</v>
      </c>
      <c r="W48" s="105">
        <v>0</v>
      </c>
      <c r="X48" s="101">
        <v>0</v>
      </c>
      <c r="Y48" s="101">
        <v>0</v>
      </c>
      <c r="Z48" s="105">
        <v>255.7</v>
      </c>
      <c r="AA48" s="101">
        <v>0</v>
      </c>
      <c r="AB48" s="101">
        <v>0</v>
      </c>
      <c r="AC48" s="101">
        <f t="shared" si="3"/>
        <v>72.333804809052324</v>
      </c>
      <c r="AD48" s="12"/>
      <c r="AE48" s="83"/>
    </row>
    <row r="49" spans="1:31" s="8" customFormat="1" ht="96.75" customHeight="1" x14ac:dyDescent="0.25">
      <c r="A49" s="107" t="s">
        <v>121</v>
      </c>
      <c r="B49" s="108" t="s">
        <v>106</v>
      </c>
      <c r="C49" s="109" t="s">
        <v>111</v>
      </c>
      <c r="D49" s="110">
        <f t="shared" ref="D49:J49" si="37">D50+D51+D52+D53</f>
        <v>2260</v>
      </c>
      <c r="E49" s="112">
        <f t="shared" si="37"/>
        <v>0</v>
      </c>
      <c r="F49" s="112">
        <f t="shared" si="37"/>
        <v>0</v>
      </c>
      <c r="G49" s="138">
        <f t="shared" si="37"/>
        <v>0</v>
      </c>
      <c r="H49" s="112">
        <f t="shared" si="37"/>
        <v>900</v>
      </c>
      <c r="I49" s="112">
        <f t="shared" si="37"/>
        <v>1360</v>
      </c>
      <c r="J49" s="112">
        <f t="shared" si="37"/>
        <v>0</v>
      </c>
      <c r="K49" s="112"/>
      <c r="L49" s="112"/>
      <c r="M49" s="112"/>
      <c r="N49" s="112"/>
      <c r="O49" s="138"/>
      <c r="P49" s="112"/>
      <c r="Q49" s="112"/>
      <c r="R49" s="112"/>
      <c r="S49" s="112"/>
      <c r="T49" s="112"/>
      <c r="U49" s="112"/>
      <c r="V49" s="110">
        <f>V50+V51+V52+V53</f>
        <v>148.10000000000002</v>
      </c>
      <c r="W49" s="139">
        <f t="shared" ref="W49:AB49" si="38">W50+W51+W52+W53</f>
        <v>0</v>
      </c>
      <c r="X49" s="138">
        <f t="shared" si="38"/>
        <v>0</v>
      </c>
      <c r="Y49" s="138">
        <f t="shared" si="38"/>
        <v>0</v>
      </c>
      <c r="Z49" s="139">
        <f t="shared" si="38"/>
        <v>85.9</v>
      </c>
      <c r="AA49" s="138">
        <f t="shared" si="38"/>
        <v>62.2</v>
      </c>
      <c r="AB49" s="138">
        <f t="shared" si="38"/>
        <v>0</v>
      </c>
      <c r="AC49" s="138">
        <f t="shared" si="3"/>
        <v>6.5530973451327439</v>
      </c>
      <c r="AD49" s="12"/>
      <c r="AE49" s="83"/>
    </row>
    <row r="50" spans="1:31" s="8" customFormat="1" ht="96.75" customHeight="1" x14ac:dyDescent="0.25">
      <c r="A50" s="106" t="s">
        <v>122</v>
      </c>
      <c r="B50" s="142" t="s">
        <v>107</v>
      </c>
      <c r="C50" s="98" t="s">
        <v>111</v>
      </c>
      <c r="D50" s="99">
        <f>E50+F50+G50+H50+I50+J50</f>
        <v>160</v>
      </c>
      <c r="E50" s="103">
        <v>0</v>
      </c>
      <c r="F50" s="103">
        <v>0</v>
      </c>
      <c r="G50" s="101">
        <v>0</v>
      </c>
      <c r="H50" s="103">
        <v>100</v>
      </c>
      <c r="I50" s="103">
        <v>60</v>
      </c>
      <c r="J50" s="103">
        <v>0</v>
      </c>
      <c r="K50" s="103"/>
      <c r="L50" s="103"/>
      <c r="M50" s="103"/>
      <c r="N50" s="103"/>
      <c r="O50" s="101"/>
      <c r="P50" s="103"/>
      <c r="Q50" s="103"/>
      <c r="R50" s="103"/>
      <c r="S50" s="103"/>
      <c r="T50" s="103"/>
      <c r="U50" s="103"/>
      <c r="V50" s="99">
        <f>AA50</f>
        <v>10</v>
      </c>
      <c r="W50" s="141">
        <v>0</v>
      </c>
      <c r="X50" s="101">
        <v>0</v>
      </c>
      <c r="Y50" s="101">
        <v>0</v>
      </c>
      <c r="Z50" s="141">
        <v>0</v>
      </c>
      <c r="AA50" s="101">
        <v>10</v>
      </c>
      <c r="AB50" s="101">
        <v>0</v>
      </c>
      <c r="AC50" s="101">
        <f t="shared" si="3"/>
        <v>6.25</v>
      </c>
      <c r="AD50" s="12"/>
      <c r="AE50" s="83"/>
    </row>
    <row r="51" spans="1:31" s="8" customFormat="1" ht="96.75" customHeight="1" x14ac:dyDescent="0.25">
      <c r="A51" s="106" t="s">
        <v>123</v>
      </c>
      <c r="B51" s="142" t="s">
        <v>108</v>
      </c>
      <c r="C51" s="98" t="s">
        <v>111</v>
      </c>
      <c r="D51" s="99">
        <f>E51+F51+G51+H51+I51+J51</f>
        <v>0</v>
      </c>
      <c r="E51" s="103">
        <v>0</v>
      </c>
      <c r="F51" s="103">
        <v>0</v>
      </c>
      <c r="G51" s="101">
        <v>0</v>
      </c>
      <c r="H51" s="103">
        <v>0</v>
      </c>
      <c r="I51" s="103">
        <v>0</v>
      </c>
      <c r="J51" s="103">
        <v>0</v>
      </c>
      <c r="K51" s="103"/>
      <c r="L51" s="103"/>
      <c r="M51" s="103"/>
      <c r="N51" s="103"/>
      <c r="O51" s="101"/>
      <c r="P51" s="103"/>
      <c r="Q51" s="103"/>
      <c r="R51" s="103"/>
      <c r="S51" s="103"/>
      <c r="T51" s="103"/>
      <c r="U51" s="103"/>
      <c r="V51" s="99">
        <v>0</v>
      </c>
      <c r="W51" s="141">
        <v>0</v>
      </c>
      <c r="X51" s="101">
        <v>0</v>
      </c>
      <c r="Y51" s="101">
        <v>0</v>
      </c>
      <c r="Z51" s="141">
        <v>0</v>
      </c>
      <c r="AA51" s="101">
        <v>0</v>
      </c>
      <c r="AB51" s="101">
        <v>0</v>
      </c>
      <c r="AC51" s="101">
        <v>0</v>
      </c>
      <c r="AD51" s="12"/>
      <c r="AE51" s="83"/>
    </row>
    <row r="52" spans="1:31" s="8" customFormat="1" ht="96.75" customHeight="1" x14ac:dyDescent="0.25">
      <c r="A52" s="106" t="s">
        <v>124</v>
      </c>
      <c r="B52" s="142" t="s">
        <v>109</v>
      </c>
      <c r="C52" s="98" t="s">
        <v>111</v>
      </c>
      <c r="D52" s="99">
        <f>E52+F52+G52+H52+I52+J52</f>
        <v>720</v>
      </c>
      <c r="E52" s="103">
        <v>0</v>
      </c>
      <c r="F52" s="103">
        <v>0</v>
      </c>
      <c r="G52" s="101">
        <v>0</v>
      </c>
      <c r="H52" s="103">
        <v>720</v>
      </c>
      <c r="I52" s="103">
        <v>0</v>
      </c>
      <c r="J52" s="103">
        <v>0</v>
      </c>
      <c r="K52" s="103"/>
      <c r="L52" s="103"/>
      <c r="M52" s="103"/>
      <c r="N52" s="103"/>
      <c r="O52" s="101"/>
      <c r="P52" s="103"/>
      <c r="Q52" s="103"/>
      <c r="R52" s="103"/>
      <c r="S52" s="103"/>
      <c r="T52" s="103"/>
      <c r="U52" s="103"/>
      <c r="V52" s="99">
        <f>W52+X52+Y52+Z52+AA52+AB52</f>
        <v>85.9</v>
      </c>
      <c r="W52" s="141">
        <v>0</v>
      </c>
      <c r="X52" s="101">
        <v>0</v>
      </c>
      <c r="Y52" s="101">
        <v>0</v>
      </c>
      <c r="Z52" s="141">
        <v>85.9</v>
      </c>
      <c r="AA52" s="101">
        <v>0</v>
      </c>
      <c r="AB52" s="101">
        <v>0</v>
      </c>
      <c r="AC52" s="101">
        <f t="shared" si="3"/>
        <v>11.930555555555557</v>
      </c>
      <c r="AD52" s="12"/>
      <c r="AE52" s="83"/>
    </row>
    <row r="53" spans="1:31" s="8" customFormat="1" ht="96.75" customHeight="1" x14ac:dyDescent="0.25">
      <c r="A53" s="106" t="s">
        <v>125</v>
      </c>
      <c r="B53" s="142" t="s">
        <v>110</v>
      </c>
      <c r="C53" s="98" t="s">
        <v>104</v>
      </c>
      <c r="D53" s="99">
        <f>E53+F53+G53+H53+I53+J53</f>
        <v>1380</v>
      </c>
      <c r="E53" s="103">
        <v>0</v>
      </c>
      <c r="F53" s="103">
        <v>0</v>
      </c>
      <c r="G53" s="101">
        <v>0</v>
      </c>
      <c r="H53" s="103">
        <v>80</v>
      </c>
      <c r="I53" s="103">
        <v>1300</v>
      </c>
      <c r="J53" s="103">
        <v>0</v>
      </c>
      <c r="K53" s="103"/>
      <c r="L53" s="103"/>
      <c r="M53" s="103"/>
      <c r="N53" s="103"/>
      <c r="O53" s="101"/>
      <c r="P53" s="103"/>
      <c r="Q53" s="103"/>
      <c r="R53" s="103"/>
      <c r="S53" s="103"/>
      <c r="T53" s="103"/>
      <c r="U53" s="103"/>
      <c r="V53" s="99">
        <f>AA53</f>
        <v>52.2</v>
      </c>
      <c r="W53" s="141">
        <v>0</v>
      </c>
      <c r="X53" s="101">
        <v>0</v>
      </c>
      <c r="Y53" s="101">
        <v>0</v>
      </c>
      <c r="Z53" s="141">
        <v>0</v>
      </c>
      <c r="AA53" s="101">
        <v>52.2</v>
      </c>
      <c r="AB53" s="101">
        <v>0</v>
      </c>
      <c r="AC53" s="101">
        <f t="shared" si="3"/>
        <v>3.7826086956521738</v>
      </c>
      <c r="AD53" s="12"/>
      <c r="AE53" s="83"/>
    </row>
    <row r="54" spans="1:31" s="8" customFormat="1" ht="96.75" customHeight="1" x14ac:dyDescent="0.25">
      <c r="A54" s="107">
        <v>11</v>
      </c>
      <c r="B54" s="108" t="s">
        <v>105</v>
      </c>
      <c r="C54" s="109" t="s">
        <v>104</v>
      </c>
      <c r="D54" s="110">
        <f>E54+F54+G54+H54+I54+J54</f>
        <v>12422.1</v>
      </c>
      <c r="E54" s="112">
        <v>5795.4</v>
      </c>
      <c r="F54" s="112">
        <v>0</v>
      </c>
      <c r="G54" s="138">
        <v>5404.5</v>
      </c>
      <c r="H54" s="112">
        <v>0</v>
      </c>
      <c r="I54" s="112">
        <v>1222.2</v>
      </c>
      <c r="J54" s="112">
        <v>0</v>
      </c>
      <c r="K54" s="112"/>
      <c r="L54" s="112"/>
      <c r="M54" s="112"/>
      <c r="N54" s="112"/>
      <c r="O54" s="138"/>
      <c r="P54" s="112"/>
      <c r="Q54" s="112"/>
      <c r="R54" s="112"/>
      <c r="S54" s="112"/>
      <c r="T54" s="112"/>
      <c r="U54" s="112"/>
      <c r="V54" s="110">
        <f>W54+X54+Y54+Z54+AA54+AB54</f>
        <v>0</v>
      </c>
      <c r="W54" s="139">
        <v>0</v>
      </c>
      <c r="X54" s="138">
        <v>0</v>
      </c>
      <c r="Y54" s="138">
        <v>0</v>
      </c>
      <c r="Z54" s="139">
        <v>0</v>
      </c>
      <c r="AA54" s="138">
        <v>0</v>
      </c>
      <c r="AB54" s="138">
        <v>0</v>
      </c>
      <c r="AC54" s="138">
        <f>V54/D54*100</f>
        <v>0</v>
      </c>
      <c r="AD54" s="12"/>
      <c r="AE54" s="83"/>
    </row>
    <row r="55" spans="1:31" s="1" customFormat="1" ht="55.5" customHeight="1" x14ac:dyDescent="0.25">
      <c r="A55" s="94"/>
      <c r="B55" s="151" t="s">
        <v>16</v>
      </c>
      <c r="C55" s="64"/>
      <c r="D55" s="27">
        <f t="shared" ref="D55:AB55" si="39">D5+D9+D12+D19+D27+D28+D29+D35+D38+D54+D49</f>
        <v>2459395.5000000005</v>
      </c>
      <c r="E55" s="27">
        <f t="shared" si="39"/>
        <v>81383.799999999988</v>
      </c>
      <c r="F55" s="27">
        <f t="shared" si="39"/>
        <v>1960.4</v>
      </c>
      <c r="G55" s="27">
        <f t="shared" si="39"/>
        <v>1352600.7</v>
      </c>
      <c r="H55" s="27">
        <f t="shared" si="39"/>
        <v>914960.10000000021</v>
      </c>
      <c r="I55" s="27">
        <f t="shared" si="39"/>
        <v>44569.599999999999</v>
      </c>
      <c r="J55" s="27">
        <f t="shared" si="39"/>
        <v>63920.9</v>
      </c>
      <c r="K55" s="27">
        <f t="shared" si="39"/>
        <v>0</v>
      </c>
      <c r="L55" s="27">
        <f t="shared" si="39"/>
        <v>0</v>
      </c>
      <c r="M55" s="27">
        <f t="shared" si="39"/>
        <v>0</v>
      </c>
      <c r="N55" s="27">
        <f t="shared" si="39"/>
        <v>0</v>
      </c>
      <c r="O55" s="27">
        <f t="shared" si="39"/>
        <v>0</v>
      </c>
      <c r="P55" s="27">
        <f t="shared" si="39"/>
        <v>0</v>
      </c>
      <c r="Q55" s="27">
        <f t="shared" si="39"/>
        <v>0</v>
      </c>
      <c r="R55" s="27">
        <f t="shared" si="39"/>
        <v>0</v>
      </c>
      <c r="S55" s="27">
        <f t="shared" si="39"/>
        <v>0</v>
      </c>
      <c r="T55" s="27">
        <f t="shared" si="39"/>
        <v>0</v>
      </c>
      <c r="U55" s="27">
        <f t="shared" si="39"/>
        <v>0</v>
      </c>
      <c r="V55" s="27">
        <f t="shared" si="39"/>
        <v>1283360.5</v>
      </c>
      <c r="W55" s="68">
        <f t="shared" si="39"/>
        <v>46869.2</v>
      </c>
      <c r="X55" s="27">
        <f t="shared" si="39"/>
        <v>1342.9</v>
      </c>
      <c r="Y55" s="27">
        <f t="shared" si="39"/>
        <v>748012.2</v>
      </c>
      <c r="Z55" s="68">
        <f t="shared" si="39"/>
        <v>439033.10000000003</v>
      </c>
      <c r="AA55" s="27">
        <f t="shared" si="39"/>
        <v>17959.399999999998</v>
      </c>
      <c r="AB55" s="27">
        <f t="shared" si="39"/>
        <v>30143.7</v>
      </c>
      <c r="AC55" s="27">
        <f t="shared" si="3"/>
        <v>52.181948775623923</v>
      </c>
      <c r="AD55" s="89"/>
      <c r="AE55" s="90"/>
    </row>
    <row r="56" spans="1:31" s="1" customFormat="1" ht="55.5" customHeight="1" x14ac:dyDescent="0.25">
      <c r="A56" s="167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60"/>
      <c r="AD56" s="41"/>
      <c r="AE56" s="41"/>
    </row>
    <row r="57" spans="1:31" s="1" customFormat="1" ht="55.5" customHeight="1" x14ac:dyDescent="0.25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60"/>
    </row>
    <row r="58" spans="1:31" s="1" customFormat="1" ht="55.5" customHeight="1" x14ac:dyDescent="0.25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60"/>
    </row>
    <row r="59" spans="1:31" s="21" customFormat="1" ht="39.75" customHeight="1" x14ac:dyDescent="0.25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59"/>
    </row>
    <row r="60" spans="1:31" s="21" customFormat="1" ht="40.15" customHeight="1" x14ac:dyDescent="0.25">
      <c r="A60" s="95"/>
      <c r="B60" s="42"/>
      <c r="C60" s="43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95"/>
      <c r="B61" s="42"/>
      <c r="C61" s="43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96"/>
      <c r="B62" s="47"/>
      <c r="C62" s="48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96"/>
      <c r="B63" s="51"/>
      <c r="C63" s="52"/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96"/>
      <c r="B64" s="53"/>
      <c r="C64" s="46"/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96"/>
      <c r="B65" s="53"/>
      <c r="C65" s="46"/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96"/>
      <c r="B66" s="53"/>
      <c r="C66" s="46"/>
      <c r="D66" s="4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96"/>
      <c r="B67" s="53"/>
      <c r="C67" s="46"/>
      <c r="D67" s="49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96"/>
      <c r="B68" s="53"/>
      <c r="C68" s="46"/>
      <c r="D68" s="4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96"/>
      <c r="B69" s="53"/>
      <c r="C69" s="46"/>
      <c r="D69" s="49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96"/>
      <c r="B70" s="53"/>
      <c r="C70" s="46"/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96"/>
      <c r="B71" s="53"/>
      <c r="C71" s="46"/>
      <c r="D71" s="54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96"/>
      <c r="B72" s="53"/>
      <c r="C72" s="46"/>
      <c r="D72" s="54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96"/>
      <c r="B73" s="53"/>
      <c r="C73" s="46"/>
      <c r="D73" s="54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96"/>
      <c r="B74" s="53"/>
      <c r="C74" s="46"/>
      <c r="D74" s="54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96"/>
      <c r="B75" s="53"/>
      <c r="C75" s="46"/>
      <c r="D75" s="54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96"/>
      <c r="B76" s="53"/>
      <c r="C76" s="46"/>
      <c r="D76" s="54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96"/>
      <c r="B77" s="53"/>
      <c r="C77" s="46"/>
      <c r="D77" s="54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96"/>
      <c r="B78" s="53"/>
      <c r="C78" s="46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96"/>
      <c r="B79" s="53"/>
      <c r="C79" s="46"/>
      <c r="D79" s="54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96"/>
      <c r="B80" s="53"/>
      <c r="C80" s="46"/>
      <c r="D80" s="54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96"/>
      <c r="B81" s="53"/>
      <c r="C81" s="46"/>
      <c r="D81" s="54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96"/>
      <c r="B82" s="53"/>
      <c r="C82" s="46"/>
      <c r="D82" s="54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96"/>
      <c r="B83" s="53"/>
      <c r="C83" s="46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96"/>
      <c r="B84" s="53"/>
      <c r="C84" s="46"/>
      <c r="D84" s="54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96"/>
      <c r="B85" s="53"/>
      <c r="C85" s="46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96"/>
      <c r="B86" s="53"/>
      <c r="C86" s="46"/>
      <c r="D86" s="54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96"/>
      <c r="B87" s="53"/>
      <c r="C87" s="46"/>
      <c r="D87" s="54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96"/>
      <c r="B88" s="53"/>
      <c r="C88" s="46"/>
      <c r="D88" s="54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96"/>
      <c r="B89" s="53"/>
      <c r="C89" s="46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96"/>
      <c r="B90" s="53"/>
      <c r="C90" s="46"/>
      <c r="D90" s="54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96"/>
      <c r="B91" s="53"/>
      <c r="C91" s="46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96"/>
      <c r="B92" s="53"/>
      <c r="C92" s="46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96"/>
      <c r="B93" s="53"/>
      <c r="C93" s="46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96"/>
      <c r="B94" s="53"/>
      <c r="C94" s="46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96"/>
      <c r="B95" s="53"/>
      <c r="C95" s="46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96"/>
      <c r="B96" s="53"/>
      <c r="C96" s="46"/>
      <c r="D96" s="54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96"/>
      <c r="B97" s="53"/>
      <c r="C97" s="46"/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96"/>
      <c r="B98" s="53"/>
      <c r="C98" s="46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96"/>
      <c r="B99" s="53"/>
      <c r="C99" s="46"/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96"/>
      <c r="B100" s="53"/>
      <c r="C100" s="46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96"/>
      <c r="B101" s="53"/>
      <c r="C101" s="46"/>
      <c r="D101" s="54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96"/>
      <c r="B102" s="53"/>
      <c r="C102" s="46"/>
      <c r="D102" s="54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96"/>
      <c r="B103" s="53"/>
      <c r="C103" s="46"/>
      <c r="D103" s="54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96"/>
      <c r="B104" s="53"/>
      <c r="C104" s="46"/>
      <c r="D104" s="54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96"/>
      <c r="B105" s="53"/>
      <c r="C105" s="46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96"/>
      <c r="B106" s="53"/>
      <c r="C106" s="46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96"/>
      <c r="B107" s="53"/>
      <c r="C107" s="46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96"/>
      <c r="B108" s="53"/>
      <c r="C108" s="46"/>
      <c r="D108" s="54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96"/>
      <c r="B109" s="53"/>
      <c r="C109" s="46"/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96"/>
      <c r="B110" s="53"/>
      <c r="C110" s="46"/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96"/>
      <c r="B111" s="53"/>
      <c r="C111" s="46"/>
      <c r="D111" s="54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96"/>
      <c r="B112" s="53"/>
      <c r="C112" s="46"/>
      <c r="D112" s="54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96"/>
      <c r="B113" s="53"/>
      <c r="C113" s="46"/>
      <c r="D113" s="54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16"/>
      <c r="W113" s="17"/>
      <c r="X113" s="17"/>
      <c r="Y113" s="17"/>
      <c r="Z113" s="17"/>
      <c r="AA113" s="17"/>
      <c r="AB113" s="17"/>
      <c r="AC113" s="17"/>
    </row>
    <row r="114" spans="1:29" ht="40.15" customHeight="1" x14ac:dyDescent="0.25">
      <c r="A114" s="96"/>
      <c r="B114" s="53"/>
      <c r="C114" s="46"/>
      <c r="D114" s="54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16"/>
      <c r="W114" s="17"/>
      <c r="X114" s="17"/>
      <c r="Y114" s="17"/>
      <c r="Z114" s="17"/>
      <c r="AA114" s="17"/>
      <c r="AB114" s="17"/>
      <c r="AC114" s="17"/>
    </row>
    <row r="115" spans="1:29" ht="40.15" customHeight="1" x14ac:dyDescent="0.25">
      <c r="A115" s="96"/>
      <c r="B115" s="53"/>
      <c r="C115" s="46"/>
      <c r="D115" s="5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96"/>
      <c r="B116" s="53"/>
      <c r="C116" s="46"/>
      <c r="D116" s="5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96"/>
      <c r="B117" s="53"/>
      <c r="C117" s="46"/>
      <c r="D117" s="5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96"/>
      <c r="B118" s="53"/>
      <c r="C118" s="46"/>
      <c r="D118" s="5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96"/>
      <c r="B119" s="53"/>
      <c r="C119" s="46"/>
      <c r="D119" s="5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96"/>
      <c r="B120" s="53"/>
      <c r="C120" s="46"/>
      <c r="D120" s="5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96"/>
      <c r="B121" s="53"/>
      <c r="C121" s="46"/>
      <c r="D121" s="5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96"/>
      <c r="B122" s="53"/>
      <c r="C122" s="46"/>
      <c r="D122" s="5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96"/>
      <c r="B123" s="53"/>
      <c r="C123" s="46"/>
      <c r="D123" s="5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96"/>
      <c r="B124" s="53"/>
      <c r="C124" s="46"/>
      <c r="D124" s="5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96"/>
      <c r="B125" s="53"/>
      <c r="C125" s="46"/>
      <c r="D125" s="5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96"/>
      <c r="B126" s="53"/>
      <c r="C126" s="46"/>
      <c r="D126" s="5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96"/>
      <c r="B127" s="53"/>
      <c r="C127" s="46"/>
      <c r="D127" s="5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96"/>
      <c r="B128" s="53"/>
      <c r="C128" s="46"/>
      <c r="D128" s="5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96"/>
      <c r="B129" s="53"/>
      <c r="C129" s="46"/>
      <c r="D129" s="5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96"/>
      <c r="B130" s="53"/>
      <c r="C130" s="46"/>
      <c r="D130" s="5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96"/>
      <c r="B131" s="53"/>
      <c r="C131" s="46"/>
      <c r="D131" s="5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96"/>
      <c r="B132" s="53"/>
      <c r="C132" s="46"/>
      <c r="D132" s="5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96"/>
      <c r="B133" s="53"/>
      <c r="C133" s="46"/>
      <c r="D133" s="5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A134" s="96"/>
      <c r="B134" s="53"/>
      <c r="C134" s="46"/>
      <c r="D134" s="5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18"/>
      <c r="W134" s="19"/>
      <c r="X134" s="19"/>
      <c r="Y134" s="19"/>
      <c r="Z134" s="19"/>
      <c r="AA134" s="19"/>
      <c r="AB134" s="19"/>
      <c r="AC134" s="19"/>
    </row>
    <row r="135" spans="1:29" ht="40.15" customHeight="1" x14ac:dyDescent="0.25">
      <c r="A135" s="96"/>
      <c r="B135" s="53"/>
      <c r="C135" s="46"/>
      <c r="D135" s="5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18"/>
      <c r="W135" s="19"/>
      <c r="X135" s="19"/>
      <c r="Y135" s="19"/>
      <c r="Z135" s="19"/>
      <c r="AA135" s="19"/>
      <c r="AB135" s="19"/>
      <c r="AC135" s="19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  <row r="1889" spans="22:29" ht="40.15" customHeight="1" x14ac:dyDescent="0.25">
      <c r="V1889" s="20"/>
      <c r="W1889" s="21"/>
      <c r="X1889" s="21"/>
      <c r="Y1889" s="21"/>
      <c r="Z1889" s="21"/>
      <c r="AA1889" s="21"/>
      <c r="AB1889" s="21"/>
      <c r="AC1889" s="21"/>
    </row>
    <row r="1890" spans="22:29" ht="40.15" customHeight="1" x14ac:dyDescent="0.25">
      <c r="V1890" s="20"/>
      <c r="W1890" s="21"/>
      <c r="X1890" s="21"/>
      <c r="Y1890" s="21"/>
      <c r="Z1890" s="21"/>
      <c r="AA1890" s="21"/>
      <c r="AB1890" s="21"/>
      <c r="AC1890" s="21"/>
    </row>
  </sheetData>
  <mergeCells count="20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2023-07-28T12:10:10Z</dcterms:modified>
</cp:coreProperties>
</file>