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V14" i="1" l="1"/>
  <c r="V54" i="1" l="1"/>
  <c r="V51" i="1"/>
  <c r="Y29" i="1" l="1"/>
  <c r="D13" i="1" l="1"/>
  <c r="Y22" i="1" l="1"/>
  <c r="Z22" i="1"/>
  <c r="AC54" i="1" l="1"/>
  <c r="AC51" i="1"/>
  <c r="U55" i="1" l="1"/>
  <c r="T55" i="1"/>
  <c r="S55" i="1"/>
  <c r="R55" i="1"/>
  <c r="Q55" i="1"/>
  <c r="P55" i="1"/>
  <c r="O55" i="1"/>
  <c r="N55" i="1"/>
  <c r="M55" i="1"/>
  <c r="L55" i="1"/>
  <c r="K55" i="1"/>
  <c r="J55" i="1"/>
  <c r="AB50" i="1" l="1"/>
  <c r="AA50" i="1"/>
  <c r="Z50" i="1"/>
  <c r="Y50" i="1"/>
  <c r="X50" i="1"/>
  <c r="W50" i="1"/>
  <c r="V53" i="1"/>
  <c r="V50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50" i="1"/>
  <c r="F50" i="1"/>
  <c r="G50" i="1"/>
  <c r="H50" i="1"/>
  <c r="I50" i="1"/>
  <c r="J50" i="1"/>
  <c r="D54" i="1"/>
  <c r="D53" i="1"/>
  <c r="D50" i="1" s="1"/>
  <c r="D52" i="1"/>
  <c r="D51" i="1"/>
  <c r="AC53" i="1" l="1"/>
  <c r="AC50" i="1"/>
  <c r="V49" i="1"/>
  <c r="D49" i="1"/>
  <c r="AC49" i="1" l="1"/>
  <c r="Z39" i="1"/>
  <c r="V17" i="1" l="1"/>
  <c r="D17" i="1"/>
  <c r="AC47" i="1" l="1"/>
  <c r="W41" i="1"/>
  <c r="Z41" i="1"/>
  <c r="Z38" i="1" s="1"/>
  <c r="Y41" i="1"/>
  <c r="H41" i="1"/>
  <c r="G41" i="1"/>
  <c r="F41" i="1"/>
  <c r="E41" i="1"/>
  <c r="Z29" i="1" l="1"/>
  <c r="W38" i="1"/>
  <c r="Y38" i="1"/>
  <c r="V23" i="1" l="1"/>
  <c r="V15" i="1" l="1"/>
  <c r="AB19" i="1" l="1"/>
  <c r="AB55" i="1" s="1"/>
  <c r="Z19" i="1"/>
  <c r="V37" i="1" l="1"/>
  <c r="V35" i="1" s="1"/>
  <c r="V36" i="1"/>
  <c r="Z9" i="1" l="1"/>
  <c r="X41" i="1" l="1"/>
  <c r="V20" i="1" l="1"/>
  <c r="Z5" i="1" l="1"/>
  <c r="V28" i="1"/>
  <c r="AB41" i="1" l="1"/>
  <c r="AA41" i="1"/>
  <c r="Z12" i="1" l="1"/>
  <c r="Z55" i="1" s="1"/>
  <c r="Y12" i="1"/>
  <c r="AB12" i="1"/>
  <c r="AA12" i="1"/>
  <c r="AA55" i="1" s="1"/>
  <c r="X12" i="1"/>
  <c r="X55" i="1" s="1"/>
  <c r="W12" i="1"/>
  <c r="D23" i="1" l="1"/>
  <c r="AC23" i="1" s="1"/>
  <c r="G22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22" i="1"/>
  <c r="X19" i="1" l="1"/>
  <c r="V22" i="1"/>
  <c r="Y19" i="1"/>
  <c r="Y55" i="1" s="1"/>
  <c r="W19" i="1"/>
  <c r="W55" i="1" s="1"/>
  <c r="AB29" i="1"/>
  <c r="AA29" i="1"/>
  <c r="X29" i="1"/>
  <c r="W29" i="1"/>
  <c r="V29" i="1" s="1"/>
  <c r="AC29" i="1" s="1"/>
  <c r="V19" i="1" l="1"/>
  <c r="I12" i="1"/>
  <c r="I55" i="1" s="1"/>
  <c r="H12" i="1"/>
  <c r="G12" i="1"/>
  <c r="F12" i="1"/>
  <c r="F55" i="1" s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4" i="1"/>
  <c r="D41" i="1" s="1"/>
  <c r="D45" i="1"/>
  <c r="D46" i="1"/>
  <c r="AB39" i="1"/>
  <c r="AB38" i="1" s="1"/>
  <c r="AA39" i="1"/>
  <c r="AA38" i="1" s="1"/>
  <c r="Y39" i="1"/>
  <c r="X39" i="1"/>
  <c r="X38" i="1" s="1"/>
  <c r="V38" i="1" s="1"/>
  <c r="W39" i="1"/>
  <c r="F39" i="1"/>
  <c r="F38" i="1" s="1"/>
  <c r="G39" i="1"/>
  <c r="G38" i="1" s="1"/>
  <c r="H39" i="1"/>
  <c r="H38" i="1" s="1"/>
  <c r="H55" i="1" s="1"/>
  <c r="I39" i="1"/>
  <c r="I38" i="1" s="1"/>
  <c r="J39" i="1"/>
  <c r="J38" i="1" s="1"/>
  <c r="E39" i="1"/>
  <c r="E38" i="1" s="1"/>
  <c r="E55" i="1" s="1"/>
  <c r="AC42" i="1" l="1"/>
  <c r="AC43" i="1"/>
  <c r="AC45" i="1"/>
  <c r="AC46" i="1"/>
  <c r="AC44" i="1"/>
  <c r="V41" i="1"/>
  <c r="AC41" i="1" s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AA9" i="1"/>
  <c r="AB9" i="1"/>
  <c r="W9" i="1"/>
  <c r="E9" i="1" l="1"/>
  <c r="E19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G55" i="1" s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3" i="1" l="1"/>
  <c r="AC37" i="1"/>
  <c r="AC35" i="1" s="1"/>
  <c r="D35" i="1"/>
  <c r="AC30" i="1"/>
  <c r="AC31" i="1"/>
  <c r="V9" i="1"/>
  <c r="AC9" i="1" s="1"/>
  <c r="AC10" i="1"/>
  <c r="V5" i="1"/>
  <c r="AC7" i="1"/>
  <c r="D19" i="1"/>
  <c r="AC19" i="1" s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<sst xmlns="http://schemas.openxmlformats.org/spreadsheetml/2006/main" count="164" uniqueCount="126">
  <si>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</si>
  <si>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</si>
  <si>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</si>
  <si>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</si>
  <si>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</si>
  <si>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</si>
  <si>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</si>
  <si>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</si>
  <si>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</si>
  <si>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</si>
  <si>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</si>
  <si>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</si>
  <si>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</si>
  <si>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</si>
  <si>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</si>
  <si>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</si>
  <si>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</si>
  <si>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</si>
  <si>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</si>
  <si>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</si>
  <si>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</si>
  <si>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</si>
  <si>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</si>
  <si>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</si>
  <si>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</si>
  <si>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</si>
  <si>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</si>
  <si>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</si>
  <si>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</si>
  <si>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</si>
  <si>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</si>
  <si>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</si>
  <si>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</si>
  <si>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</si>
  <si>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</si>
  <si>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</si>
  <si>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</si>
  <si>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</si>
  <si>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</si>
  <si>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</si>
  <si>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</si>
  <si>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</si>
  <si>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</si>
  <si>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</si>
  <si>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</si>
  <si>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</si>
  <si>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</si>
  <si>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</si>
  <si>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</si>
  <si>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</si>
  <si>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</si>
  <si>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</si>
  <si>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</si>
  <si>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</si>
  <si>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</si>
  <si>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</si>
  <si>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</si>
  <si>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</si>
  <si>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</si>
  <si>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</si>
  <si>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</si>
  <si>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</si>
  <si>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</si>
  <si>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</si>
  <si>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</si>
  <si>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</si>
  <si>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</si>
  <si>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</si>
  <si>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</si>
  <si>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</si>
  <si>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</si>
  <si>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</si>
  <si>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</si>
  <si>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</si>
  <si>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</si>
  <si>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</si>
  <si>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</si>
  <si>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</si>
  <si>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</si>
  <si>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</si>
  <si>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</si>
  <si>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</si>
  <si>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</si>
  <si>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</si>
  <si>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</si>
  <si>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</si>
  <si>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</si>
  <si>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</si>
  <si>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</si>
  <si>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</si>
  <si>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</si>
  <si>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</si>
  <si>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</si>
  <si>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</si>
  <si>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Отдел моложежной политики физкультуры и спорта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</si>
  <si>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</si>
  <si>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</si>
  <si>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</si>
  <si>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</si>
  <si>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</si>
  <si>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</si>
  <si>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</si>
  <si>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</si>
  <si>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</si>
  <si>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 xml:space="preserve">11. </t>
  </si>
  <si>
    <t>11.1.</t>
  </si>
  <si>
    <t>11.2.</t>
  </si>
  <si>
    <t>11.3.</t>
  </si>
  <si>
    <t>11.4.</t>
  </si>
  <si>
    <t>МКУ "Управление по делам ГО и ЧС МР "Печора"</t>
  </si>
  <si>
    <r>
      <t>Подпрограмма 1 "</t>
    </r>
    <r>
      <rPr>
        <sz val="14"/>
        <color theme="1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</si>
  <si>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color theme="1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</si>
  <si>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color theme="1"/>
        <rFont val="Times New Roman"/>
        <family val="1"/>
        <charset val="204"/>
      </rPr>
      <t>Подпрограмма 3</t>
    </r>
    <r>
      <rPr>
        <sz val="14"/>
        <color theme="1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</si>
  <si>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color theme="1"/>
        <rFont val="Times New Roman"/>
        <family val="1"/>
        <charset val="204"/>
      </rPr>
      <t xml:space="preserve">Подпрограмма 4  </t>
    </r>
    <r>
      <rPr>
        <sz val="14"/>
        <color theme="1"/>
        <rFont val="Times New Roman"/>
        <family val="1"/>
        <charset val="204"/>
      </rPr>
      <t xml:space="preserve"> "Электронный муниципалитет"</t>
    </r>
  </si>
  <si>
    <r>
      <rPr>
        <b/>
        <sz val="14"/>
        <color theme="1"/>
        <rFont val="Times New Roman"/>
        <family val="1"/>
        <charset val="204"/>
      </rPr>
      <t xml:space="preserve">Подпрограмма 5 </t>
    </r>
    <r>
      <rPr>
        <sz val="14"/>
        <color theme="1"/>
        <rFont val="Times New Roman"/>
        <family val="1"/>
        <charset val="204"/>
      </rPr>
      <t>"Противодействие коррупции"</t>
    </r>
  </si>
  <si>
    <r>
      <rPr>
        <b/>
        <sz val="14"/>
        <color theme="1"/>
        <rFont val="Times New Roman"/>
        <family val="1"/>
        <charset val="204"/>
      </rPr>
      <t>Подпрограмма 1</t>
    </r>
    <r>
      <rPr>
        <sz val="14"/>
        <color theme="1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</si>
  <si>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color theme="1"/>
        <rFont val="Times New Roman"/>
        <family val="1"/>
        <charset val="204"/>
      </rPr>
      <t>Подпрограмма 2  "З</t>
    </r>
    <r>
      <rPr>
        <sz val="14"/>
        <color theme="1"/>
        <rFont val="Times New Roman"/>
        <family val="1"/>
        <charset val="204"/>
      </rPr>
      <t>ащита населения и территории муниципального района "Печора" от чрезвычайных ситуаций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</si>
  <si>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</si>
  <si>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</si>
  <si>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</si>
  <si>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 xml:space="preserve">Ответственный исполнитель Программы </t>
  </si>
  <si>
    <t>Мониторинг реализации муниципальных программ МО МР "Печора за 9 месяцев  2022 года</t>
  </si>
  <si>
    <t xml:space="preserve"> ВСЕГО   по Программе на 01.10.2022 г.  (тыс. рублей)</t>
  </si>
  <si>
    <t>Кассовое исполнение на 01.10.2022 г. (тыс. рублей)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</si>
  <si>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</si>
  <si>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r>
      <t xml:space="preserve">  </t>
    </r>
    <r>
      <rPr>
        <sz val="14"/>
        <rFont val="Times New Roman"/>
        <family val="1"/>
        <charset val="204"/>
      </rPr>
      <t xml:space="preserve"> МКУ "Управление по делам ГО и ЧС МР "Печора"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</si>
</sst>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2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6" fillId="7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164" fontId="26" fillId="7" borderId="4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6" fillId="2" borderId="1" xfId="0" applyNumberFormat="1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3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36" activePane="bottomRight" state="frozen"/>
      <selection pane="topRight" activeCell="D1" sqref="D1"/>
      <selection pane="bottomLeft" activeCell="A5" sqref="A5"/>
      <selection pane="bottomRight" activeCell="V3" sqref="V3:V4"/>
    </sheetView>
  </sheetViews>
  <sheetFormatPr defaultRowHeight="40.15" customHeight="1" x14ac:dyDescent="0.25"/>
  <cols>
    <col min="1" max="1" width="12.7109375" style="99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93"/>
      <c r="B1" s="162" t="s">
        <v>121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</row>
    <row r="2" spans="1:31" s="8" customFormat="1" ht="18.600000000000001" customHeight="1" x14ac:dyDescent="0.25">
      <c r="A2" s="93"/>
      <c r="B2" s="13" t="s">
        <v>56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56</v>
      </c>
      <c r="Z2" s="3"/>
      <c r="AA2" s="3"/>
      <c r="AB2" s="3"/>
      <c r="AC2" s="3"/>
    </row>
    <row r="3" spans="1:31" s="8" customFormat="1" ht="27.75" customHeight="1" x14ac:dyDescent="0.25">
      <c r="A3" s="163" t="s">
        <v>4</v>
      </c>
      <c r="B3" s="163" t="s">
        <v>81</v>
      </c>
      <c r="C3" s="163" t="s">
        <v>120</v>
      </c>
      <c r="D3" s="172" t="s">
        <v>122</v>
      </c>
      <c r="E3" s="169" t="s">
        <v>0</v>
      </c>
      <c r="F3" s="170"/>
      <c r="G3" s="170"/>
      <c r="H3" s="170"/>
      <c r="I3" s="170"/>
      <c r="J3" s="170"/>
      <c r="K3" s="169" t="s">
        <v>0</v>
      </c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 t="s">
        <v>123</v>
      </c>
      <c r="W3" s="166" t="s">
        <v>0</v>
      </c>
      <c r="X3" s="167"/>
      <c r="Y3" s="167"/>
      <c r="Z3" s="167"/>
      <c r="AA3" s="167"/>
      <c r="AB3" s="168"/>
      <c r="AC3" s="64" t="s">
        <v>55</v>
      </c>
    </row>
    <row r="4" spans="1:31" s="8" customFormat="1" ht="87.75" customHeight="1" x14ac:dyDescent="0.25">
      <c r="A4" s="164"/>
      <c r="B4" s="164"/>
      <c r="C4" s="174"/>
      <c r="D4" s="173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5" t="s">
        <v>11</v>
      </c>
      <c r="N4" s="65" t="s">
        <v>13</v>
      </c>
      <c r="O4" s="15" t="s">
        <v>6</v>
      </c>
      <c r="P4" s="65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71"/>
      <c r="W4" s="66" t="s">
        <v>1</v>
      </c>
      <c r="X4" s="64" t="s">
        <v>5</v>
      </c>
      <c r="Y4" s="64" t="s">
        <v>19</v>
      </c>
      <c r="Z4" s="66" t="s">
        <v>10</v>
      </c>
      <c r="AA4" s="64" t="s">
        <v>2</v>
      </c>
      <c r="AB4" s="64" t="s">
        <v>7</v>
      </c>
      <c r="AC4" s="64"/>
    </row>
    <row r="5" spans="1:31" s="7" customFormat="1" ht="81.75" customHeight="1" x14ac:dyDescent="0.25">
      <c r="A5" s="31" t="s">
        <v>23</v>
      </c>
      <c r="B5" s="110" t="s">
        <v>84</v>
      </c>
      <c r="C5" s="33" t="s">
        <v>62</v>
      </c>
      <c r="D5" s="36">
        <f>D6+D7</f>
        <v>1514.4</v>
      </c>
      <c r="E5" s="36">
        <f>E7</f>
        <v>0</v>
      </c>
      <c r="F5" s="36">
        <f t="shared" ref="F5:J5" si="0">F7</f>
        <v>0</v>
      </c>
      <c r="G5" s="36">
        <f t="shared" si="0"/>
        <v>0</v>
      </c>
      <c r="H5" s="36">
        <f>H6+H7</f>
        <v>1514.4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1152.9000000000001</v>
      </c>
      <c r="W5" s="71">
        <f>W7</f>
        <v>0</v>
      </c>
      <c r="X5" s="71">
        <f t="shared" ref="X5:AB5" si="2">X7</f>
        <v>0</v>
      </c>
      <c r="Y5" s="71">
        <f>Y7</f>
        <v>0</v>
      </c>
      <c r="Z5" s="71">
        <f>Z6+Z7</f>
        <v>1152.9000000000001</v>
      </c>
      <c r="AA5" s="71">
        <f t="shared" si="2"/>
        <v>0</v>
      </c>
      <c r="AB5" s="71">
        <f t="shared" si="2"/>
        <v>0</v>
      </c>
      <c r="AC5" s="25">
        <f>V5/D5*100</f>
        <v>76.129160063391438</v>
      </c>
      <c r="AD5" s="6"/>
      <c r="AE5" s="83"/>
    </row>
    <row r="6" spans="1:31" s="7" customFormat="1" ht="72.75" customHeight="1" x14ac:dyDescent="0.25">
      <c r="A6" s="31" t="s">
        <v>63</v>
      </c>
      <c r="B6" s="133" t="s">
        <v>71</v>
      </c>
      <c r="C6" s="31" t="s">
        <v>62</v>
      </c>
      <c r="D6" s="39">
        <f>E6+F6+G6+H6+I6+J6</f>
        <v>650</v>
      </c>
      <c r="E6" s="40">
        <v>0</v>
      </c>
      <c r="F6" s="40">
        <v>0</v>
      </c>
      <c r="G6" s="40">
        <v>0</v>
      </c>
      <c r="H6" s="40">
        <v>650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292.3</v>
      </c>
      <c r="W6" s="70">
        <v>0</v>
      </c>
      <c r="X6" s="70">
        <v>0</v>
      </c>
      <c r="Y6" s="70">
        <v>0</v>
      </c>
      <c r="Z6" s="70">
        <v>292.3</v>
      </c>
      <c r="AA6" s="70">
        <v>0</v>
      </c>
      <c r="AB6" s="70">
        <v>0</v>
      </c>
      <c r="AC6" s="26">
        <f t="shared" ref="AC6:AC55" si="3">V6/D6*100</f>
        <v>44.969230769230769</v>
      </c>
      <c r="AD6" s="6"/>
      <c r="AE6" s="84"/>
    </row>
    <row r="7" spans="1:31" s="8" customFormat="1" ht="87.75" customHeight="1" x14ac:dyDescent="0.25">
      <c r="A7" s="31" t="s">
        <v>64</v>
      </c>
      <c r="B7" s="165" t="s">
        <v>72</v>
      </c>
      <c r="C7" s="31" t="s">
        <v>62</v>
      </c>
      <c r="D7" s="39">
        <f t="shared" ref="D7:D11" si="4">E7+F7+G7+H7+I7+J7</f>
        <v>864.4</v>
      </c>
      <c r="E7" s="40">
        <v>0</v>
      </c>
      <c r="F7" s="40">
        <v>0</v>
      </c>
      <c r="G7" s="40">
        <v>0</v>
      </c>
      <c r="H7" s="40">
        <v>864.4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860.6</v>
      </c>
      <c r="W7" s="69">
        <v>0</v>
      </c>
      <c r="X7" s="26">
        <v>0</v>
      </c>
      <c r="Y7" s="26">
        <v>0</v>
      </c>
      <c r="Z7" s="69">
        <v>860.6</v>
      </c>
      <c r="AA7" s="26">
        <v>0</v>
      </c>
      <c r="AB7" s="26">
        <v>0</v>
      </c>
      <c r="AC7" s="26">
        <f t="shared" si="3"/>
        <v>99.560388708931058</v>
      </c>
      <c r="AD7" s="12"/>
      <c r="AE7" s="85"/>
    </row>
    <row r="8" spans="1:31" ht="60.75" hidden="1" customHeight="1" x14ac:dyDescent="0.25">
      <c r="A8" s="31" t="s">
        <v>59</v>
      </c>
      <c r="B8" s="165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86"/>
      <c r="AE8" s="87"/>
    </row>
    <row r="9" spans="1:31" s="7" customFormat="1" ht="206.25" customHeight="1" x14ac:dyDescent="0.25">
      <c r="A9" s="61" t="s">
        <v>20</v>
      </c>
      <c r="B9" s="134" t="s">
        <v>85</v>
      </c>
      <c r="C9" s="33" t="s">
        <v>62</v>
      </c>
      <c r="D9" s="36">
        <f>D10+D11</f>
        <v>120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120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19.600000000000001</v>
      </c>
      <c r="W9" s="72">
        <f>W10+W11</f>
        <v>0</v>
      </c>
      <c r="X9" s="72">
        <f t="shared" ref="X9:AB9" si="7">X10+X11</f>
        <v>0</v>
      </c>
      <c r="Y9" s="72">
        <v>0</v>
      </c>
      <c r="Z9" s="72">
        <f>Z10+Z11</f>
        <v>19.600000000000001</v>
      </c>
      <c r="AA9" s="72">
        <f t="shared" si="7"/>
        <v>0</v>
      </c>
      <c r="AB9" s="72">
        <f t="shared" si="7"/>
        <v>0</v>
      </c>
      <c r="AC9" s="72">
        <f t="shared" si="3"/>
        <v>16.333333333333336</v>
      </c>
      <c r="AD9" s="6"/>
      <c r="AE9" s="84"/>
    </row>
    <row r="10" spans="1:31" s="8" customFormat="1" ht="65.25" customHeight="1" x14ac:dyDescent="0.25">
      <c r="A10" s="31" t="s">
        <v>59</v>
      </c>
      <c r="B10" s="135" t="s">
        <v>73</v>
      </c>
      <c r="C10" s="31" t="s">
        <v>62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19.600000000000001</v>
      </c>
      <c r="W10" s="69">
        <v>0</v>
      </c>
      <c r="X10" s="26">
        <v>0</v>
      </c>
      <c r="Y10" s="26">
        <v>0</v>
      </c>
      <c r="Z10" s="69">
        <v>19.600000000000001</v>
      </c>
      <c r="AA10" s="26">
        <v>0</v>
      </c>
      <c r="AB10" s="26">
        <v>0</v>
      </c>
      <c r="AC10" s="26">
        <f t="shared" si="3"/>
        <v>16.333333333333336</v>
      </c>
      <c r="AD10" s="12"/>
      <c r="AE10" s="85"/>
    </row>
    <row r="11" spans="1:31" s="8" customFormat="1" ht="69" customHeight="1" x14ac:dyDescent="0.25">
      <c r="A11" s="31" t="s">
        <v>21</v>
      </c>
      <c r="B11" s="135" t="s">
        <v>74</v>
      </c>
      <c r="C11" s="31" t="s">
        <v>49</v>
      </c>
      <c r="D11" s="39">
        <f t="shared" si="4"/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0</v>
      </c>
      <c r="W11" s="69">
        <v>0</v>
      </c>
      <c r="X11" s="26">
        <v>0</v>
      </c>
      <c r="Y11" s="26">
        <v>0</v>
      </c>
      <c r="Z11" s="69">
        <v>0</v>
      </c>
      <c r="AA11" s="26">
        <v>0</v>
      </c>
      <c r="AB11" s="26">
        <v>0</v>
      </c>
      <c r="AC11" s="26">
        <v>0</v>
      </c>
      <c r="AD11" s="12"/>
      <c r="AE11" s="85"/>
    </row>
    <row r="12" spans="1:31" s="9" customFormat="1" ht="127.5" customHeight="1" x14ac:dyDescent="0.25">
      <c r="A12" s="111" t="s">
        <v>92</v>
      </c>
      <c r="B12" s="110" t="s">
        <v>86</v>
      </c>
      <c r="C12" s="111" t="s">
        <v>22</v>
      </c>
      <c r="D12" s="120">
        <f>E12+F12+G12+H12+I12+J12</f>
        <v>346497.5</v>
      </c>
      <c r="E12" s="120">
        <f t="shared" ref="E12:I12" si="8">E13+E14+E15+E16+E17+E18</f>
        <v>0</v>
      </c>
      <c r="F12" s="120">
        <f t="shared" si="8"/>
        <v>57326.5</v>
      </c>
      <c r="G12" s="120">
        <f t="shared" si="8"/>
        <v>204308.3</v>
      </c>
      <c r="H12" s="120">
        <f t="shared" si="8"/>
        <v>77442.299999999988</v>
      </c>
      <c r="I12" s="120">
        <f t="shared" si="8"/>
        <v>7420.4</v>
      </c>
      <c r="J12" s="120">
        <f>J13+J14+J15+J16+J17+J18</f>
        <v>0</v>
      </c>
      <c r="K12" s="120">
        <f t="shared" ref="K12:U12" si="9">K13+K14+K15+K16+K17</f>
        <v>0</v>
      </c>
      <c r="L12" s="120">
        <f t="shared" si="9"/>
        <v>0</v>
      </c>
      <c r="M12" s="120">
        <f t="shared" si="9"/>
        <v>0</v>
      </c>
      <c r="N12" s="120">
        <f t="shared" si="9"/>
        <v>0</v>
      </c>
      <c r="O12" s="120">
        <f t="shared" si="9"/>
        <v>0</v>
      </c>
      <c r="P12" s="120">
        <f t="shared" si="9"/>
        <v>0</v>
      </c>
      <c r="Q12" s="120">
        <f t="shared" si="9"/>
        <v>0</v>
      </c>
      <c r="R12" s="120">
        <f t="shared" si="9"/>
        <v>0</v>
      </c>
      <c r="S12" s="120">
        <f t="shared" si="9"/>
        <v>0</v>
      </c>
      <c r="T12" s="120">
        <f t="shared" si="9"/>
        <v>0</v>
      </c>
      <c r="U12" s="120">
        <f t="shared" si="9"/>
        <v>0</v>
      </c>
      <c r="V12" s="36">
        <f>V13+V14+V15+V16+V17+V18</f>
        <v>185529.8</v>
      </c>
      <c r="W12" s="120">
        <f t="shared" ref="W12:AB12" si="10">W13+W14+W15+W16+W17+W18</f>
        <v>0</v>
      </c>
      <c r="X12" s="120">
        <f t="shared" si="10"/>
        <v>22303.200000000001</v>
      </c>
      <c r="Y12" s="120">
        <f t="shared" si="10"/>
        <v>134467.9</v>
      </c>
      <c r="Z12" s="120">
        <f t="shared" si="10"/>
        <v>27258.600000000002</v>
      </c>
      <c r="AA12" s="120">
        <f t="shared" si="10"/>
        <v>1500.1000000000001</v>
      </c>
      <c r="AB12" s="120">
        <f t="shared" si="10"/>
        <v>0</v>
      </c>
      <c r="AC12" s="120">
        <f t="shared" si="3"/>
        <v>53.544340146754301</v>
      </c>
      <c r="AD12" s="123"/>
      <c r="AE12" s="88"/>
    </row>
    <row r="13" spans="1:31" s="9" customFormat="1" ht="74.25" customHeight="1" x14ac:dyDescent="0.25">
      <c r="A13" s="115" t="s">
        <v>25</v>
      </c>
      <c r="B13" s="136" t="s">
        <v>75</v>
      </c>
      <c r="C13" s="100" t="s">
        <v>22</v>
      </c>
      <c r="D13" s="116">
        <f>G13+H13+I13</f>
        <v>88487.7</v>
      </c>
      <c r="E13" s="105">
        <v>0</v>
      </c>
      <c r="F13" s="105">
        <v>0</v>
      </c>
      <c r="G13" s="105">
        <v>40992.6</v>
      </c>
      <c r="H13" s="105">
        <v>47445.1</v>
      </c>
      <c r="I13" s="105">
        <v>50</v>
      </c>
      <c r="J13" s="105">
        <v>0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32">
        <f>W13+X13+Y13+Z13+AA13+AB13</f>
        <v>19367.599999999999</v>
      </c>
      <c r="W13" s="40">
        <v>0</v>
      </c>
      <c r="X13" s="26">
        <v>0</v>
      </c>
      <c r="Y13" s="26">
        <v>6139.9</v>
      </c>
      <c r="Z13" s="40">
        <v>13223.3</v>
      </c>
      <c r="AA13" s="26">
        <v>4.4000000000000004</v>
      </c>
      <c r="AB13" s="26">
        <v>0</v>
      </c>
      <c r="AC13" s="26">
        <f t="shared" si="3"/>
        <v>21.887335754008749</v>
      </c>
      <c r="AD13" s="59"/>
      <c r="AE13" s="88"/>
    </row>
    <row r="14" spans="1:31" s="9" customFormat="1" ht="177.75" customHeight="1" x14ac:dyDescent="0.25">
      <c r="A14" s="128" t="s">
        <v>26</v>
      </c>
      <c r="B14" s="137" t="s">
        <v>76</v>
      </c>
      <c r="C14" s="108" t="s">
        <v>67</v>
      </c>
      <c r="D14" s="116">
        <f>E14+F14+G14+H14+I14+J14</f>
        <v>112642.6</v>
      </c>
      <c r="E14" s="105">
        <v>0</v>
      </c>
      <c r="F14" s="105">
        <v>57326.5</v>
      </c>
      <c r="G14" s="105">
        <v>46632.2</v>
      </c>
      <c r="H14" s="105">
        <v>5538.6</v>
      </c>
      <c r="I14" s="105">
        <v>3145.3</v>
      </c>
      <c r="J14" s="105">
        <v>0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32">
        <f>W14+X14+Y14+Z14+AA14+AB14</f>
        <v>50590.2</v>
      </c>
      <c r="W14" s="40"/>
      <c r="X14" s="26">
        <v>22303.200000000001</v>
      </c>
      <c r="Y14" s="26">
        <v>23236.3</v>
      </c>
      <c r="Z14" s="40">
        <v>4931.7</v>
      </c>
      <c r="AA14" s="26">
        <v>119</v>
      </c>
      <c r="AB14" s="26">
        <v>0</v>
      </c>
      <c r="AC14" s="26">
        <f t="shared" si="3"/>
        <v>44.912138036586505</v>
      </c>
      <c r="AD14" s="59"/>
      <c r="AE14" s="88"/>
    </row>
    <row r="15" spans="1:31" s="9" customFormat="1" ht="89.25" customHeight="1" x14ac:dyDescent="0.25">
      <c r="A15" s="128" t="s">
        <v>27</v>
      </c>
      <c r="B15" s="119" t="s">
        <v>77</v>
      </c>
      <c r="C15" s="108" t="s">
        <v>93</v>
      </c>
      <c r="D15" s="116">
        <f>E15+F15+G15+H15+I15+J15</f>
        <v>138775.9</v>
      </c>
      <c r="E15" s="105">
        <v>0</v>
      </c>
      <c r="F15" s="105">
        <v>0</v>
      </c>
      <c r="G15" s="105">
        <v>112305.2</v>
      </c>
      <c r="H15" s="105">
        <v>22845.599999999999</v>
      </c>
      <c r="I15" s="105">
        <v>3625.1</v>
      </c>
      <c r="J15" s="105">
        <v>0</v>
      </c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32">
        <f>W15+X15+Y15+Z15+AA15+AB15</f>
        <v>115206.9</v>
      </c>
      <c r="W15" s="40">
        <v>0</v>
      </c>
      <c r="X15" s="26">
        <v>0</v>
      </c>
      <c r="Y15" s="26">
        <v>105091.7</v>
      </c>
      <c r="Z15" s="40">
        <v>8738.5</v>
      </c>
      <c r="AA15" s="26">
        <v>1376.7</v>
      </c>
      <c r="AB15" s="26">
        <v>0</v>
      </c>
      <c r="AC15" s="26">
        <f t="shared" si="3"/>
        <v>83.016503585997285</v>
      </c>
      <c r="AD15" s="59"/>
      <c r="AE15" s="88"/>
    </row>
    <row r="16" spans="1:31" s="9" customFormat="1" ht="74.25" customHeight="1" x14ac:dyDescent="0.25">
      <c r="A16" s="118" t="s">
        <v>28</v>
      </c>
      <c r="B16" s="138" t="s">
        <v>78</v>
      </c>
      <c r="C16" s="100" t="s">
        <v>22</v>
      </c>
      <c r="D16" s="116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32">
        <f>W16+X16+Y16+Z16+AA16+AB16</f>
        <v>0</v>
      </c>
      <c r="W16" s="40">
        <v>0</v>
      </c>
      <c r="X16" s="26">
        <v>0</v>
      </c>
      <c r="Y16" s="26">
        <v>0</v>
      </c>
      <c r="Z16" s="40">
        <v>0</v>
      </c>
      <c r="AA16" s="26">
        <v>0</v>
      </c>
      <c r="AB16" s="26">
        <v>0</v>
      </c>
      <c r="AC16" s="26">
        <v>0</v>
      </c>
      <c r="AD16" s="59"/>
      <c r="AE16" s="88"/>
    </row>
    <row r="17" spans="1:31" s="5" customFormat="1" ht="145.5" customHeight="1" x14ac:dyDescent="0.25">
      <c r="A17" s="108" t="s">
        <v>65</v>
      </c>
      <c r="B17" s="136" t="s">
        <v>82</v>
      </c>
      <c r="C17" s="115" t="s">
        <v>69</v>
      </c>
      <c r="D17" s="116">
        <f>H17+I17</f>
        <v>260.7</v>
      </c>
      <c r="E17" s="105">
        <v>0</v>
      </c>
      <c r="F17" s="105">
        <v>0</v>
      </c>
      <c r="G17" s="105">
        <v>0</v>
      </c>
      <c r="H17" s="105">
        <v>260.7</v>
      </c>
      <c r="I17" s="105">
        <v>0</v>
      </c>
      <c r="J17" s="105">
        <v>0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32">
        <f>Z17+AA17</f>
        <v>161.9</v>
      </c>
      <c r="W17" s="26">
        <v>0</v>
      </c>
      <c r="X17" s="26">
        <v>0</v>
      </c>
      <c r="Y17" s="26">
        <v>0</v>
      </c>
      <c r="Z17" s="26">
        <v>161.9</v>
      </c>
      <c r="AA17" s="26">
        <v>0</v>
      </c>
      <c r="AB17" s="26">
        <v>0</v>
      </c>
      <c r="AC17" s="26">
        <f t="shared" si="3"/>
        <v>62.102032988108945</v>
      </c>
      <c r="AD17" s="89"/>
      <c r="AE17" s="90"/>
    </row>
    <row r="18" spans="1:31" s="5" customFormat="1" ht="87" customHeight="1" x14ac:dyDescent="0.25">
      <c r="A18" s="108" t="s">
        <v>66</v>
      </c>
      <c r="B18" s="136" t="s">
        <v>79</v>
      </c>
      <c r="C18" s="115" t="s">
        <v>70</v>
      </c>
      <c r="D18" s="116">
        <f>E18+F18+G18+H18+I18+J18</f>
        <v>6330.6</v>
      </c>
      <c r="E18" s="105">
        <v>0</v>
      </c>
      <c r="F18" s="105">
        <v>0</v>
      </c>
      <c r="G18" s="105">
        <v>4378.3</v>
      </c>
      <c r="H18" s="105">
        <v>1352.3</v>
      </c>
      <c r="I18" s="105">
        <v>600</v>
      </c>
      <c r="J18" s="105">
        <v>0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32">
        <f>W18+X18+Y18+Z18+AA18+AB18</f>
        <v>203.2</v>
      </c>
      <c r="W18" s="117">
        <v>0</v>
      </c>
      <c r="X18" s="105">
        <v>0</v>
      </c>
      <c r="Y18" s="105">
        <v>0</v>
      </c>
      <c r="Z18" s="117">
        <v>203.2</v>
      </c>
      <c r="AA18" s="105">
        <v>0</v>
      </c>
      <c r="AB18" s="105">
        <v>0</v>
      </c>
      <c r="AC18" s="105">
        <f t="shared" si="3"/>
        <v>3.2098063374719614</v>
      </c>
      <c r="AD18" s="89"/>
      <c r="AE18" s="90"/>
    </row>
    <row r="19" spans="1:31" s="7" customFormat="1" ht="71.25" customHeight="1" x14ac:dyDescent="0.25">
      <c r="A19" s="144" t="s">
        <v>8</v>
      </c>
      <c r="B19" s="139" t="s">
        <v>83</v>
      </c>
      <c r="C19" s="38" t="s">
        <v>14</v>
      </c>
      <c r="D19" s="27">
        <f>D20+D21+D22+D25+D26</f>
        <v>1491939.5</v>
      </c>
      <c r="E19" s="25">
        <f t="shared" ref="E19:U19" si="11">E20+E21+E22+E25+E26</f>
        <v>63893.9</v>
      </c>
      <c r="F19" s="25">
        <f t="shared" si="11"/>
        <v>0</v>
      </c>
      <c r="G19" s="25">
        <f t="shared" si="11"/>
        <v>1096876.7</v>
      </c>
      <c r="H19" s="25">
        <f>H20+H21+H22+H25+H26</f>
        <v>293168.90000000002</v>
      </c>
      <c r="I19" s="25">
        <f t="shared" si="11"/>
        <v>0</v>
      </c>
      <c r="J19" s="25">
        <f t="shared" si="11"/>
        <v>38000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1131088.7000000002</v>
      </c>
      <c r="W19" s="73">
        <f t="shared" ref="W19:AA19" si="12">W20+W21+W22+W25+W26</f>
        <v>46203.5</v>
      </c>
      <c r="X19" s="73">
        <f t="shared" si="12"/>
        <v>0</v>
      </c>
      <c r="Y19" s="73">
        <f t="shared" si="12"/>
        <v>827052.9</v>
      </c>
      <c r="Z19" s="73">
        <f>Z20+Z21+Z22+Z25+Z26</f>
        <v>231656.69999999995</v>
      </c>
      <c r="AA19" s="73">
        <f t="shared" si="12"/>
        <v>0</v>
      </c>
      <c r="AB19" s="73">
        <f>AB20</f>
        <v>26175.599999999999</v>
      </c>
      <c r="AC19" s="25">
        <f t="shared" si="3"/>
        <v>75.813308783633673</v>
      </c>
      <c r="AD19" s="6"/>
      <c r="AE19" s="84"/>
    </row>
    <row r="20" spans="1:31" s="8" customFormat="1" ht="54" customHeight="1" x14ac:dyDescent="0.25">
      <c r="A20" s="94" t="s">
        <v>35</v>
      </c>
      <c r="B20" s="140" t="s">
        <v>50</v>
      </c>
      <c r="C20" s="60" t="s">
        <v>14</v>
      </c>
      <c r="D20" s="32">
        <f t="shared" ref="D20:D27" si="13">E20+F20+G20+H20+I20+J20</f>
        <v>575413.19999999995</v>
      </c>
      <c r="E20" s="26">
        <v>0</v>
      </c>
      <c r="F20" s="26">
        <v>0</v>
      </c>
      <c r="G20" s="26">
        <v>479029.8</v>
      </c>
      <c r="H20" s="26">
        <v>58383.4</v>
      </c>
      <c r="I20" s="26">
        <v>0</v>
      </c>
      <c r="J20" s="26">
        <v>38000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441658.1</v>
      </c>
      <c r="W20" s="69">
        <v>0</v>
      </c>
      <c r="X20" s="26">
        <v>0</v>
      </c>
      <c r="Y20" s="26">
        <v>361755.3</v>
      </c>
      <c r="Z20" s="69">
        <v>53727.199999999997</v>
      </c>
      <c r="AA20" s="26">
        <v>0</v>
      </c>
      <c r="AB20" s="126">
        <v>26175.599999999999</v>
      </c>
      <c r="AC20" s="26">
        <f t="shared" si="3"/>
        <v>76.754947575064321</v>
      </c>
      <c r="AD20" s="12"/>
      <c r="AE20" s="85"/>
    </row>
    <row r="21" spans="1:31" s="8" customFormat="1" ht="59.25" customHeight="1" x14ac:dyDescent="0.25">
      <c r="A21" s="61" t="s">
        <v>36</v>
      </c>
      <c r="B21" s="140" t="s">
        <v>51</v>
      </c>
      <c r="C21" s="60" t="s">
        <v>14</v>
      </c>
      <c r="D21" s="32">
        <f t="shared" si="13"/>
        <v>775533.9</v>
      </c>
      <c r="E21" s="26">
        <v>63893.9</v>
      </c>
      <c r="F21" s="26">
        <v>0</v>
      </c>
      <c r="G21" s="26">
        <v>593589.69999999995</v>
      </c>
      <c r="H21" s="26">
        <v>118050.3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591305.6</v>
      </c>
      <c r="W21" s="69">
        <v>46203.5</v>
      </c>
      <c r="X21" s="26">
        <v>0</v>
      </c>
      <c r="Y21" s="26">
        <v>448759.2</v>
      </c>
      <c r="Z21" s="69">
        <v>96342.9</v>
      </c>
      <c r="AA21" s="26">
        <v>0</v>
      </c>
      <c r="AB21" s="26">
        <v>0</v>
      </c>
      <c r="AC21" s="26">
        <f t="shared" si="3"/>
        <v>76.244971367466974</v>
      </c>
      <c r="AD21" s="12"/>
      <c r="AE21" s="85"/>
    </row>
    <row r="22" spans="1:31" s="8" customFormat="1" ht="49.5" customHeight="1" x14ac:dyDescent="0.25">
      <c r="A22" s="148" t="s">
        <v>37</v>
      </c>
      <c r="B22" s="145" t="s">
        <v>52</v>
      </c>
      <c r="C22" s="60" t="s">
        <v>24</v>
      </c>
      <c r="D22" s="32">
        <f t="shared" si="13"/>
        <v>45438.5</v>
      </c>
      <c r="E22" s="26">
        <f>E23+E24</f>
        <v>0</v>
      </c>
      <c r="F22" s="26">
        <f t="shared" ref="F22" si="15">F23+F24</f>
        <v>0</v>
      </c>
      <c r="G22" s="26">
        <f>G23+G24</f>
        <v>12958.5</v>
      </c>
      <c r="H22" s="26">
        <v>32480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32657.700000000004</v>
      </c>
      <c r="W22" s="69">
        <v>0</v>
      </c>
      <c r="X22" s="26">
        <f t="shared" ref="X22:AB22" si="17">X23+X24</f>
        <v>0</v>
      </c>
      <c r="Y22" s="26">
        <f>Y23+Y24</f>
        <v>9012.4</v>
      </c>
      <c r="Z22" s="69">
        <f>Z23+Z24</f>
        <v>23645.300000000003</v>
      </c>
      <c r="AA22" s="26">
        <f t="shared" si="17"/>
        <v>0</v>
      </c>
      <c r="AB22" s="26">
        <f t="shared" si="17"/>
        <v>0</v>
      </c>
      <c r="AC22" s="26">
        <f t="shared" si="3"/>
        <v>71.872310925756793</v>
      </c>
      <c r="AD22" s="12"/>
      <c r="AE22" s="85"/>
    </row>
    <row r="23" spans="1:31" s="8" customFormat="1" ht="49.5" customHeight="1" x14ac:dyDescent="0.25">
      <c r="A23" s="149"/>
      <c r="B23" s="146"/>
      <c r="C23" s="60" t="s">
        <v>14</v>
      </c>
      <c r="D23" s="32">
        <f>E23+F23+G23+H23+I23+J23</f>
        <v>48221.8</v>
      </c>
      <c r="E23" s="30">
        <v>0</v>
      </c>
      <c r="F23" s="30">
        <v>0</v>
      </c>
      <c r="G23" s="30">
        <v>12958.5</v>
      </c>
      <c r="H23" s="30">
        <v>35263.300000000003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32354.300000000003</v>
      </c>
      <c r="W23" s="69">
        <v>0</v>
      </c>
      <c r="X23" s="26">
        <v>0</v>
      </c>
      <c r="Y23" s="26">
        <v>9012.4</v>
      </c>
      <c r="Z23" s="69">
        <v>23341.9</v>
      </c>
      <c r="AA23" s="26">
        <v>0</v>
      </c>
      <c r="AB23" s="26">
        <v>0</v>
      </c>
      <c r="AC23" s="26">
        <f t="shared" si="3"/>
        <v>67.094757972535248</v>
      </c>
      <c r="AD23" s="12"/>
      <c r="AE23" s="85"/>
    </row>
    <row r="24" spans="1:31" s="8" customFormat="1" ht="66.75" customHeight="1" x14ac:dyDescent="0.25">
      <c r="A24" s="150"/>
      <c r="B24" s="147"/>
      <c r="C24" s="60" t="s">
        <v>94</v>
      </c>
      <c r="D24" s="32">
        <f t="shared" si="13"/>
        <v>1050</v>
      </c>
      <c r="E24" s="30">
        <v>0</v>
      </c>
      <c r="F24" s="30">
        <v>0</v>
      </c>
      <c r="G24" s="30">
        <v>0</v>
      </c>
      <c r="H24" s="30">
        <v>1050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303.39999999999998</v>
      </c>
      <c r="W24" s="70">
        <v>0</v>
      </c>
      <c r="X24" s="26">
        <v>0</v>
      </c>
      <c r="Y24" s="26">
        <v>0</v>
      </c>
      <c r="Z24" s="70">
        <v>303.39999999999998</v>
      </c>
      <c r="AA24" s="26">
        <v>0</v>
      </c>
      <c r="AB24" s="26">
        <v>0</v>
      </c>
      <c r="AC24" s="26">
        <f t="shared" si="3"/>
        <v>28.895238095238092</v>
      </c>
      <c r="AD24" s="12"/>
      <c r="AE24" s="85"/>
    </row>
    <row r="25" spans="1:31" s="8" customFormat="1" ht="51" customHeight="1" x14ac:dyDescent="0.25">
      <c r="A25" s="60" t="s">
        <v>38</v>
      </c>
      <c r="B25" s="136" t="s">
        <v>80</v>
      </c>
      <c r="C25" s="60" t="s">
        <v>14</v>
      </c>
      <c r="D25" s="32">
        <f t="shared" si="13"/>
        <v>5513.5</v>
      </c>
      <c r="E25" s="30">
        <v>0</v>
      </c>
      <c r="F25" s="30">
        <v>0</v>
      </c>
      <c r="G25" s="30">
        <v>2174.8000000000002</v>
      </c>
      <c r="H25" s="30">
        <v>3338.7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5490.9</v>
      </c>
      <c r="W25" s="70">
        <v>0</v>
      </c>
      <c r="X25" s="26">
        <v>0</v>
      </c>
      <c r="Y25" s="26">
        <v>2174.8000000000002</v>
      </c>
      <c r="Z25" s="70">
        <v>3316.1</v>
      </c>
      <c r="AA25" s="26">
        <v>0</v>
      </c>
      <c r="AB25" s="26">
        <v>0</v>
      </c>
      <c r="AC25" s="26">
        <f t="shared" si="3"/>
        <v>99.590097034551547</v>
      </c>
      <c r="AD25" s="12"/>
      <c r="AE25" s="85"/>
    </row>
    <row r="26" spans="1:31" s="8" customFormat="1" ht="64.5" customHeight="1" x14ac:dyDescent="0.25">
      <c r="A26" s="60" t="s">
        <v>39</v>
      </c>
      <c r="B26" s="136" t="s">
        <v>57</v>
      </c>
      <c r="C26" s="60" t="s">
        <v>14</v>
      </c>
      <c r="D26" s="32">
        <f t="shared" si="13"/>
        <v>90040.4</v>
      </c>
      <c r="E26" s="30">
        <v>0</v>
      </c>
      <c r="F26" s="30">
        <v>0</v>
      </c>
      <c r="G26" s="30">
        <v>9123.9</v>
      </c>
      <c r="H26" s="30">
        <v>80916.5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59976.399999999994</v>
      </c>
      <c r="W26" s="69">
        <v>0</v>
      </c>
      <c r="X26" s="26">
        <v>0</v>
      </c>
      <c r="Y26" s="26">
        <v>5351.2</v>
      </c>
      <c r="Z26" s="69">
        <v>54625.2</v>
      </c>
      <c r="AA26" s="26">
        <v>0</v>
      </c>
      <c r="AB26" s="26">
        <v>0</v>
      </c>
      <c r="AC26" s="26">
        <f t="shared" si="3"/>
        <v>66.610543711489512</v>
      </c>
      <c r="AD26" s="12"/>
      <c r="AE26" s="85"/>
    </row>
    <row r="27" spans="1:31" s="7" customFormat="1" ht="71.25" customHeight="1" x14ac:dyDescent="0.25">
      <c r="A27" s="109" t="s">
        <v>40</v>
      </c>
      <c r="B27" s="134" t="s">
        <v>87</v>
      </c>
      <c r="C27" s="109" t="s">
        <v>15</v>
      </c>
      <c r="D27" s="121">
        <f t="shared" si="13"/>
        <v>263029.09999999998</v>
      </c>
      <c r="E27" s="114">
        <v>697.5</v>
      </c>
      <c r="F27" s="114">
        <v>0</v>
      </c>
      <c r="G27" s="114">
        <v>84698.2</v>
      </c>
      <c r="H27" s="114">
        <v>123746.9</v>
      </c>
      <c r="I27" s="114">
        <v>35736.5</v>
      </c>
      <c r="J27" s="114">
        <v>18150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21">
        <f t="shared" si="14"/>
        <v>169788.5</v>
      </c>
      <c r="W27" s="122">
        <v>697.5</v>
      </c>
      <c r="X27" s="114">
        <v>0</v>
      </c>
      <c r="Y27" s="114">
        <v>63097.4</v>
      </c>
      <c r="Z27" s="122">
        <v>81079.7</v>
      </c>
      <c r="AA27" s="114">
        <v>24913.9</v>
      </c>
      <c r="AB27" s="114">
        <v>0</v>
      </c>
      <c r="AC27" s="114">
        <f t="shared" si="3"/>
        <v>64.551222659393972</v>
      </c>
      <c r="AD27" s="6"/>
      <c r="AE27" s="84"/>
    </row>
    <row r="28" spans="1:31" s="7" customFormat="1" ht="81.75" customHeight="1" x14ac:dyDescent="0.25">
      <c r="A28" s="95" t="s">
        <v>41</v>
      </c>
      <c r="B28" s="141" t="s">
        <v>88</v>
      </c>
      <c r="C28" s="33" t="s">
        <v>94</v>
      </c>
      <c r="D28" s="34">
        <f>E28+F28+G28+H28+I28+J28</f>
        <v>86409.4</v>
      </c>
      <c r="E28" s="35">
        <v>398.1</v>
      </c>
      <c r="F28" s="35">
        <v>0</v>
      </c>
      <c r="G28" s="35">
        <v>4951.2</v>
      </c>
      <c r="H28" s="35">
        <v>64460.1</v>
      </c>
      <c r="I28" s="35">
        <v>0</v>
      </c>
      <c r="J28" s="35">
        <v>16600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34">
        <f>W28+X28+Y28+Z28+AA28+AB28</f>
        <v>66922.700000000012</v>
      </c>
      <c r="W28" s="74">
        <v>398.1</v>
      </c>
      <c r="X28" s="75">
        <v>0</v>
      </c>
      <c r="Y28" s="75">
        <v>4003.8</v>
      </c>
      <c r="Z28" s="74">
        <v>53060.800000000003</v>
      </c>
      <c r="AA28" s="75">
        <v>0</v>
      </c>
      <c r="AB28" s="75">
        <v>9460</v>
      </c>
      <c r="AC28" s="76">
        <f t="shared" si="3"/>
        <v>77.448402604346299</v>
      </c>
      <c r="AD28" s="6"/>
      <c r="AE28" s="84"/>
    </row>
    <row r="29" spans="1:31" s="7" customFormat="1" ht="68.25" customHeight="1" x14ac:dyDescent="0.25">
      <c r="A29" s="95" t="s">
        <v>42</v>
      </c>
      <c r="B29" s="139" t="s">
        <v>89</v>
      </c>
      <c r="C29" s="33" t="s">
        <v>68</v>
      </c>
      <c r="D29" s="28">
        <f>E29+F29+G29+H29+I29+J29</f>
        <v>203961.19999999998</v>
      </c>
      <c r="E29" s="28">
        <f t="shared" ref="E29:J29" si="18">E30+E31+E32+E33+E34</f>
        <v>0</v>
      </c>
      <c r="F29" s="28">
        <f t="shared" si="18"/>
        <v>0</v>
      </c>
      <c r="G29" s="28">
        <f t="shared" si="18"/>
        <v>1631.8</v>
      </c>
      <c r="H29" s="28">
        <f t="shared" si="18"/>
        <v>202329.4</v>
      </c>
      <c r="I29" s="28">
        <f t="shared" si="18"/>
        <v>0</v>
      </c>
      <c r="J29" s="28">
        <f t="shared" si="18"/>
        <v>0</v>
      </c>
      <c r="K29" s="28">
        <f t="shared" ref="K29:U29" si="19">K30+K31+K32+K33+K34</f>
        <v>0</v>
      </c>
      <c r="L29" s="28">
        <f t="shared" si="19"/>
        <v>0</v>
      </c>
      <c r="M29" s="28">
        <f t="shared" si="19"/>
        <v>0</v>
      </c>
      <c r="N29" s="28">
        <f t="shared" si="19"/>
        <v>0</v>
      </c>
      <c r="O29" s="28">
        <f t="shared" si="19"/>
        <v>0</v>
      </c>
      <c r="P29" s="28">
        <f t="shared" si="19"/>
        <v>0</v>
      </c>
      <c r="Q29" s="28">
        <f t="shared" si="19"/>
        <v>0</v>
      </c>
      <c r="R29" s="28">
        <f t="shared" si="19"/>
        <v>0</v>
      </c>
      <c r="S29" s="28">
        <f t="shared" si="19"/>
        <v>0</v>
      </c>
      <c r="T29" s="28">
        <f t="shared" si="19"/>
        <v>0</v>
      </c>
      <c r="U29" s="28">
        <f t="shared" si="19"/>
        <v>0</v>
      </c>
      <c r="V29" s="28">
        <f>W29+X29+Y29+Z29+AA29+AB29</f>
        <v>131142.09999999998</v>
      </c>
      <c r="W29" s="81">
        <f t="shared" ref="W29:AB29" si="20">W30+W31+W32+W33+W34</f>
        <v>0</v>
      </c>
      <c r="X29" s="28">
        <f t="shared" si="20"/>
        <v>0</v>
      </c>
      <c r="Y29" s="28">
        <f>Y30+Y31+Y32+Y33+Y34</f>
        <v>617.5</v>
      </c>
      <c r="Z29" s="81">
        <f>Z30+Z31+Z32+Z33+Z34</f>
        <v>130524.59999999999</v>
      </c>
      <c r="AA29" s="28">
        <f t="shared" si="20"/>
        <v>0</v>
      </c>
      <c r="AB29" s="28">
        <f t="shared" si="20"/>
        <v>0</v>
      </c>
      <c r="AC29" s="28">
        <f t="shared" si="3"/>
        <v>64.297572283355848</v>
      </c>
      <c r="AD29" s="6"/>
      <c r="AE29" s="84"/>
    </row>
    <row r="30" spans="1:31" s="8" customFormat="1" ht="59.25" customHeight="1" x14ac:dyDescent="0.25">
      <c r="A30" s="125" t="s">
        <v>43</v>
      </c>
      <c r="B30" s="142" t="s">
        <v>110</v>
      </c>
      <c r="C30" s="31" t="s">
        <v>29</v>
      </c>
      <c r="D30" s="29">
        <f>E30+F30+G30+H30+I30+J30</f>
        <v>25052</v>
      </c>
      <c r="E30" s="30">
        <v>0</v>
      </c>
      <c r="F30" s="30">
        <v>0</v>
      </c>
      <c r="G30" s="30">
        <v>0</v>
      </c>
      <c r="H30" s="30">
        <v>25052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16389.599999999999</v>
      </c>
      <c r="W30" s="77">
        <v>0</v>
      </c>
      <c r="X30" s="30">
        <v>0</v>
      </c>
      <c r="Y30" s="78">
        <v>0</v>
      </c>
      <c r="Z30" s="79">
        <v>16389.599999999999</v>
      </c>
      <c r="AA30" s="78">
        <v>0</v>
      </c>
      <c r="AB30" s="78">
        <v>0</v>
      </c>
      <c r="AC30" s="78">
        <f t="shared" si="3"/>
        <v>65.422321571132031</v>
      </c>
      <c r="AD30" s="12"/>
      <c r="AE30" s="85"/>
    </row>
    <row r="31" spans="1:31" s="8" customFormat="1" ht="74.25" customHeight="1" x14ac:dyDescent="0.25">
      <c r="A31" s="125" t="s">
        <v>44</v>
      </c>
      <c r="B31" s="142" t="s">
        <v>111</v>
      </c>
      <c r="C31" s="31" t="s">
        <v>16</v>
      </c>
      <c r="D31" s="29">
        <f>E31+F31+G31+H31+J31+I31</f>
        <v>41267.1</v>
      </c>
      <c r="E31" s="26">
        <v>0</v>
      </c>
      <c r="F31" s="26">
        <v>0</v>
      </c>
      <c r="G31" s="26">
        <v>0</v>
      </c>
      <c r="H31" s="26">
        <v>41267.1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24493</v>
      </c>
      <c r="W31" s="77">
        <v>0</v>
      </c>
      <c r="X31" s="78">
        <v>0</v>
      </c>
      <c r="Y31" s="78">
        <v>0</v>
      </c>
      <c r="Z31" s="80">
        <v>24493</v>
      </c>
      <c r="AA31" s="78">
        <v>0</v>
      </c>
      <c r="AB31" s="78">
        <v>0</v>
      </c>
      <c r="AC31" s="78">
        <f t="shared" si="3"/>
        <v>59.352365443658506</v>
      </c>
      <c r="AD31" s="12"/>
      <c r="AE31" s="85"/>
    </row>
    <row r="32" spans="1:31" s="8" customFormat="1" ht="94.5" customHeight="1" x14ac:dyDescent="0.25">
      <c r="A32" s="125" t="s">
        <v>45</v>
      </c>
      <c r="B32" s="138" t="s">
        <v>112</v>
      </c>
      <c r="C32" s="31" t="s">
        <v>53</v>
      </c>
      <c r="D32" s="29">
        <f>E32+F32+G32+H32+J32+I32</f>
        <v>135678</v>
      </c>
      <c r="E32" s="26">
        <v>0</v>
      </c>
      <c r="F32" s="26">
        <v>0</v>
      </c>
      <c r="G32" s="26">
        <v>1452.1</v>
      </c>
      <c r="H32" s="26">
        <v>134225.9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89346.7</v>
      </c>
      <c r="W32" s="77">
        <v>0</v>
      </c>
      <c r="X32" s="78">
        <v>0</v>
      </c>
      <c r="Y32" s="78">
        <v>617.5</v>
      </c>
      <c r="Z32" s="77">
        <v>88729.2</v>
      </c>
      <c r="AA32" s="78">
        <v>0</v>
      </c>
      <c r="AB32" s="78">
        <v>0</v>
      </c>
      <c r="AC32" s="78">
        <f t="shared" si="3"/>
        <v>65.852017276198055</v>
      </c>
      <c r="AD32" s="12"/>
      <c r="AE32" s="85"/>
    </row>
    <row r="33" spans="1:31" s="8" customFormat="1" ht="123" customHeight="1" x14ac:dyDescent="0.25">
      <c r="A33" s="125" t="s">
        <v>46</v>
      </c>
      <c r="B33" s="138" t="s">
        <v>113</v>
      </c>
      <c r="C33" s="31" t="s">
        <v>95</v>
      </c>
      <c r="D33" s="29">
        <f>E33+F33+G33+H33+J33+I33</f>
        <v>1964.1000000000001</v>
      </c>
      <c r="E33" s="26">
        <v>0</v>
      </c>
      <c r="F33" s="26">
        <v>0</v>
      </c>
      <c r="G33" s="26">
        <v>179.7</v>
      </c>
      <c r="H33" s="26">
        <v>1784.4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912.8</v>
      </c>
      <c r="W33" s="77">
        <v>0</v>
      </c>
      <c r="X33" s="78">
        <v>0</v>
      </c>
      <c r="Y33" s="78">
        <v>0</v>
      </c>
      <c r="Z33" s="77">
        <v>912.8</v>
      </c>
      <c r="AA33" s="78">
        <v>0</v>
      </c>
      <c r="AB33" s="78">
        <v>0</v>
      </c>
      <c r="AC33" s="78">
        <f t="shared" si="3"/>
        <v>46.474212107326508</v>
      </c>
      <c r="AD33" s="12"/>
      <c r="AE33" s="85"/>
    </row>
    <row r="34" spans="1:31" s="8" customFormat="1" ht="113.25" customHeight="1" x14ac:dyDescent="0.25">
      <c r="A34" s="125" t="s">
        <v>47</v>
      </c>
      <c r="B34" s="138" t="s">
        <v>114</v>
      </c>
      <c r="C34" s="31" t="s">
        <v>96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7">
        <v>0</v>
      </c>
      <c r="X34" s="78">
        <v>0</v>
      </c>
      <c r="Y34" s="78">
        <v>0</v>
      </c>
      <c r="Z34" s="77">
        <v>0</v>
      </c>
      <c r="AA34" s="78">
        <v>0</v>
      </c>
      <c r="AB34" s="78">
        <v>0</v>
      </c>
      <c r="AC34" s="78">
        <v>0</v>
      </c>
      <c r="AD34" s="12"/>
      <c r="AE34" s="85"/>
    </row>
    <row r="35" spans="1:31" s="7" customFormat="1" ht="76.5" customHeight="1" x14ac:dyDescent="0.25">
      <c r="A35" s="95" t="s">
        <v>9</v>
      </c>
      <c r="B35" s="141" t="s">
        <v>90</v>
      </c>
      <c r="C35" s="33" t="s">
        <v>68</v>
      </c>
      <c r="D35" s="34">
        <f>D36+D37</f>
        <v>25063.8</v>
      </c>
      <c r="E35" s="34">
        <f t="shared" ref="E35:AC35" si="22">E36+E37</f>
        <v>0</v>
      </c>
      <c r="F35" s="34">
        <f t="shared" si="22"/>
        <v>0</v>
      </c>
      <c r="G35" s="34">
        <f t="shared" si="22"/>
        <v>0</v>
      </c>
      <c r="H35" s="34">
        <f t="shared" si="22"/>
        <v>25063.8</v>
      </c>
      <c r="I35" s="34">
        <f t="shared" si="22"/>
        <v>0</v>
      </c>
      <c r="J35" s="34">
        <f t="shared" si="22"/>
        <v>0</v>
      </c>
      <c r="K35" s="34">
        <f t="shared" si="22"/>
        <v>0</v>
      </c>
      <c r="L35" s="34">
        <f t="shared" si="22"/>
        <v>0</v>
      </c>
      <c r="M35" s="34">
        <f t="shared" si="22"/>
        <v>0</v>
      </c>
      <c r="N35" s="34">
        <f t="shared" si="22"/>
        <v>0</v>
      </c>
      <c r="O35" s="34">
        <f t="shared" si="22"/>
        <v>0</v>
      </c>
      <c r="P35" s="34">
        <f t="shared" si="22"/>
        <v>0</v>
      </c>
      <c r="Q35" s="34">
        <f t="shared" si="22"/>
        <v>0</v>
      </c>
      <c r="R35" s="34">
        <f t="shared" si="22"/>
        <v>0</v>
      </c>
      <c r="S35" s="34">
        <f t="shared" si="22"/>
        <v>0</v>
      </c>
      <c r="T35" s="34">
        <f t="shared" si="22"/>
        <v>0</v>
      </c>
      <c r="U35" s="34">
        <f t="shared" si="22"/>
        <v>0</v>
      </c>
      <c r="V35" s="34">
        <f t="shared" si="22"/>
        <v>13602.1</v>
      </c>
      <c r="W35" s="129">
        <f t="shared" si="22"/>
        <v>0</v>
      </c>
      <c r="X35" s="34">
        <f t="shared" si="22"/>
        <v>0</v>
      </c>
      <c r="Y35" s="34">
        <f t="shared" si="22"/>
        <v>0</v>
      </c>
      <c r="Z35" s="129">
        <f t="shared" si="22"/>
        <v>13602.1</v>
      </c>
      <c r="AA35" s="34">
        <f t="shared" si="22"/>
        <v>0</v>
      </c>
      <c r="AB35" s="34">
        <f t="shared" si="22"/>
        <v>0</v>
      </c>
      <c r="AC35" s="27">
        <f t="shared" si="22"/>
        <v>62.960151451331448</v>
      </c>
      <c r="AD35" s="6"/>
      <c r="AE35" s="84"/>
    </row>
    <row r="36" spans="1:31" s="8" customFormat="1" ht="114" customHeight="1" x14ac:dyDescent="0.25">
      <c r="A36" s="125" t="s">
        <v>30</v>
      </c>
      <c r="B36" s="138" t="s">
        <v>115</v>
      </c>
      <c r="C36" s="31" t="s">
        <v>54</v>
      </c>
      <c r="D36" s="29">
        <f t="shared" ref="D36:D48" si="23">E36+F36+G36+H36+J36+I36</f>
        <v>3459.5</v>
      </c>
      <c r="E36" s="26">
        <v>0</v>
      </c>
      <c r="F36" s="26">
        <v>0</v>
      </c>
      <c r="G36" s="26">
        <v>0</v>
      </c>
      <c r="H36" s="26">
        <v>3459.5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0">
        <v>0</v>
      </c>
      <c r="X36" s="78">
        <v>0</v>
      </c>
      <c r="Y36" s="78">
        <v>0</v>
      </c>
      <c r="Z36" s="80">
        <v>0</v>
      </c>
      <c r="AA36" s="78">
        <v>0</v>
      </c>
      <c r="AB36" s="78">
        <v>0</v>
      </c>
      <c r="AC36" s="78">
        <v>0</v>
      </c>
      <c r="AD36" s="12"/>
      <c r="AE36" s="85"/>
    </row>
    <row r="37" spans="1:31" s="8" customFormat="1" ht="90" customHeight="1" x14ac:dyDescent="0.25">
      <c r="A37" s="125" t="s">
        <v>31</v>
      </c>
      <c r="B37" s="138" t="s">
        <v>116</v>
      </c>
      <c r="C37" s="175" t="s">
        <v>125</v>
      </c>
      <c r="D37" s="29">
        <f>E37+F37+G37+H37+I37+J37</f>
        <v>21604.3</v>
      </c>
      <c r="E37" s="26">
        <v>0</v>
      </c>
      <c r="F37" s="26">
        <v>0</v>
      </c>
      <c r="G37" s="26">
        <v>0</v>
      </c>
      <c r="H37" s="26">
        <v>21604.3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2">
        <f>W37+X37+Y37+Z37+AA37+AB37</f>
        <v>13602.1</v>
      </c>
      <c r="W37" s="77">
        <v>0</v>
      </c>
      <c r="X37" s="78">
        <v>0</v>
      </c>
      <c r="Y37" s="78">
        <v>0</v>
      </c>
      <c r="Z37" s="77">
        <v>13602.1</v>
      </c>
      <c r="AA37" s="78">
        <v>0</v>
      </c>
      <c r="AB37" s="78">
        <v>0</v>
      </c>
      <c r="AC37" s="78">
        <f t="shared" si="3"/>
        <v>62.960151451331448</v>
      </c>
      <c r="AD37" s="12"/>
      <c r="AE37" s="85"/>
    </row>
    <row r="38" spans="1:31" s="7" customFormat="1" ht="83.25" customHeight="1" x14ac:dyDescent="0.25">
      <c r="A38" s="109" t="s">
        <v>32</v>
      </c>
      <c r="B38" s="110" t="s">
        <v>91</v>
      </c>
      <c r="C38" s="111" t="s">
        <v>68</v>
      </c>
      <c r="D38" s="112">
        <f>D39+D41+D48</f>
        <v>15978</v>
      </c>
      <c r="E38" s="113">
        <f t="shared" ref="E38:J38" si="24">E39+E41+E48</f>
        <v>5983.9</v>
      </c>
      <c r="F38" s="113">
        <f t="shared" si="24"/>
        <v>0</v>
      </c>
      <c r="G38" s="113">
        <f t="shared" si="24"/>
        <v>7210.4</v>
      </c>
      <c r="H38" s="113">
        <f>H39+H41+H48</f>
        <v>2783.7</v>
      </c>
      <c r="I38" s="113">
        <f t="shared" si="24"/>
        <v>0</v>
      </c>
      <c r="J38" s="113">
        <f t="shared" si="24"/>
        <v>0</v>
      </c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2">
        <f>W38+X38+Y38+Z38+AA38+AB38</f>
        <v>15442.2</v>
      </c>
      <c r="W38" s="113">
        <f>W44</f>
        <v>5715.1</v>
      </c>
      <c r="X38" s="113">
        <f t="shared" ref="X38" si="25">X39+X41+X48</f>
        <v>0</v>
      </c>
      <c r="Y38" s="113">
        <f>Y44</f>
        <v>7129.8</v>
      </c>
      <c r="Z38" s="113">
        <f>Z40+Z41+Z48</f>
        <v>2597.2999999999997</v>
      </c>
      <c r="AA38" s="113">
        <f>AA39+AA41+AA48</f>
        <v>0</v>
      </c>
      <c r="AB38" s="113">
        <f t="shared" ref="AB38" si="26">AB39+AB41+AB48</f>
        <v>0</v>
      </c>
      <c r="AC38" s="114">
        <f t="shared" si="3"/>
        <v>96.646639128802107</v>
      </c>
      <c r="AD38" s="6"/>
      <c r="AE38" s="84"/>
    </row>
    <row r="39" spans="1:31" s="7" customFormat="1" ht="48" customHeight="1" x14ac:dyDescent="0.25">
      <c r="A39" s="154" t="s">
        <v>33</v>
      </c>
      <c r="B39" s="152" t="s">
        <v>117</v>
      </c>
      <c r="C39" s="124" t="s">
        <v>24</v>
      </c>
      <c r="D39" s="101">
        <f t="shared" si="23"/>
        <v>120</v>
      </c>
      <c r="E39" s="102">
        <f>E40</f>
        <v>0</v>
      </c>
      <c r="F39" s="102">
        <f t="shared" ref="F39:J39" si="27">F40</f>
        <v>0</v>
      </c>
      <c r="G39" s="102">
        <f t="shared" si="27"/>
        <v>0</v>
      </c>
      <c r="H39" s="102">
        <f t="shared" si="27"/>
        <v>120</v>
      </c>
      <c r="I39" s="102">
        <f t="shared" si="27"/>
        <v>0</v>
      </c>
      <c r="J39" s="102">
        <f t="shared" si="27"/>
        <v>0</v>
      </c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1">
        <f>V40</f>
        <v>119.2</v>
      </c>
      <c r="W39" s="104">
        <f>W40</f>
        <v>0</v>
      </c>
      <c r="X39" s="102">
        <f t="shared" ref="X39" si="28">X40</f>
        <v>0</v>
      </c>
      <c r="Y39" s="102">
        <f t="shared" ref="Y39" si="29">Y40</f>
        <v>0</v>
      </c>
      <c r="Z39" s="104">
        <f>Z40</f>
        <v>119.2</v>
      </c>
      <c r="AA39" s="102">
        <f t="shared" ref="AA39" si="30">AA40</f>
        <v>0</v>
      </c>
      <c r="AB39" s="102">
        <f t="shared" ref="AB39" si="31">AB40</f>
        <v>0</v>
      </c>
      <c r="AC39" s="105">
        <f t="shared" si="3"/>
        <v>99.333333333333343</v>
      </c>
      <c r="AD39" s="6"/>
      <c r="AE39" s="84"/>
    </row>
    <row r="40" spans="1:31" s="8" customFormat="1" ht="68.25" customHeight="1" x14ac:dyDescent="0.25">
      <c r="A40" s="155"/>
      <c r="B40" s="153"/>
      <c r="C40" s="100" t="s">
        <v>61</v>
      </c>
      <c r="D40" s="101">
        <f t="shared" si="23"/>
        <v>120</v>
      </c>
      <c r="E40" s="105">
        <v>0</v>
      </c>
      <c r="F40" s="105">
        <v>0</v>
      </c>
      <c r="G40" s="103">
        <v>0</v>
      </c>
      <c r="H40" s="105">
        <v>120</v>
      </c>
      <c r="I40" s="105">
        <v>0</v>
      </c>
      <c r="J40" s="105">
        <v>0</v>
      </c>
      <c r="K40" s="105"/>
      <c r="L40" s="105"/>
      <c r="M40" s="105"/>
      <c r="N40" s="105"/>
      <c r="O40" s="103"/>
      <c r="P40" s="105"/>
      <c r="Q40" s="105"/>
      <c r="R40" s="105"/>
      <c r="S40" s="105"/>
      <c r="T40" s="105"/>
      <c r="U40" s="105"/>
      <c r="V40" s="101">
        <f t="shared" ref="V40:V48" si="32">W40+X40+Y40+Z40+AB40+AA40</f>
        <v>119.2</v>
      </c>
      <c r="W40" s="106">
        <v>0</v>
      </c>
      <c r="X40" s="103">
        <v>0</v>
      </c>
      <c r="Y40" s="103">
        <v>0</v>
      </c>
      <c r="Z40" s="127">
        <v>119.2</v>
      </c>
      <c r="AA40" s="103">
        <v>0</v>
      </c>
      <c r="AB40" s="103">
        <v>0</v>
      </c>
      <c r="AC40" s="103">
        <f t="shared" si="3"/>
        <v>99.333333333333343</v>
      </c>
      <c r="AD40" s="12"/>
      <c r="AE40" s="85"/>
    </row>
    <row r="41" spans="1:31" s="8" customFormat="1" ht="57" customHeight="1" x14ac:dyDescent="0.25">
      <c r="A41" s="154" t="s">
        <v>34</v>
      </c>
      <c r="B41" s="156" t="s">
        <v>118</v>
      </c>
      <c r="C41" s="124" t="s">
        <v>24</v>
      </c>
      <c r="D41" s="101">
        <f>D42+D44+D47</f>
        <v>15573.3</v>
      </c>
      <c r="E41" s="102">
        <f>E42+E44+E47</f>
        <v>5983.9</v>
      </c>
      <c r="F41" s="102">
        <f>F42+F44+F47</f>
        <v>0</v>
      </c>
      <c r="G41" s="102">
        <f>G42+G44</f>
        <v>7130.4</v>
      </c>
      <c r="H41" s="102">
        <f>H42+H44</f>
        <v>2459</v>
      </c>
      <c r="I41" s="102">
        <f t="shared" ref="I41:J41" si="33">I42+I44+I47</f>
        <v>0</v>
      </c>
      <c r="J41" s="102">
        <f t="shared" si="33"/>
        <v>0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1">
        <f>V42+V44</f>
        <v>15138.300000000003</v>
      </c>
      <c r="W41" s="102">
        <f>W44</f>
        <v>5715.1</v>
      </c>
      <c r="X41" s="102">
        <f>X47+X44+X42</f>
        <v>0</v>
      </c>
      <c r="Y41" s="102">
        <f>Y42+Y44</f>
        <v>7129.8</v>
      </c>
      <c r="Z41" s="102">
        <f>Z42+Z44</f>
        <v>2293.4</v>
      </c>
      <c r="AA41" s="102">
        <f t="shared" ref="AA41:AB41" si="34">AA47+AA44+AA42</f>
        <v>0</v>
      </c>
      <c r="AB41" s="102">
        <f t="shared" si="34"/>
        <v>0</v>
      </c>
      <c r="AC41" s="105">
        <f t="shared" si="3"/>
        <v>97.206757719943766</v>
      </c>
      <c r="AD41" s="12"/>
      <c r="AE41" s="85"/>
    </row>
    <row r="42" spans="1:31" s="8" customFormat="1" ht="61.5" customHeight="1" x14ac:dyDescent="0.25">
      <c r="A42" s="155"/>
      <c r="B42" s="153"/>
      <c r="C42" s="100" t="s">
        <v>14</v>
      </c>
      <c r="D42" s="101">
        <f t="shared" ref="D42:D46" si="35">E42+F42+G42+H42+I42+J42</f>
        <v>1186.3</v>
      </c>
      <c r="E42" s="105">
        <v>0</v>
      </c>
      <c r="F42" s="105">
        <v>0</v>
      </c>
      <c r="G42" s="103">
        <v>0</v>
      </c>
      <c r="H42" s="105">
        <v>1186.3</v>
      </c>
      <c r="I42" s="105">
        <v>0</v>
      </c>
      <c r="J42" s="105">
        <v>0</v>
      </c>
      <c r="K42" s="105"/>
      <c r="L42" s="105"/>
      <c r="M42" s="105"/>
      <c r="N42" s="105"/>
      <c r="O42" s="103"/>
      <c r="P42" s="105"/>
      <c r="Q42" s="105"/>
      <c r="R42" s="105"/>
      <c r="S42" s="105"/>
      <c r="T42" s="105"/>
      <c r="U42" s="105"/>
      <c r="V42" s="101">
        <f t="shared" ref="V42:V46" si="36">W42+X42+Y42+Z42+AA42+AB42</f>
        <v>1020.7</v>
      </c>
      <c r="W42" s="106">
        <v>0</v>
      </c>
      <c r="X42" s="103">
        <v>0</v>
      </c>
      <c r="Y42" s="103">
        <v>0</v>
      </c>
      <c r="Z42" s="127">
        <v>1020.7</v>
      </c>
      <c r="AA42" s="103">
        <v>0</v>
      </c>
      <c r="AB42" s="103">
        <v>0</v>
      </c>
      <c r="AC42" s="103">
        <f t="shared" si="3"/>
        <v>86.040630531905933</v>
      </c>
      <c r="AD42" s="12"/>
      <c r="AE42" s="85"/>
    </row>
    <row r="43" spans="1:31" s="8" customFormat="1" ht="57" hidden="1" customHeight="1" x14ac:dyDescent="0.25">
      <c r="A43" s="155"/>
      <c r="B43" s="153"/>
      <c r="C43" s="100" t="s">
        <v>15</v>
      </c>
      <c r="D43" s="101">
        <f t="shared" si="35"/>
        <v>0</v>
      </c>
      <c r="E43" s="105">
        <v>0</v>
      </c>
      <c r="F43" s="105">
        <v>0</v>
      </c>
      <c r="G43" s="103">
        <v>0</v>
      </c>
      <c r="H43" s="105">
        <v>0</v>
      </c>
      <c r="I43" s="105">
        <v>0</v>
      </c>
      <c r="J43" s="105">
        <v>0</v>
      </c>
      <c r="K43" s="105"/>
      <c r="L43" s="105"/>
      <c r="M43" s="105"/>
      <c r="N43" s="105"/>
      <c r="O43" s="103"/>
      <c r="P43" s="105"/>
      <c r="Q43" s="105"/>
      <c r="R43" s="105"/>
      <c r="S43" s="105"/>
      <c r="T43" s="105"/>
      <c r="U43" s="105"/>
      <c r="V43" s="101">
        <f t="shared" si="36"/>
        <v>0</v>
      </c>
      <c r="W43" s="107">
        <v>0</v>
      </c>
      <c r="X43" s="103">
        <v>0</v>
      </c>
      <c r="Y43" s="103">
        <v>0</v>
      </c>
      <c r="Z43" s="107">
        <v>0</v>
      </c>
      <c r="AA43" s="103">
        <v>0</v>
      </c>
      <c r="AB43" s="103">
        <v>0</v>
      </c>
      <c r="AC43" s="103" t="e">
        <f t="shared" si="3"/>
        <v>#DIV/0!</v>
      </c>
      <c r="AD43" s="12"/>
      <c r="AE43" s="85"/>
    </row>
    <row r="44" spans="1:31" s="9" customFormat="1" ht="90" customHeight="1" x14ac:dyDescent="0.25">
      <c r="A44" s="155"/>
      <c r="B44" s="153"/>
      <c r="C44" s="100" t="s">
        <v>16</v>
      </c>
      <c r="D44" s="101">
        <f t="shared" si="35"/>
        <v>14387</v>
      </c>
      <c r="E44" s="105">
        <v>5983.9</v>
      </c>
      <c r="F44" s="105">
        <v>0</v>
      </c>
      <c r="G44" s="103">
        <v>7130.4</v>
      </c>
      <c r="H44" s="105">
        <v>1272.7</v>
      </c>
      <c r="I44" s="105">
        <v>0</v>
      </c>
      <c r="J44" s="105">
        <v>0</v>
      </c>
      <c r="K44" s="105"/>
      <c r="L44" s="105"/>
      <c r="M44" s="105"/>
      <c r="N44" s="105"/>
      <c r="O44" s="103"/>
      <c r="P44" s="105"/>
      <c r="Q44" s="105"/>
      <c r="R44" s="105"/>
      <c r="S44" s="105"/>
      <c r="T44" s="105"/>
      <c r="U44" s="105"/>
      <c r="V44" s="101">
        <f t="shared" si="36"/>
        <v>14117.600000000002</v>
      </c>
      <c r="W44" s="107">
        <v>5715.1</v>
      </c>
      <c r="X44" s="103">
        <v>0</v>
      </c>
      <c r="Y44" s="103">
        <v>7129.8</v>
      </c>
      <c r="Z44" s="107">
        <v>1272.7</v>
      </c>
      <c r="AA44" s="103">
        <v>0</v>
      </c>
      <c r="AB44" s="103">
        <v>0</v>
      </c>
      <c r="AC44" s="103">
        <f t="shared" si="3"/>
        <v>98.127476193786066</v>
      </c>
      <c r="AD44" s="59"/>
      <c r="AE44" s="88"/>
    </row>
    <row r="45" spans="1:31" s="9" customFormat="1" ht="50.25" hidden="1" customHeight="1" x14ac:dyDescent="0.25">
      <c r="A45" s="155"/>
      <c r="B45" s="153"/>
      <c r="C45" s="100" t="s">
        <v>60</v>
      </c>
      <c r="D45" s="101">
        <f t="shared" si="35"/>
        <v>4338.8</v>
      </c>
      <c r="E45" s="105">
        <v>0</v>
      </c>
      <c r="F45" s="105">
        <v>0</v>
      </c>
      <c r="G45" s="103">
        <v>4338.8</v>
      </c>
      <c r="H45" s="105">
        <v>0</v>
      </c>
      <c r="I45" s="105">
        <v>0</v>
      </c>
      <c r="J45" s="105">
        <v>0</v>
      </c>
      <c r="K45" s="105"/>
      <c r="L45" s="105"/>
      <c r="M45" s="105"/>
      <c r="N45" s="105"/>
      <c r="O45" s="103"/>
      <c r="P45" s="105"/>
      <c r="Q45" s="105"/>
      <c r="R45" s="105"/>
      <c r="S45" s="105"/>
      <c r="T45" s="105"/>
      <c r="U45" s="105"/>
      <c r="V45" s="101">
        <f t="shared" si="36"/>
        <v>4205.3</v>
      </c>
      <c r="W45" s="107">
        <v>0</v>
      </c>
      <c r="X45" s="103">
        <v>0</v>
      </c>
      <c r="Y45" s="103">
        <v>4205.3</v>
      </c>
      <c r="Z45" s="107">
        <v>0</v>
      </c>
      <c r="AA45" s="103">
        <v>0</v>
      </c>
      <c r="AB45" s="103">
        <v>0</v>
      </c>
      <c r="AC45" s="103">
        <f t="shared" si="3"/>
        <v>96.923112381303582</v>
      </c>
      <c r="AD45" s="59"/>
      <c r="AE45" s="88"/>
    </row>
    <row r="46" spans="1:31" s="9" customFormat="1" ht="37.5" hidden="1" x14ac:dyDescent="0.25">
      <c r="A46" s="155"/>
      <c r="B46" s="153"/>
      <c r="C46" s="100" t="s">
        <v>58</v>
      </c>
      <c r="D46" s="101">
        <f t="shared" si="35"/>
        <v>6300</v>
      </c>
      <c r="E46" s="105">
        <v>0</v>
      </c>
      <c r="F46" s="105">
        <v>0</v>
      </c>
      <c r="G46" s="103">
        <v>6300</v>
      </c>
      <c r="H46" s="105">
        <v>0</v>
      </c>
      <c r="I46" s="105">
        <v>0</v>
      </c>
      <c r="J46" s="105">
        <v>0</v>
      </c>
      <c r="K46" s="105"/>
      <c r="L46" s="105"/>
      <c r="M46" s="105"/>
      <c r="N46" s="105"/>
      <c r="O46" s="103"/>
      <c r="P46" s="105"/>
      <c r="Q46" s="105"/>
      <c r="R46" s="105"/>
      <c r="S46" s="105"/>
      <c r="T46" s="105"/>
      <c r="U46" s="105"/>
      <c r="V46" s="101">
        <f t="shared" si="36"/>
        <v>3654.9</v>
      </c>
      <c r="W46" s="107">
        <v>0</v>
      </c>
      <c r="X46" s="103">
        <v>0</v>
      </c>
      <c r="Y46" s="103">
        <v>3654.9</v>
      </c>
      <c r="Z46" s="107">
        <v>0</v>
      </c>
      <c r="AA46" s="103">
        <v>0</v>
      </c>
      <c r="AB46" s="103">
        <v>0</v>
      </c>
      <c r="AC46" s="103">
        <f t="shared" si="3"/>
        <v>58.01428571428572</v>
      </c>
      <c r="AD46" s="59"/>
      <c r="AE46" s="88"/>
    </row>
    <row r="47" spans="1:31" s="9" customFormat="1" ht="87" hidden="1" customHeight="1" x14ac:dyDescent="0.25">
      <c r="A47" s="158"/>
      <c r="B47" s="157"/>
      <c r="C47" s="100"/>
      <c r="D47" s="101"/>
      <c r="E47" s="105"/>
      <c r="F47" s="105"/>
      <c r="G47" s="103"/>
      <c r="H47" s="105"/>
      <c r="I47" s="105"/>
      <c r="J47" s="105"/>
      <c r="K47" s="105"/>
      <c r="L47" s="105"/>
      <c r="M47" s="105"/>
      <c r="N47" s="105"/>
      <c r="O47" s="103"/>
      <c r="P47" s="105"/>
      <c r="Q47" s="105"/>
      <c r="R47" s="105"/>
      <c r="S47" s="105"/>
      <c r="T47" s="105"/>
      <c r="U47" s="105"/>
      <c r="V47" s="101"/>
      <c r="W47" s="105"/>
      <c r="X47" s="105"/>
      <c r="Y47" s="103"/>
      <c r="Z47" s="105"/>
      <c r="AA47" s="103"/>
      <c r="AB47" s="103"/>
      <c r="AC47" s="103" t="e">
        <f t="shared" si="3"/>
        <v>#DIV/0!</v>
      </c>
      <c r="AD47" s="59"/>
      <c r="AE47" s="88"/>
    </row>
    <row r="48" spans="1:31" s="8" customFormat="1" ht="105.75" customHeight="1" x14ac:dyDescent="0.25">
      <c r="A48" s="108" t="s">
        <v>48</v>
      </c>
      <c r="B48" s="143" t="s">
        <v>119</v>
      </c>
      <c r="C48" s="31" t="s">
        <v>124</v>
      </c>
      <c r="D48" s="101">
        <f t="shared" si="23"/>
        <v>284.7</v>
      </c>
      <c r="E48" s="105">
        <v>0</v>
      </c>
      <c r="F48" s="105">
        <v>0</v>
      </c>
      <c r="G48" s="103">
        <v>80</v>
      </c>
      <c r="H48" s="105">
        <v>204.7</v>
      </c>
      <c r="I48" s="105">
        <v>0</v>
      </c>
      <c r="J48" s="105">
        <v>0</v>
      </c>
      <c r="K48" s="105"/>
      <c r="L48" s="105"/>
      <c r="M48" s="105"/>
      <c r="N48" s="105"/>
      <c r="O48" s="103"/>
      <c r="P48" s="105"/>
      <c r="Q48" s="105"/>
      <c r="R48" s="105"/>
      <c r="S48" s="105"/>
      <c r="T48" s="105"/>
      <c r="U48" s="105"/>
      <c r="V48" s="101">
        <f t="shared" si="32"/>
        <v>184.7</v>
      </c>
      <c r="W48" s="107">
        <v>0</v>
      </c>
      <c r="X48" s="103">
        <v>0</v>
      </c>
      <c r="Y48" s="103">
        <v>0</v>
      </c>
      <c r="Z48" s="107">
        <v>184.7</v>
      </c>
      <c r="AA48" s="103">
        <v>0</v>
      </c>
      <c r="AB48" s="103">
        <v>0</v>
      </c>
      <c r="AC48" s="103">
        <f t="shared" si="3"/>
        <v>64.875307341060761</v>
      </c>
      <c r="AD48" s="12"/>
      <c r="AE48" s="85"/>
    </row>
    <row r="49" spans="1:31" s="8" customFormat="1" ht="96.75" customHeight="1" x14ac:dyDescent="0.25">
      <c r="A49" s="109">
        <v>10</v>
      </c>
      <c r="B49" s="110" t="s">
        <v>98</v>
      </c>
      <c r="C49" s="111" t="s">
        <v>97</v>
      </c>
      <c r="D49" s="112">
        <f>E49+F49+G49+H49+I49+J49</f>
        <v>63740.200000000004</v>
      </c>
      <c r="E49" s="114">
        <v>6028.1</v>
      </c>
      <c r="F49" s="114">
        <v>0</v>
      </c>
      <c r="G49" s="130">
        <v>56086.3</v>
      </c>
      <c r="H49" s="114">
        <v>0</v>
      </c>
      <c r="I49" s="114">
        <v>1625.8</v>
      </c>
      <c r="J49" s="114">
        <v>0</v>
      </c>
      <c r="K49" s="114"/>
      <c r="L49" s="114"/>
      <c r="M49" s="114"/>
      <c r="N49" s="114"/>
      <c r="O49" s="130"/>
      <c r="P49" s="114"/>
      <c r="Q49" s="114"/>
      <c r="R49" s="114"/>
      <c r="S49" s="114"/>
      <c r="T49" s="114"/>
      <c r="U49" s="114"/>
      <c r="V49" s="112">
        <f>W49+X49+Y49+Z49+AA49+AB49</f>
        <v>61513.799999999996</v>
      </c>
      <c r="W49" s="131">
        <v>6028.1</v>
      </c>
      <c r="X49" s="130">
        <v>0</v>
      </c>
      <c r="Y49" s="130">
        <v>53879.7</v>
      </c>
      <c r="Z49" s="131">
        <v>0</v>
      </c>
      <c r="AA49" s="130">
        <v>1606</v>
      </c>
      <c r="AB49" s="130">
        <v>0</v>
      </c>
      <c r="AC49" s="130">
        <f t="shared" si="3"/>
        <v>96.507070890897722</v>
      </c>
      <c r="AD49" s="12"/>
      <c r="AE49" s="85"/>
    </row>
    <row r="50" spans="1:31" s="8" customFormat="1" ht="96.75" customHeight="1" x14ac:dyDescent="0.25">
      <c r="A50" s="109" t="s">
        <v>104</v>
      </c>
      <c r="B50" s="110" t="s">
        <v>99</v>
      </c>
      <c r="C50" s="111" t="s">
        <v>109</v>
      </c>
      <c r="D50" s="112">
        <f t="shared" ref="D50:J50" si="37">D51+D52+D53+D54</f>
        <v>2275.5</v>
      </c>
      <c r="E50" s="114">
        <f t="shared" si="37"/>
        <v>0</v>
      </c>
      <c r="F50" s="114">
        <f t="shared" si="37"/>
        <v>0</v>
      </c>
      <c r="G50" s="130">
        <f t="shared" si="37"/>
        <v>0</v>
      </c>
      <c r="H50" s="114">
        <f t="shared" si="37"/>
        <v>741.40000000000009</v>
      </c>
      <c r="I50" s="114">
        <f t="shared" si="37"/>
        <v>1534.1</v>
      </c>
      <c r="J50" s="114">
        <f t="shared" si="37"/>
        <v>0</v>
      </c>
      <c r="K50" s="114"/>
      <c r="L50" s="114"/>
      <c r="M50" s="114"/>
      <c r="N50" s="114"/>
      <c r="O50" s="130"/>
      <c r="P50" s="114"/>
      <c r="Q50" s="114"/>
      <c r="R50" s="114"/>
      <c r="S50" s="114"/>
      <c r="T50" s="114"/>
      <c r="U50" s="114"/>
      <c r="V50" s="112">
        <f>V51+V52+V53+V54</f>
        <v>372.6</v>
      </c>
      <c r="W50" s="131">
        <f t="shared" ref="W50:AB50" si="38">W51+W52+W53+W54</f>
        <v>0</v>
      </c>
      <c r="X50" s="130">
        <f t="shared" si="38"/>
        <v>0</v>
      </c>
      <c r="Y50" s="130">
        <f t="shared" si="38"/>
        <v>0</v>
      </c>
      <c r="Z50" s="131">
        <f t="shared" si="38"/>
        <v>156.6</v>
      </c>
      <c r="AA50" s="130">
        <f t="shared" si="38"/>
        <v>216</v>
      </c>
      <c r="AB50" s="130">
        <f t="shared" si="38"/>
        <v>0</v>
      </c>
      <c r="AC50" s="130">
        <f t="shared" si="3"/>
        <v>16.374423203691496</v>
      </c>
      <c r="AD50" s="12"/>
      <c r="AE50" s="85"/>
    </row>
    <row r="51" spans="1:31" s="8" customFormat="1" ht="96.75" customHeight="1" x14ac:dyDescent="0.25">
      <c r="A51" s="108" t="s">
        <v>105</v>
      </c>
      <c r="B51" s="135" t="s">
        <v>100</v>
      </c>
      <c r="C51" s="100" t="s">
        <v>109</v>
      </c>
      <c r="D51" s="101">
        <f>E51+F51+G51+H51+I51+J51</f>
        <v>330.3</v>
      </c>
      <c r="E51" s="105">
        <v>0</v>
      </c>
      <c r="F51" s="105">
        <v>0</v>
      </c>
      <c r="G51" s="103">
        <v>0</v>
      </c>
      <c r="H51" s="105">
        <v>96.2</v>
      </c>
      <c r="I51" s="105">
        <v>234.1</v>
      </c>
      <c r="J51" s="105">
        <v>0</v>
      </c>
      <c r="K51" s="105"/>
      <c r="L51" s="105"/>
      <c r="M51" s="105"/>
      <c r="N51" s="105"/>
      <c r="O51" s="103"/>
      <c r="P51" s="105"/>
      <c r="Q51" s="105"/>
      <c r="R51" s="105"/>
      <c r="S51" s="105"/>
      <c r="T51" s="105"/>
      <c r="U51" s="105"/>
      <c r="V51" s="101">
        <f>W51+X51+Y51+Z51+AA51+AB51</f>
        <v>16</v>
      </c>
      <c r="W51" s="132">
        <v>0</v>
      </c>
      <c r="X51" s="103">
        <v>0</v>
      </c>
      <c r="Y51" s="103">
        <v>0</v>
      </c>
      <c r="Z51" s="132">
        <v>0</v>
      </c>
      <c r="AA51" s="103">
        <v>16</v>
      </c>
      <c r="AB51" s="103">
        <v>0</v>
      </c>
      <c r="AC51" s="103">
        <f t="shared" si="3"/>
        <v>4.8440811383590674</v>
      </c>
      <c r="AD51" s="12"/>
      <c r="AE51" s="85"/>
    </row>
    <row r="52" spans="1:31" s="8" customFormat="1" ht="96.75" customHeight="1" x14ac:dyDescent="0.25">
      <c r="A52" s="108" t="s">
        <v>106</v>
      </c>
      <c r="B52" s="135" t="s">
        <v>101</v>
      </c>
      <c r="C52" s="100" t="s">
        <v>109</v>
      </c>
      <c r="D52" s="101">
        <f>E52+F52+G52+H52+I52+J52</f>
        <v>0</v>
      </c>
      <c r="E52" s="105">
        <v>0</v>
      </c>
      <c r="F52" s="105">
        <v>0</v>
      </c>
      <c r="G52" s="103">
        <v>0</v>
      </c>
      <c r="H52" s="105">
        <v>0</v>
      </c>
      <c r="I52" s="105">
        <v>0</v>
      </c>
      <c r="J52" s="105">
        <v>0</v>
      </c>
      <c r="K52" s="105"/>
      <c r="L52" s="105"/>
      <c r="M52" s="105"/>
      <c r="N52" s="105"/>
      <c r="O52" s="103"/>
      <c r="P52" s="105"/>
      <c r="Q52" s="105"/>
      <c r="R52" s="105"/>
      <c r="S52" s="105"/>
      <c r="T52" s="105"/>
      <c r="U52" s="105"/>
      <c r="V52" s="101">
        <v>0</v>
      </c>
      <c r="W52" s="132">
        <v>0</v>
      </c>
      <c r="X52" s="103">
        <v>0</v>
      </c>
      <c r="Y52" s="103">
        <v>0</v>
      </c>
      <c r="Z52" s="132">
        <v>0</v>
      </c>
      <c r="AA52" s="103">
        <v>0</v>
      </c>
      <c r="AB52" s="103">
        <v>0</v>
      </c>
      <c r="AC52" s="103">
        <v>0</v>
      </c>
      <c r="AD52" s="12"/>
      <c r="AE52" s="85"/>
    </row>
    <row r="53" spans="1:31" s="8" customFormat="1" ht="96.75" customHeight="1" x14ac:dyDescent="0.25">
      <c r="A53" s="108" t="s">
        <v>107</v>
      </c>
      <c r="B53" s="135" t="s">
        <v>102</v>
      </c>
      <c r="C53" s="100" t="s">
        <v>109</v>
      </c>
      <c r="D53" s="101">
        <f>E53+F53+G53+H53+I53+J53</f>
        <v>565.20000000000005</v>
      </c>
      <c r="E53" s="105">
        <v>0</v>
      </c>
      <c r="F53" s="105">
        <v>0</v>
      </c>
      <c r="G53" s="103">
        <v>0</v>
      </c>
      <c r="H53" s="105">
        <v>565.20000000000005</v>
      </c>
      <c r="I53" s="105">
        <v>0</v>
      </c>
      <c r="J53" s="105">
        <v>0</v>
      </c>
      <c r="K53" s="105"/>
      <c r="L53" s="105"/>
      <c r="M53" s="105"/>
      <c r="N53" s="105"/>
      <c r="O53" s="103"/>
      <c r="P53" s="105"/>
      <c r="Q53" s="105"/>
      <c r="R53" s="105"/>
      <c r="S53" s="105"/>
      <c r="T53" s="105"/>
      <c r="U53" s="105"/>
      <c r="V53" s="101">
        <f>W53+X53+Y53+Z53+AA53+AB53</f>
        <v>126.7</v>
      </c>
      <c r="W53" s="132">
        <v>0</v>
      </c>
      <c r="X53" s="103">
        <v>0</v>
      </c>
      <c r="Y53" s="103">
        <v>0</v>
      </c>
      <c r="Z53" s="132">
        <v>126.7</v>
      </c>
      <c r="AA53" s="103">
        <v>0</v>
      </c>
      <c r="AB53" s="103">
        <v>0</v>
      </c>
      <c r="AC53" s="103">
        <f t="shared" si="3"/>
        <v>22.416843595187544</v>
      </c>
      <c r="AD53" s="12"/>
      <c r="AE53" s="85"/>
    </row>
    <row r="54" spans="1:31" s="8" customFormat="1" ht="96.75" customHeight="1" x14ac:dyDescent="0.25">
      <c r="A54" s="108" t="s">
        <v>108</v>
      </c>
      <c r="B54" s="135" t="s">
        <v>103</v>
      </c>
      <c r="C54" s="100" t="s">
        <v>97</v>
      </c>
      <c r="D54" s="101">
        <f>E54+F54+G54+H54+I54+J54</f>
        <v>1380</v>
      </c>
      <c r="E54" s="105">
        <v>0</v>
      </c>
      <c r="F54" s="105">
        <v>0</v>
      </c>
      <c r="G54" s="103">
        <v>0</v>
      </c>
      <c r="H54" s="105">
        <v>80</v>
      </c>
      <c r="I54" s="105">
        <v>1300</v>
      </c>
      <c r="J54" s="105">
        <v>0</v>
      </c>
      <c r="K54" s="105"/>
      <c r="L54" s="105"/>
      <c r="M54" s="105"/>
      <c r="N54" s="105"/>
      <c r="O54" s="103"/>
      <c r="P54" s="105"/>
      <c r="Q54" s="105"/>
      <c r="R54" s="105"/>
      <c r="S54" s="105"/>
      <c r="T54" s="105"/>
      <c r="U54" s="105"/>
      <c r="V54" s="101">
        <f>W54+X54+Y54+Z54+AA54+AB54</f>
        <v>229.9</v>
      </c>
      <c r="W54" s="132">
        <v>0</v>
      </c>
      <c r="X54" s="103">
        <v>0</v>
      </c>
      <c r="Y54" s="103">
        <v>0</v>
      </c>
      <c r="Z54" s="132">
        <v>29.9</v>
      </c>
      <c r="AA54" s="103">
        <v>200</v>
      </c>
      <c r="AB54" s="103">
        <v>0</v>
      </c>
      <c r="AC54" s="103">
        <f t="shared" si="3"/>
        <v>16.659420289855074</v>
      </c>
      <c r="AD54" s="12"/>
      <c r="AE54" s="85"/>
    </row>
    <row r="55" spans="1:31" s="1" customFormat="1" ht="55.5" customHeight="1" x14ac:dyDescent="0.25">
      <c r="A55" s="96"/>
      <c r="B55" s="37" t="s">
        <v>17</v>
      </c>
      <c r="C55" s="67"/>
      <c r="D55" s="27">
        <f>D5+D9+D12+D19+D27+D28+D29+D35+D38+D49+D50</f>
        <v>2500528.6</v>
      </c>
      <c r="E55" s="27">
        <f t="shared" ref="E55:AB55" si="39">E5+E9+E12+E19+E27+E28+E29+E35+E38+E49+E50</f>
        <v>77001.5</v>
      </c>
      <c r="F55" s="27">
        <f t="shared" si="39"/>
        <v>57326.5</v>
      </c>
      <c r="G55" s="27">
        <f t="shared" si="39"/>
        <v>1455762.9</v>
      </c>
      <c r="H55" s="27">
        <f t="shared" si="39"/>
        <v>791370.9</v>
      </c>
      <c r="I55" s="27">
        <f t="shared" si="39"/>
        <v>46316.800000000003</v>
      </c>
      <c r="J55" s="27">
        <f t="shared" si="39"/>
        <v>72750</v>
      </c>
      <c r="K55" s="27">
        <f t="shared" si="39"/>
        <v>0</v>
      </c>
      <c r="L55" s="27">
        <f t="shared" si="39"/>
        <v>0</v>
      </c>
      <c r="M55" s="27">
        <f t="shared" si="39"/>
        <v>0</v>
      </c>
      <c r="N55" s="27">
        <f t="shared" si="39"/>
        <v>0</v>
      </c>
      <c r="O55" s="27">
        <f t="shared" si="39"/>
        <v>0</v>
      </c>
      <c r="P55" s="27">
        <f t="shared" si="39"/>
        <v>0</v>
      </c>
      <c r="Q55" s="27">
        <f t="shared" si="39"/>
        <v>0</v>
      </c>
      <c r="R55" s="27">
        <f t="shared" si="39"/>
        <v>0</v>
      </c>
      <c r="S55" s="27">
        <f t="shared" si="39"/>
        <v>0</v>
      </c>
      <c r="T55" s="27">
        <f t="shared" si="39"/>
        <v>0</v>
      </c>
      <c r="U55" s="27">
        <f t="shared" si="39"/>
        <v>0</v>
      </c>
      <c r="V55" s="27">
        <f t="shared" si="39"/>
        <v>1776575.0000000005</v>
      </c>
      <c r="W55" s="71">
        <f t="shared" si="39"/>
        <v>59042.299999999996</v>
      </c>
      <c r="X55" s="27">
        <f t="shared" si="39"/>
        <v>22303.200000000001</v>
      </c>
      <c r="Y55" s="27">
        <f t="shared" si="39"/>
        <v>1090249.0000000002</v>
      </c>
      <c r="Z55" s="71">
        <f t="shared" si="39"/>
        <v>541108.89999999991</v>
      </c>
      <c r="AA55" s="27">
        <f t="shared" si="39"/>
        <v>28236</v>
      </c>
      <c r="AB55" s="27">
        <f t="shared" si="39"/>
        <v>35635.599999999999</v>
      </c>
      <c r="AC55" s="27">
        <f t="shared" si="3"/>
        <v>71.047977615612965</v>
      </c>
      <c r="AD55" s="91"/>
      <c r="AE55" s="92"/>
    </row>
    <row r="56" spans="1:31" s="1" customFormat="1" ht="55.5" customHeight="1" x14ac:dyDescent="0.25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63"/>
      <c r="AD56" s="43"/>
      <c r="AE56" s="43"/>
    </row>
    <row r="57" spans="1:31" s="1" customFormat="1" ht="55.5" customHeight="1" x14ac:dyDescent="0.2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63"/>
    </row>
    <row r="58" spans="1:31" s="1" customFormat="1" ht="55.5" customHeight="1" x14ac:dyDescent="0.2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63"/>
    </row>
    <row r="59" spans="1:31" s="21" customFormat="1" ht="39.75" customHeight="1" x14ac:dyDescent="0.2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62"/>
    </row>
    <row r="60" spans="1:31" s="21" customFormat="1" ht="40.15" customHeight="1" x14ac:dyDescent="0.25">
      <c r="A60" s="97"/>
      <c r="B60" s="44"/>
      <c r="C60" s="45"/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97"/>
      <c r="B61" s="44"/>
      <c r="C61" s="45"/>
      <c r="D61" s="4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98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98"/>
      <c r="B63" s="53"/>
      <c r="C63" s="54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98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98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98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98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98"/>
      <c r="B68" s="55"/>
      <c r="C68" s="48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98"/>
      <c r="B69" s="55"/>
      <c r="C69" s="48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98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98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98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98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98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98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98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98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98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98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98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98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98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98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98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98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98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98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98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98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98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98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98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98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98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98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98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98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98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98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98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98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98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98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98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98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98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98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98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98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98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98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98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98"/>
      <c r="B113" s="55"/>
      <c r="C113" s="48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98"/>
      <c r="B114" s="55"/>
      <c r="C114" s="48"/>
      <c r="D114" s="56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16"/>
      <c r="W114" s="17"/>
      <c r="X114" s="17"/>
      <c r="Y114" s="17"/>
      <c r="Z114" s="17"/>
      <c r="AA114" s="17"/>
      <c r="AB114" s="17"/>
      <c r="AC114" s="17"/>
    </row>
    <row r="115" spans="1:29" ht="40.15" customHeight="1" x14ac:dyDescent="0.25">
      <c r="A115" s="98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98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98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98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98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98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98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98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98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98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98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98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98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98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98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98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98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98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98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98"/>
      <c r="B134" s="55"/>
      <c r="C134" s="48"/>
      <c r="D134" s="5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A135" s="98"/>
      <c r="B135" s="55"/>
      <c r="C135" s="48"/>
      <c r="D135" s="5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18"/>
      <c r="W135" s="19"/>
      <c r="X135" s="19"/>
      <c r="Y135" s="19"/>
      <c r="Z135" s="19"/>
      <c r="AA135" s="19"/>
      <c r="AB135" s="19"/>
      <c r="AC135" s="19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  <row r="1890" spans="22:29" ht="40.15" customHeight="1" x14ac:dyDescent="0.25">
      <c r="V1890" s="20"/>
      <c r="W1890" s="21"/>
      <c r="X1890" s="21"/>
      <c r="Y1890" s="21"/>
      <c r="Z1890" s="21"/>
      <c r="AA1890" s="21"/>
      <c r="AB1890" s="21"/>
      <c r="AC1890" s="21"/>
    </row>
  </sheetData>
  <mergeCells count="20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2022-11-02T06:31:31Z</dcterms:modified>
</cp:coreProperties>
</file>